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q5Avr3NTjcOdd5VMHi5o3mMlR78F9s4U+sHG/pjOiqFDYlUVEQFlQY5SGAI/ve19Ss9r6vOnWi6X1I93oJF5zw==" workbookSaltValue="+5nknATCeik0lNEUzAPtew==" workbookSpinCount="100000" lockStructure="1"/>
  <bookViews>
    <workbookView xWindow="0" yWindow="0" windowWidth="28800" windowHeight="11700" activeTab="2"/>
  </bookViews>
  <sheets>
    <sheet name="Žiadosť VZO-E" sheetId="10" r:id="rId1"/>
    <sheet name="Hárok1" sheetId="8" state="hidden" r:id="rId2"/>
    <sheet name="Žiadosť VZO-P" sheetId="9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9" l="1"/>
  <c r="M28" i="9"/>
  <c r="Z23" i="10" l="1"/>
  <c r="Z41" i="10"/>
  <c r="W47" i="10" l="1"/>
  <c r="W48" i="10"/>
  <c r="W49" i="10"/>
  <c r="W50" i="10"/>
  <c r="W51" i="10"/>
  <c r="W52" i="10"/>
  <c r="W53" i="10"/>
  <c r="W54" i="10"/>
  <c r="W55" i="10"/>
  <c r="W56" i="10"/>
  <c r="W57" i="10"/>
  <c r="W58" i="10"/>
  <c r="W46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28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10" i="10"/>
  <c r="H11" i="10" l="1"/>
  <c r="H12" i="10"/>
  <c r="H13" i="10"/>
  <c r="H14" i="10"/>
  <c r="H15" i="10"/>
  <c r="H16" i="10"/>
  <c r="H17" i="10"/>
  <c r="H18" i="10"/>
  <c r="H19" i="10"/>
  <c r="H20" i="10"/>
  <c r="H21" i="10"/>
  <c r="H22" i="10"/>
  <c r="H10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28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46" i="10"/>
  <c r="M63" i="10" l="1"/>
  <c r="N63" i="10" s="1"/>
  <c r="N59" i="10"/>
  <c r="X58" i="10"/>
  <c r="M58" i="10"/>
  <c r="X57" i="10"/>
  <c r="Y57" i="10"/>
  <c r="M57" i="10"/>
  <c r="X56" i="10"/>
  <c r="M56" i="10"/>
  <c r="X55" i="10"/>
  <c r="M55" i="10"/>
  <c r="X54" i="10"/>
  <c r="M54" i="10"/>
  <c r="X53" i="10"/>
  <c r="M53" i="10"/>
  <c r="X52" i="10"/>
  <c r="M52" i="10"/>
  <c r="X51" i="10"/>
  <c r="M51" i="10"/>
  <c r="X50" i="10"/>
  <c r="M50" i="10"/>
  <c r="X49" i="10"/>
  <c r="M49" i="10"/>
  <c r="X48" i="10"/>
  <c r="M48" i="10"/>
  <c r="X47" i="10"/>
  <c r="M47" i="10"/>
  <c r="X46" i="10"/>
  <c r="Y46" i="10"/>
  <c r="J46" i="10" s="1"/>
  <c r="M46" i="10"/>
  <c r="K46" i="10"/>
  <c r="N41" i="10"/>
  <c r="X40" i="10"/>
  <c r="M40" i="10"/>
  <c r="X39" i="10"/>
  <c r="M39" i="10"/>
  <c r="X38" i="10"/>
  <c r="M38" i="10"/>
  <c r="X37" i="10"/>
  <c r="M37" i="10"/>
  <c r="X36" i="10"/>
  <c r="M36" i="10"/>
  <c r="X35" i="10"/>
  <c r="M35" i="10"/>
  <c r="X34" i="10"/>
  <c r="M34" i="10"/>
  <c r="X33" i="10"/>
  <c r="M33" i="10"/>
  <c r="X32" i="10"/>
  <c r="M32" i="10"/>
  <c r="X31" i="10"/>
  <c r="M31" i="10"/>
  <c r="X30" i="10"/>
  <c r="Y30" i="10"/>
  <c r="M30" i="10"/>
  <c r="X29" i="10"/>
  <c r="M29" i="10"/>
  <c r="X28" i="10"/>
  <c r="M28" i="10"/>
  <c r="N23" i="10"/>
  <c r="X22" i="10"/>
  <c r="Y22" i="10"/>
  <c r="Z22" i="10" s="1"/>
  <c r="M22" i="10"/>
  <c r="X21" i="10"/>
  <c r="M21" i="10"/>
  <c r="X20" i="10"/>
  <c r="Y20" i="10"/>
  <c r="M20" i="10"/>
  <c r="X19" i="10"/>
  <c r="M19" i="10"/>
  <c r="X18" i="10"/>
  <c r="M18" i="10"/>
  <c r="X17" i="10"/>
  <c r="M17" i="10"/>
  <c r="X16" i="10"/>
  <c r="M16" i="10"/>
  <c r="X15" i="10"/>
  <c r="M15" i="10"/>
  <c r="X14" i="10"/>
  <c r="M14" i="10"/>
  <c r="X13" i="10"/>
  <c r="M13" i="10"/>
  <c r="X12" i="10"/>
  <c r="M12" i="10"/>
  <c r="X11" i="10"/>
  <c r="M11" i="10"/>
  <c r="X10" i="10"/>
  <c r="M10" i="10"/>
  <c r="V9" i="9"/>
  <c r="V10" i="9"/>
  <c r="V11" i="9"/>
  <c r="V12" i="9"/>
  <c r="V13" i="9"/>
  <c r="V14" i="9"/>
  <c r="V15" i="9"/>
  <c r="V16" i="9"/>
  <c r="V17" i="9"/>
  <c r="V18" i="9"/>
  <c r="V8" i="9"/>
  <c r="G18" i="9"/>
  <c r="G17" i="9"/>
  <c r="G16" i="9"/>
  <c r="G15" i="9"/>
  <c r="G14" i="9"/>
  <c r="G13" i="9"/>
  <c r="G12" i="9"/>
  <c r="G11" i="9"/>
  <c r="G10" i="9"/>
  <c r="G9" i="9"/>
  <c r="G8" i="9"/>
  <c r="Z57" i="10" l="1"/>
  <c r="J57" i="10"/>
  <c r="K57" i="10" s="1"/>
  <c r="Z30" i="10"/>
  <c r="J30" i="10"/>
  <c r="K30" i="10" s="1"/>
  <c r="Y52" i="10"/>
  <c r="Y21" i="10"/>
  <c r="Y17" i="10"/>
  <c r="Y16" i="10"/>
  <c r="J16" i="10" s="1"/>
  <c r="K16" i="10" s="1"/>
  <c r="Y14" i="10"/>
  <c r="Z14" i="10" s="1"/>
  <c r="Y13" i="10"/>
  <c r="J13" i="10" s="1"/>
  <c r="K13" i="10" s="1"/>
  <c r="Y10" i="10"/>
  <c r="J10" i="10" s="1"/>
  <c r="K10" i="10" s="1"/>
  <c r="Y11" i="10"/>
  <c r="J11" i="10" s="1"/>
  <c r="K11" i="10" s="1"/>
  <c r="Y12" i="10"/>
  <c r="J12" i="10" s="1"/>
  <c r="K12" i="10" s="1"/>
  <c r="Y15" i="10"/>
  <c r="Z15" i="10" s="1"/>
  <c r="Z17" i="10"/>
  <c r="J17" i="10"/>
  <c r="K17" i="10" s="1"/>
  <c r="Y18" i="10"/>
  <c r="Z18" i="10" s="1"/>
  <c r="Y19" i="10"/>
  <c r="J19" i="10" s="1"/>
  <c r="K19" i="10" s="1"/>
  <c r="M23" i="10"/>
  <c r="O23" i="10" s="1"/>
  <c r="P23" i="10" s="1"/>
  <c r="Y39" i="10"/>
  <c r="Y38" i="10"/>
  <c r="Y36" i="10"/>
  <c r="Y35" i="10"/>
  <c r="Y34" i="10"/>
  <c r="Y33" i="10"/>
  <c r="Y31" i="10"/>
  <c r="X41" i="10"/>
  <c r="M41" i="10"/>
  <c r="O41" i="10" s="1"/>
  <c r="P41" i="10" s="1"/>
  <c r="Y28" i="10"/>
  <c r="J28" i="10" s="1"/>
  <c r="K28" i="10" s="1"/>
  <c r="Y40" i="10"/>
  <c r="Y37" i="10"/>
  <c r="Y32" i="10"/>
  <c r="Y29" i="10"/>
  <c r="Y56" i="10"/>
  <c r="Y55" i="10"/>
  <c r="Y53" i="10"/>
  <c r="Y48" i="10"/>
  <c r="Y47" i="10"/>
  <c r="Y49" i="10"/>
  <c r="Y50" i="10"/>
  <c r="Y51" i="10"/>
  <c r="Y54" i="10"/>
  <c r="Y58" i="10"/>
  <c r="M59" i="10"/>
  <c r="O59" i="10" s="1"/>
  <c r="P59" i="10" s="1"/>
  <c r="X59" i="10"/>
  <c r="Z28" i="10"/>
  <c r="Z21" i="10"/>
  <c r="J21" i="10"/>
  <c r="K21" i="10" s="1"/>
  <c r="Z46" i="10"/>
  <c r="Z20" i="10"/>
  <c r="J20" i="10"/>
  <c r="K20" i="10" s="1"/>
  <c r="J22" i="10"/>
  <c r="K22" i="10" s="1"/>
  <c r="X23" i="10"/>
  <c r="Z55" i="10" l="1"/>
  <c r="J55" i="10"/>
  <c r="K55" i="10" s="1"/>
  <c r="Z47" i="10"/>
  <c r="J47" i="10"/>
  <c r="K47" i="10" s="1"/>
  <c r="Z56" i="10"/>
  <c r="J56" i="10"/>
  <c r="K56" i="10" s="1"/>
  <c r="Z58" i="10"/>
  <c r="J58" i="10"/>
  <c r="K58" i="10" s="1"/>
  <c r="Z54" i="10"/>
  <c r="J54" i="10"/>
  <c r="K54" i="10" s="1"/>
  <c r="Z51" i="10"/>
  <c r="J51" i="10"/>
  <c r="K51" i="10" s="1"/>
  <c r="Z49" i="10"/>
  <c r="J49" i="10"/>
  <c r="K49" i="10" s="1"/>
  <c r="Z48" i="10"/>
  <c r="J48" i="10"/>
  <c r="K48" i="10" s="1"/>
  <c r="Z35" i="10"/>
  <c r="J35" i="10"/>
  <c r="K35" i="10" s="1"/>
  <c r="Z31" i="10"/>
  <c r="J31" i="10"/>
  <c r="K31" i="10" s="1"/>
  <c r="Z33" i="10"/>
  <c r="J33" i="10"/>
  <c r="K33" i="10" s="1"/>
  <c r="Z38" i="10"/>
  <c r="J38" i="10"/>
  <c r="K38" i="10" s="1"/>
  <c r="Z34" i="10"/>
  <c r="K41" i="10" s="1"/>
  <c r="J34" i="10"/>
  <c r="K34" i="10" s="1"/>
  <c r="Z36" i="10"/>
  <c r="J36" i="10"/>
  <c r="K36" i="10" s="1"/>
  <c r="Z29" i="10"/>
  <c r="J29" i="10"/>
  <c r="K29" i="10" s="1"/>
  <c r="Z32" i="10"/>
  <c r="J32" i="10"/>
  <c r="K32" i="10" s="1"/>
  <c r="Z39" i="10"/>
  <c r="J39" i="10"/>
  <c r="K39" i="10" s="1"/>
  <c r="Z37" i="10"/>
  <c r="J37" i="10"/>
  <c r="K37" i="10" s="1"/>
  <c r="Z40" i="10"/>
  <c r="J40" i="10"/>
  <c r="K40" i="10" s="1"/>
  <c r="J15" i="10"/>
  <c r="K15" i="10" s="1"/>
  <c r="Z50" i="10"/>
  <c r="Z59" i="10" s="1"/>
  <c r="J50" i="10"/>
  <c r="K50" i="10" s="1"/>
  <c r="Z52" i="10"/>
  <c r="J52" i="10"/>
  <c r="K52" i="10" s="1"/>
  <c r="Z53" i="10"/>
  <c r="J53" i="10"/>
  <c r="K53" i="10" s="1"/>
  <c r="J14" i="10"/>
  <c r="K14" i="10" s="1"/>
  <c r="Z13" i="10"/>
  <c r="Z12" i="10"/>
  <c r="Z11" i="10"/>
  <c r="Z19" i="10"/>
  <c r="J18" i="10"/>
  <c r="K18" i="10" s="1"/>
  <c r="Z16" i="10"/>
  <c r="Z10" i="10"/>
  <c r="Y23" i="10"/>
  <c r="J23" i="10" s="1"/>
  <c r="Y41" i="10"/>
  <c r="J41" i="10" s="1"/>
  <c r="Y59" i="10"/>
  <c r="AB59" i="10" s="1"/>
  <c r="M62" i="10"/>
  <c r="N62" i="10" s="1"/>
  <c r="Y64" i="10"/>
  <c r="J66" i="10" s="1"/>
  <c r="AB70" i="10"/>
  <c r="K59" i="10" l="1"/>
  <c r="K23" i="10"/>
  <c r="AB23" i="10"/>
  <c r="AC23" i="10" s="1"/>
  <c r="AB41" i="10"/>
  <c r="X62" i="10"/>
  <c r="J59" i="10"/>
  <c r="J65" i="10"/>
  <c r="AB71" i="10"/>
  <c r="AC71" i="10" s="1"/>
  <c r="AB63" i="10" l="1"/>
  <c r="U75" i="10"/>
  <c r="U76" i="10" s="1"/>
  <c r="Y66" i="10"/>
  <c r="K73" i="10"/>
  <c r="K74" i="10" s="1"/>
  <c r="J67" i="10"/>
  <c r="K67" i="10" s="1"/>
  <c r="K62" i="10"/>
  <c r="J62" i="10"/>
  <c r="L8" i="9" l="1"/>
  <c r="W8" i="9"/>
  <c r="X8" i="9" s="1"/>
  <c r="AA8" i="9"/>
  <c r="L9" i="9"/>
  <c r="W9" i="9"/>
  <c r="X9" i="9" s="1"/>
  <c r="L10" i="9"/>
  <c r="W10" i="9"/>
  <c r="X10" i="9" s="1"/>
  <c r="AA10" i="9"/>
  <c r="L11" i="9"/>
  <c r="W11" i="9"/>
  <c r="X11" i="9" s="1"/>
  <c r="AA11" i="9"/>
  <c r="L12" i="9"/>
  <c r="W12" i="9"/>
  <c r="X12" i="9" s="1"/>
  <c r="AA12" i="9"/>
  <c r="L13" i="9"/>
  <c r="W13" i="9"/>
  <c r="X13" i="9" s="1"/>
  <c r="L14" i="9"/>
  <c r="W14" i="9"/>
  <c r="X14" i="9" s="1"/>
  <c r="AA14" i="9"/>
  <c r="L15" i="9"/>
  <c r="W15" i="9"/>
  <c r="X15" i="9" s="1"/>
  <c r="AA15" i="9"/>
  <c r="L16" i="9"/>
  <c r="W16" i="9"/>
  <c r="X16" i="9" s="1"/>
  <c r="AA16" i="9"/>
  <c r="L17" i="9"/>
  <c r="W17" i="9"/>
  <c r="X17" i="9" s="1"/>
  <c r="L18" i="9"/>
  <c r="W18" i="9"/>
  <c r="X18" i="9" s="1"/>
  <c r="AA18" i="9"/>
  <c r="M19" i="9"/>
  <c r="K26" i="9"/>
  <c r="L28" i="9"/>
  <c r="S33" i="9"/>
  <c r="X19" i="9" l="1"/>
  <c r="I15" i="9"/>
  <c r="J15" i="9" s="1"/>
  <c r="Y14" i="9"/>
  <c r="I12" i="9"/>
  <c r="J12" i="9" s="1"/>
  <c r="I11" i="9"/>
  <c r="J11" i="9" s="1"/>
  <c r="Y10" i="9"/>
  <c r="I9" i="9"/>
  <c r="J9" i="9" s="1"/>
  <c r="I13" i="9"/>
  <c r="J13" i="9" s="1"/>
  <c r="Y17" i="9"/>
  <c r="W19" i="9"/>
  <c r="I8" i="9"/>
  <c r="J8" i="9" s="1"/>
  <c r="L19" i="9"/>
  <c r="N19" i="9" s="1"/>
  <c r="O19" i="9" s="1"/>
  <c r="Y18" i="9"/>
  <c r="I18" i="9"/>
  <c r="J18" i="9" s="1"/>
  <c r="I16" i="9"/>
  <c r="J16" i="9" s="1"/>
  <c r="Y16" i="9"/>
  <c r="AA17" i="9"/>
  <c r="AA13" i="9"/>
  <c r="AA9" i="9"/>
  <c r="Y15" i="9" l="1"/>
  <c r="H28" i="9"/>
  <c r="I23" i="9" s="1"/>
  <c r="I30" i="9"/>
  <c r="Y11" i="9"/>
  <c r="Y12" i="9"/>
  <c r="I14" i="9"/>
  <c r="J14" i="9" s="1"/>
  <c r="Y13" i="9"/>
  <c r="AA19" i="9"/>
  <c r="Y9" i="9"/>
  <c r="I10" i="9"/>
  <c r="J10" i="9" s="1"/>
  <c r="Y8" i="9"/>
  <c r="I17" i="9"/>
  <c r="J17" i="9" s="1"/>
  <c r="I22" i="9" l="1"/>
  <c r="I19" i="9"/>
  <c r="J19" i="9" s="1"/>
  <c r="Y19" i="9"/>
  <c r="X26" i="9"/>
  <c r="K25" i="9" l="1"/>
  <c r="Q2" i="4"/>
  <c r="R2" i="4" l="1"/>
  <c r="N2" i="4" l="1"/>
  <c r="M2" i="4"/>
  <c r="J2" i="4"/>
  <c r="I2" i="4"/>
  <c r="H2" i="4"/>
  <c r="G2" i="4"/>
  <c r="F2" i="4"/>
  <c r="E2" i="4"/>
  <c r="D2" i="4"/>
  <c r="C2" i="4"/>
  <c r="B2" i="4"/>
  <c r="P2" i="4" l="1"/>
  <c r="O2" i="4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<sst xmlns="http://schemas.openxmlformats.org/spreadsheetml/2006/main" count="239" uniqueCount="160">
  <si>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</si>
  <si>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</si>
  <si>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</si>
  <si>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</si>
  <si>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</si>
  <si>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</si>
  <si>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</si>
  <si>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</si>
  <si>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</si>
  <si>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</si>
  <si>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</si>
  <si>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</si>
  <si>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</si>
  <si>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</si>
  <si>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</si>
  <si>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</si>
  <si>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</si>
  <si>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</si>
  <si>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</si>
  <si>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</si>
  <si>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</si>
  <si>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</si>
  <si>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</si>
  <si>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</si>
  <si>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</si>
  <si>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</si>
  <si>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</si>
  <si>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</si>
  <si>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</si>
  <si>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</si>
  <si>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</si>
  <si>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</si>
  <si>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</si>
  <si>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</si>
  <si>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</si>
  <si>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</si>
  <si>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Dodávateľ plynu: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</si>
  <si>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</si>
  <si>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</si>
  <si>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</si>
  <si>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</si>
  <si>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</si>
  <si>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</si>
  <si>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</si>
  <si>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</si>
  <si>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</si>
  <si>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</si>
  <si>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</si>
  <si>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</si>
  <si>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</si>
  <si>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</si>
  <si>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</si>
  <si>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</si>
  <si>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</si>
  <si>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</si>
  <si>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</si>
  <si>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</si>
  <si>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</si>
  <si>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</si>
  <si>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</si>
  <si>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</si>
  <si>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</si>
  <si>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</si>
  <si>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</si>
  <si>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</si>
  <si>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</si>
  <si>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</si>
  <si>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</si>
  <si>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</si>
  <si>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</si>
  <si>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</si>
  <si>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</si>
  <si>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</si>
  <si>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</si>
  <si>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</si>
  <si>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</si>
  <si>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</si>
  <si>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</si>
  <si>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</si>
  <si>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</si>
  <si>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</si>
  <si>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</si>
  <si>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</si>
  <si>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</si>
  <si>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</si>
  <si>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</si>
  <si>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</si>
  <si>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</si>
  <si>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</si>
  <si>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</si>
  <si>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</si>
  <si>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</si>
  <si>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</si>
  <si>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</si>
  <si>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</si>
  <si>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</si>
  <si>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</si>
  <si>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</si>
  <si>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</si>
  <si>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</si>
  <si>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</si>
  <si>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</si>
  <si>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</si>
  <si>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</si>
  <si>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</si>
  <si>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</si>
  <si>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</si>
  <si>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</si>
  <si>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</si>
  <si>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</si>
  <si>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</si>
  <si>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</si>
  <si>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</si>
  <si>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</si>
  <si>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</si>
  <si>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</si>
  <si>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</si>
  <si>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</si>
  <si>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</si>
  <si>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</si>
  <si>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</si>
  <si>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</si>
  <si>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</si>
  <si>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</si>
  <si>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</si>
  <si>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</si>
  <si>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</si>
  <si>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</si>
  <si>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</si>
  <si>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</si>
  <si>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</si>
  <si>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</si>
  <si>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</si>
  <si>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kompenzacia</t>
  </si>
  <si>
    <t>Sumárny vážený priemer rozdielu cien energie</t>
  </si>
  <si>
    <t>Celková spotreba energie za oprávnené obdobie v MWh</t>
  </si>
  <si>
    <t>údaj vyplnit do elektronickej žiadosti</t>
  </si>
  <si>
    <t>aritmeticky priemer 3 tabuliek / cien energie</t>
  </si>
  <si>
    <t>sucet 3 tabuliek / spotreba</t>
  </si>
  <si>
    <t>kontrolny vypocet</t>
  </si>
  <si>
    <t>druh tarify</t>
  </si>
  <si>
    <t>tu pozor</t>
  </si>
  <si>
    <t>tu pozor, rounduj az po nasobeni 1,2</t>
  </si>
  <si>
    <t>mnozstvo</t>
  </si>
  <si>
    <t>sumarny vazeny priemer</t>
  </si>
  <si>
    <t>regulovaná cena SOPO podľa rozhodnutia ÚRSO
(€/MWh)</t>
  </si>
  <si>
    <t>spotreba plynu za daný mesiac (MWh)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</si>
  <si>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</si>
  <si>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</si>
  <si>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</si>
  <si>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 xml:space="preserve"> </t>
  </si>
  <si>
    <t>údaj vyplniť do elektronickej žiadosti</t>
  </si>
  <si>
    <t>Príloha k žiadosti - Základná kompenzácia za dodávku elektriny pre vybraných zraniteľných odberateľov elektriny</t>
  </si>
  <si>
    <t>Zmluvy podľa § 1 ods. 5 písm. a) Nariadenia vlády</t>
  </si>
  <si>
    <t>SPOLU za zmluvy podľa § 1 ods. 5 písm. a) Nariadenia vlády:</t>
  </si>
  <si>
    <t>Zmluvy podľa § 1 ods. 5 písm. b) Nariadenia vlády</t>
  </si>
  <si>
    <t>SPOLU za zmluvy podľa § 1 ods. 5 písm. b) Nariadenia vlády:</t>
  </si>
  <si>
    <t>Zmluvy podľa § 1 ods. 5 písm. c) Nariadenia vlády</t>
  </si>
  <si>
    <t>SPOLU za zmluvy podľa § 1 ods. 5 písm. c) Nariadenia vlády:</t>
  </si>
  <si>
    <t>Príloha k žiadosti  - Základná kompenzácia za dodávku plynu pre vybraných zraniteľných odberateľov 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</si>
</sst>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0.0000000"/>
    <numFmt numFmtId="166" formatCode="_-* #,##0.000\ _€_-;\-* #,##0.000\ _€_-;_-* &quot;-&quot;???\ _€_-;_-@_-"/>
    <numFmt numFmtId="167" formatCode="0.000000"/>
    <numFmt numFmtId="168" formatCode="#,##0.000"/>
    <numFmt numFmtId="169" formatCode="#,##0.000000"/>
    <numFmt numFmtId="170" formatCode="#,##0.000_ ;\-#,##0.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0" fontId="3" fillId="0" borderId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5" fillId="0" borderId="0" xfId="0" applyFont="1"/>
    <xf numFmtId="0" fontId="0" fillId="0" borderId="0" xfId="0" applyFill="1"/>
    <xf numFmtId="0" fontId="8" fillId="0" borderId="0" xfId="0" applyFont="1"/>
    <xf numFmtId="0" fontId="0" fillId="0" borderId="0" xfId="0" applyFill="1" applyProtection="1">
      <protection locked="0"/>
    </xf>
    <xf numFmtId="0" fontId="9" fillId="0" borderId="0" xfId="3" applyNumberFormat="1" applyFont="1" applyFill="1" applyBorder="1" applyAlignment="1" applyProtection="1"/>
    <xf numFmtId="0" fontId="15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0" fontId="0" fillId="8" borderId="0" xfId="0" applyFill="1"/>
    <xf numFmtId="2" fontId="0" fillId="0" borderId="0" xfId="0" applyNumberFormat="1"/>
    <xf numFmtId="2" fontId="5" fillId="4" borderId="4" xfId="6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7"/>
    <xf numFmtId="4" fontId="5" fillId="4" borderId="4" xfId="7" applyNumberFormat="1" applyFont="1" applyFill="1" applyBorder="1" applyAlignment="1" applyProtection="1">
      <alignment horizontal="center" vertical="center" wrapText="1"/>
      <protection hidden="1"/>
    </xf>
    <xf numFmtId="0" fontId="5" fillId="4" borderId="4" xfId="7" applyFont="1" applyFill="1" applyBorder="1" applyAlignment="1" applyProtection="1">
      <alignment horizontal="center" vertical="center" wrapText="1"/>
      <protection hidden="1"/>
    </xf>
    <xf numFmtId="4" fontId="6" fillId="5" borderId="4" xfId="7" applyNumberFormat="1" applyFont="1" applyFill="1" applyBorder="1" applyAlignment="1" applyProtection="1">
      <alignment horizontal="center"/>
      <protection hidden="1"/>
    </xf>
    <xf numFmtId="4" fontId="6" fillId="6" borderId="6" xfId="7" applyNumberFormat="1" applyFont="1" applyFill="1" applyBorder="1" applyAlignment="1" applyProtection="1">
      <alignment horizontal="center"/>
      <protection hidden="1"/>
    </xf>
    <xf numFmtId="169" fontId="6" fillId="8" borderId="10" xfId="7" applyNumberFormat="1" applyFont="1" applyFill="1" applyBorder="1" applyAlignment="1" applyProtection="1">
      <alignment horizontal="center"/>
      <protection hidden="1"/>
    </xf>
    <xf numFmtId="168" fontId="6" fillId="8" borderId="13" xfId="7" applyNumberFormat="1" applyFont="1" applyFill="1" applyBorder="1" applyAlignment="1" applyProtection="1">
      <alignment horizontal="center"/>
      <protection hidden="1"/>
    </xf>
    <xf numFmtId="168" fontId="5" fillId="0" borderId="4" xfId="8" applyNumberFormat="1" applyFont="1" applyFill="1" applyBorder="1" applyAlignment="1" applyProtection="1">
      <alignment horizontal="center" vertical="center" wrapText="1"/>
      <protection hidden="1"/>
    </xf>
    <xf numFmtId="170" fontId="5" fillId="0" borderId="4" xfId="8" applyNumberFormat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1" fillId="0" borderId="0" xfId="7" applyFill="1" applyBorder="1" applyProtection="1">
      <protection hidden="1"/>
    </xf>
    <xf numFmtId="0" fontId="1" fillId="0" borderId="0" xfId="7" applyProtection="1">
      <protection hidden="1"/>
    </xf>
    <xf numFmtId="0" fontId="1" fillId="0" borderId="0" xfId="7" applyFill="1" applyProtection="1">
      <protection hidden="1"/>
    </xf>
    <xf numFmtId="0" fontId="5" fillId="0" borderId="0" xfId="7" applyFont="1" applyProtection="1">
      <protection hidden="1"/>
    </xf>
    <xf numFmtId="0" fontId="11" fillId="0" borderId="0" xfId="7" applyFont="1" applyAlignment="1" applyProtection="1">
      <alignment horizontal="center" wrapText="1"/>
      <protection hidden="1"/>
    </xf>
    <xf numFmtId="0" fontId="11" fillId="0" borderId="0" xfId="7" applyFont="1" applyFill="1" applyAlignment="1" applyProtection="1">
      <alignment horizontal="center" wrapText="1"/>
      <protection hidden="1"/>
    </xf>
    <xf numFmtId="0" fontId="5" fillId="3" borderId="0" xfId="7" applyFont="1" applyFill="1" applyProtection="1">
      <protection hidden="1"/>
    </xf>
    <xf numFmtId="0" fontId="5" fillId="3" borderId="4" xfId="7" applyFont="1" applyFill="1" applyBorder="1" applyAlignment="1" applyProtection="1">
      <alignment horizontal="center" vertical="center" wrapText="1"/>
      <protection hidden="1"/>
    </xf>
    <xf numFmtId="0" fontId="7" fillId="3" borderId="4" xfId="7" applyFont="1" applyFill="1" applyBorder="1" applyAlignment="1" applyProtection="1">
      <alignment horizontal="center" vertical="center" wrapText="1"/>
      <protection hidden="1"/>
    </xf>
    <xf numFmtId="0" fontId="1" fillId="0" borderId="4" xfId="7" applyFont="1" applyBorder="1" applyAlignment="1" applyProtection="1">
      <alignment horizontal="center"/>
      <protection hidden="1"/>
    </xf>
    <xf numFmtId="168" fontId="5" fillId="0" borderId="4" xfId="5" applyNumberFormat="1" applyFont="1" applyBorder="1" applyAlignment="1" applyProtection="1">
      <alignment horizontal="center" vertical="center" wrapText="1"/>
      <protection locked="0" hidden="1"/>
    </xf>
    <xf numFmtId="168" fontId="5" fillId="0" borderId="4" xfId="8" applyNumberFormat="1" applyFont="1" applyBorder="1" applyAlignment="1" applyProtection="1">
      <alignment horizontal="center" vertical="center" wrapText="1"/>
      <protection locked="0" hidden="1"/>
    </xf>
    <xf numFmtId="168" fontId="5" fillId="0" borderId="4" xfId="7" applyNumberFormat="1" applyFont="1" applyBorder="1" applyAlignment="1" applyProtection="1">
      <alignment horizontal="center" vertical="center" wrapText="1"/>
      <protection locked="0" hidden="1"/>
    </xf>
    <xf numFmtId="0" fontId="1" fillId="0" borderId="5" xfId="7" applyFont="1" applyBorder="1" applyAlignment="1" applyProtection="1">
      <alignment horizontal="center"/>
      <protection hidden="1"/>
    </xf>
    <xf numFmtId="0" fontId="14" fillId="0" borderId="0" xfId="7" applyFont="1" applyProtection="1">
      <protection hidden="1"/>
    </xf>
    <xf numFmtId="0" fontId="14" fillId="0" borderId="0" xfId="7" applyFont="1" applyFill="1" applyProtection="1">
      <protection hidden="1"/>
    </xf>
    <xf numFmtId="0" fontId="5" fillId="7" borderId="0" xfId="7" applyFont="1" applyFill="1" applyProtection="1">
      <protection hidden="1"/>
    </xf>
    <xf numFmtId="0" fontId="5" fillId="7" borderId="4" xfId="7" applyFont="1" applyFill="1" applyBorder="1" applyAlignment="1" applyProtection="1">
      <alignment horizontal="center" vertical="center" wrapText="1"/>
      <protection hidden="1"/>
    </xf>
    <xf numFmtId="0" fontId="7" fillId="7" borderId="4" xfId="7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5" borderId="0" xfId="7" applyFont="1" applyFill="1" applyProtection="1">
      <protection hidden="1"/>
    </xf>
    <xf numFmtId="0" fontId="5" fillId="5" borderId="4" xfId="7" applyFont="1" applyFill="1" applyBorder="1" applyAlignment="1" applyProtection="1">
      <alignment horizontal="center" vertical="center" wrapText="1"/>
      <protection hidden="1"/>
    </xf>
    <xf numFmtId="0" fontId="7" fillId="5" borderId="4" xfId="7" applyFont="1" applyFill="1" applyBorder="1" applyAlignment="1" applyProtection="1">
      <alignment horizontal="center" vertical="center" wrapText="1"/>
      <protection hidden="1"/>
    </xf>
    <xf numFmtId="0" fontId="13" fillId="0" borderId="0" xfId="7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3" fillId="0" borderId="0" xfId="7" applyFont="1" applyFill="1" applyBorder="1" applyAlignment="1" applyProtection="1">
      <alignment horizontal="center"/>
      <protection hidden="1"/>
    </xf>
    <xf numFmtId="0" fontId="13" fillId="0" borderId="0" xfId="7" applyFont="1" applyFill="1" applyBorder="1" applyAlignment="1" applyProtection="1">
      <alignment horizontal="left"/>
      <protection hidden="1"/>
    </xf>
    <xf numFmtId="0" fontId="13" fillId="6" borderId="7" xfId="7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locked="0" hidden="1"/>
    </xf>
    <xf numFmtId="167" fontId="6" fillId="0" borderId="0" xfId="0" applyNumberFormat="1" applyFont="1" applyFill="1" applyBorder="1" applyProtection="1">
      <protection hidden="1"/>
    </xf>
    <xf numFmtId="164" fontId="6" fillId="0" borderId="0" xfId="0" applyNumberFormat="1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5" fillId="0" borderId="0" xfId="6" applyFont="1" applyFill="1" applyProtection="1">
      <protection hidden="1"/>
    </xf>
    <xf numFmtId="0" fontId="5" fillId="0" borderId="0" xfId="6" applyFont="1" applyProtection="1">
      <protection hidden="1"/>
    </xf>
    <xf numFmtId="0" fontId="11" fillId="0" borderId="0" xfId="6" applyFont="1" applyAlignment="1" applyProtection="1">
      <alignment horizontal="center" wrapText="1"/>
      <protection hidden="1"/>
    </xf>
    <xf numFmtId="0" fontId="11" fillId="0" borderId="0" xfId="6" applyFont="1" applyFill="1" applyAlignment="1" applyProtection="1">
      <alignment horizontal="center" wrapText="1"/>
      <protection hidden="1"/>
    </xf>
    <xf numFmtId="0" fontId="5" fillId="3" borderId="4" xfId="6" applyFont="1" applyFill="1" applyBorder="1" applyAlignment="1" applyProtection="1">
      <alignment horizontal="center" vertical="center" wrapText="1"/>
      <protection hidden="1"/>
    </xf>
    <xf numFmtId="0" fontId="7" fillId="3" borderId="4" xfId="6" applyFont="1" applyFill="1" applyBorder="1" applyAlignment="1" applyProtection="1">
      <alignment horizontal="center" vertical="center" wrapText="1"/>
      <protection hidden="1"/>
    </xf>
    <xf numFmtId="0" fontId="5" fillId="4" borderId="4" xfId="6" applyFont="1" applyFill="1" applyBorder="1" applyAlignment="1" applyProtection="1">
      <alignment horizontal="center" vertical="center" wrapText="1"/>
      <protection hidden="1"/>
    </xf>
    <xf numFmtId="2" fontId="5" fillId="3" borderId="4" xfId="6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6" applyFont="1" applyBorder="1" applyAlignment="1" applyProtection="1">
      <alignment horizontal="center"/>
      <protection hidden="1"/>
    </xf>
    <xf numFmtId="0" fontId="5" fillId="0" borderId="4" xfId="7" applyFont="1" applyBorder="1" applyAlignment="1" applyProtection="1">
      <alignment horizontal="center" vertical="center" wrapText="1"/>
      <protection locked="0" hidden="1"/>
    </xf>
    <xf numFmtId="166" fontId="0" fillId="0" borderId="0" xfId="0" applyNumberFormat="1" applyProtection="1">
      <protection hidden="1"/>
    </xf>
    <xf numFmtId="167" fontId="5" fillId="0" borderId="4" xfId="6" applyNumberFormat="1" applyFont="1" applyFill="1" applyBorder="1" applyAlignment="1" applyProtection="1">
      <alignment horizontal="center" vertical="center" wrapText="1"/>
      <protection hidden="1"/>
    </xf>
    <xf numFmtId="2" fontId="5" fillId="0" borderId="4" xfId="6" applyNumberFormat="1" applyFont="1" applyBorder="1" applyAlignment="1" applyProtection="1">
      <alignment horizontal="center" vertical="center" wrapText="1"/>
      <protection locked="0" hidden="1"/>
    </xf>
    <xf numFmtId="0" fontId="2" fillId="0" borderId="5" xfId="6" applyFont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164" fontId="5" fillId="0" borderId="14" xfId="6" applyNumberFormat="1" applyFont="1" applyFill="1" applyBorder="1" applyAlignment="1" applyProtection="1">
      <alignment horizontal="center" vertical="center" wrapText="1"/>
      <protection locked="0" hidden="1"/>
    </xf>
    <xf numFmtId="2" fontId="5" fillId="4" borderId="14" xfId="6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Font="1" applyFill="1" applyBorder="1" applyAlignment="1" applyProtection="1">
      <alignment horizontal="left"/>
      <protection hidden="1"/>
    </xf>
    <xf numFmtId="165" fontId="0" fillId="0" borderId="0" xfId="0" applyNumberFormat="1" applyProtection="1">
      <protection hidden="1"/>
    </xf>
    <xf numFmtId="2" fontId="0" fillId="0" borderId="0" xfId="5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5" fillId="0" borderId="0" xfId="1" applyFont="1" applyFill="1" applyAlignment="1" applyProtection="1">
      <alignment horizontal="left"/>
      <protection hidden="1"/>
    </xf>
    <xf numFmtId="0" fontId="0" fillId="0" borderId="0" xfId="0" applyProtection="1">
      <protection locked="0" hidden="1"/>
    </xf>
    <xf numFmtId="0" fontId="5" fillId="3" borderId="0" xfId="1" applyFont="1" applyFill="1" applyAlignment="1" applyProtection="1">
      <alignment horizontal="left"/>
      <protection hidden="1"/>
    </xf>
    <xf numFmtId="168" fontId="5" fillId="0" borderId="4" xfId="7" applyNumberFormat="1" applyFont="1" applyFill="1" applyBorder="1" applyAlignment="1" applyProtection="1">
      <alignment horizontal="center" vertical="center" wrapText="1"/>
      <protection hidden="1"/>
    </xf>
    <xf numFmtId="4" fontId="5" fillId="4" borderId="4" xfId="6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7" applyNumberFormat="1" applyFont="1" applyBorder="1" applyAlignment="1" applyProtection="1">
      <alignment horizontal="center" vertical="center" wrapText="1"/>
      <protection locked="0" hidden="1"/>
    </xf>
    <xf numFmtId="164" fontId="5" fillId="0" borderId="14" xfId="7" applyNumberFormat="1" applyFont="1" applyFill="1" applyBorder="1" applyAlignment="1" applyProtection="1">
      <alignment horizontal="center" vertical="center" wrapText="1"/>
      <protection locked="0" hidden="1"/>
    </xf>
    <xf numFmtId="0" fontId="5" fillId="4" borderId="14" xfId="7" applyFont="1" applyFill="1" applyBorder="1" applyAlignment="1" applyProtection="1">
      <alignment horizontal="center" vertical="center" wrapText="1"/>
      <protection hidden="1"/>
    </xf>
    <xf numFmtId="2" fontId="5" fillId="4" borderId="14" xfId="7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7" applyFont="1" applyFill="1" applyBorder="1" applyAlignment="1" applyProtection="1">
      <alignment horizontal="center" vertical="center" wrapText="1"/>
      <protection locked="0" hidden="1"/>
    </xf>
    <xf numFmtId="0" fontId="0" fillId="8" borderId="0" xfId="0" applyFill="1" applyProtection="1">
      <protection hidden="1"/>
    </xf>
    <xf numFmtId="0" fontId="5" fillId="3" borderId="0" xfId="7" applyFont="1" applyFill="1" applyAlignment="1" applyProtection="1">
      <alignment horizontal="left"/>
      <protection hidden="1"/>
    </xf>
    <xf numFmtId="0" fontId="5" fillId="3" borderId="15" xfId="7" applyFont="1" applyFill="1" applyBorder="1" applyAlignment="1" applyProtection="1">
      <protection hidden="1"/>
    </xf>
    <xf numFmtId="0" fontId="5" fillId="3" borderId="18" xfId="7" applyFont="1" applyFill="1" applyBorder="1" applyProtection="1">
      <protection hidden="1"/>
    </xf>
    <xf numFmtId="4" fontId="6" fillId="5" borderId="4" xfId="6" applyNumberFormat="1" applyFont="1" applyFill="1" applyBorder="1" applyAlignment="1" applyProtection="1">
      <alignment horizontal="center"/>
      <protection hidden="1"/>
    </xf>
    <xf numFmtId="169" fontId="6" fillId="8" borderId="21" xfId="0" applyNumberFormat="1" applyFont="1" applyFill="1" applyBorder="1" applyAlignment="1" applyProtection="1">
      <alignment horizontal="center"/>
      <protection hidden="1"/>
    </xf>
    <xf numFmtId="168" fontId="6" fillId="8" borderId="21" xfId="0" applyNumberFormat="1" applyFont="1" applyFill="1" applyBorder="1" applyAlignment="1" applyProtection="1">
      <alignment horizontal="center"/>
      <protection hidden="1"/>
    </xf>
    <xf numFmtId="0" fontId="0" fillId="3" borderId="3" xfId="0" applyFill="1" applyBorder="1" applyProtection="1">
      <protection hidden="1"/>
    </xf>
    <xf numFmtId="0" fontId="5" fillId="3" borderId="15" xfId="6" applyFont="1" applyFill="1" applyBorder="1" applyAlignment="1" applyProtection="1">
      <protection hidden="1"/>
    </xf>
    <xf numFmtId="0" fontId="0" fillId="3" borderId="17" xfId="0" applyFill="1" applyBorder="1" applyProtection="1">
      <protection hidden="1"/>
    </xf>
    <xf numFmtId="0" fontId="5" fillId="3" borderId="18" xfId="6" applyFont="1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0" borderId="0" xfId="0" applyBorder="1"/>
    <xf numFmtId="0" fontId="13" fillId="5" borderId="1" xfId="7" applyFont="1" applyFill="1" applyBorder="1" applyAlignment="1" applyProtection="1">
      <protection hidden="1"/>
    </xf>
    <xf numFmtId="0" fontId="0" fillId="5" borderId="2" xfId="0" applyFill="1" applyBorder="1" applyAlignment="1" applyProtection="1">
      <protection hidden="1"/>
    </xf>
    <xf numFmtId="0" fontId="0" fillId="5" borderId="3" xfId="0" applyFill="1" applyBorder="1" applyAlignment="1" applyProtection="1">
      <protection hidden="1"/>
    </xf>
    <xf numFmtId="0" fontId="13" fillId="3" borderId="1" xfId="8" applyFont="1" applyFill="1" applyBorder="1" applyAlignment="1" applyProtection="1">
      <alignment horizontal="left" vertical="center" wrapText="1"/>
      <protection hidden="1"/>
    </xf>
    <xf numFmtId="0" fontId="17" fillId="3" borderId="2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3" fillId="3" borderId="1" xfId="7" applyFont="1" applyFill="1" applyBorder="1" applyAlignment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3" xfId="0" applyFill="1" applyBorder="1" applyAlignment="1" applyProtection="1">
      <protection hidden="1"/>
    </xf>
    <xf numFmtId="0" fontId="13" fillId="7" borderId="1" xfId="7" applyFont="1" applyFill="1" applyBorder="1" applyAlignment="1" applyProtection="1">
      <protection hidden="1"/>
    </xf>
    <xf numFmtId="0" fontId="0" fillId="7" borderId="2" xfId="0" applyFill="1" applyBorder="1" applyAlignment="1" applyProtection="1">
      <protection hidden="1"/>
    </xf>
    <xf numFmtId="0" fontId="0" fillId="7" borderId="3" xfId="0" applyFill="1" applyBorder="1" applyAlignment="1" applyProtection="1">
      <protection hidden="1"/>
    </xf>
    <xf numFmtId="0" fontId="5" fillId="3" borderId="16" xfId="0" applyFont="1" applyFill="1" applyBorder="1" applyAlignment="1" applyProtection="1">
      <alignment horizontal="left"/>
      <protection locked="0" hidden="1"/>
    </xf>
    <xf numFmtId="0" fontId="5" fillId="3" borderId="17" xfId="0" applyFont="1" applyFill="1" applyBorder="1" applyAlignment="1" applyProtection="1">
      <alignment horizontal="left"/>
      <protection locked="0" hidden="1"/>
    </xf>
    <xf numFmtId="0" fontId="5" fillId="3" borderId="19" xfId="7" applyFont="1" applyFill="1" applyBorder="1" applyAlignment="1" applyProtection="1">
      <alignment horizontal="left"/>
      <protection locked="0" hidden="1"/>
    </xf>
    <xf numFmtId="0" fontId="5" fillId="3" borderId="20" xfId="7" applyFont="1" applyFill="1" applyBorder="1" applyAlignment="1" applyProtection="1">
      <alignment horizontal="left"/>
      <protection locked="0" hidden="1"/>
    </xf>
    <xf numFmtId="0" fontId="13" fillId="0" borderId="6" xfId="7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13" fillId="8" borderId="8" xfId="7" applyFont="1" applyFill="1" applyBorder="1" applyAlignment="1" applyProtection="1">
      <protection hidden="1"/>
    </xf>
    <xf numFmtId="0" fontId="0" fillId="8" borderId="9" xfId="0" applyFill="1" applyBorder="1" applyAlignment="1" applyProtection="1">
      <protection hidden="1"/>
    </xf>
    <xf numFmtId="0" fontId="13" fillId="8" borderId="11" xfId="7" applyFont="1" applyFill="1" applyBorder="1" applyAlignment="1" applyProtection="1">
      <protection hidden="1"/>
    </xf>
    <xf numFmtId="0" fontId="0" fillId="8" borderId="12" xfId="0" applyFill="1" applyBorder="1" applyAlignment="1" applyProtection="1">
      <protection hidden="1"/>
    </xf>
    <xf numFmtId="0" fontId="13" fillId="0" borderId="7" xfId="7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0" fillId="8" borderId="0" xfId="0" applyFill="1" applyAlignment="1">
      <alignment horizontal="center"/>
    </xf>
    <xf numFmtId="0" fontId="13" fillId="3" borderId="1" xfId="6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3" fillId="3" borderId="1" xfId="6" applyFont="1" applyFill="1" applyBorder="1" applyAlignment="1" applyProtection="1">
      <protection hidden="1"/>
    </xf>
    <xf numFmtId="0" fontId="13" fillId="8" borderId="22" xfId="6" applyFont="1" applyFill="1" applyBorder="1" applyAlignment="1" applyProtection="1">
      <alignment horizontal="left"/>
      <protection hidden="1"/>
    </xf>
    <xf numFmtId="0" fontId="13" fillId="8" borderId="23" xfId="6" applyFont="1" applyFill="1" applyBorder="1" applyAlignment="1" applyProtection="1">
      <alignment horizontal="left"/>
      <protection hidden="1"/>
    </xf>
    <xf numFmtId="0" fontId="13" fillId="8" borderId="24" xfId="6" applyFont="1" applyFill="1" applyBorder="1" applyAlignment="1" applyProtection="1">
      <alignment horizontal="left"/>
      <protection hidden="1"/>
    </xf>
    <xf numFmtId="0" fontId="5" fillId="3" borderId="19" xfId="6" applyFont="1" applyFill="1" applyBorder="1" applyAlignment="1" applyProtection="1">
      <alignment horizontal="left"/>
      <protection locked="0" hidden="1"/>
    </xf>
    <xf numFmtId="168" fontId="5" fillId="0" borderId="4" xfId="1" applyNumberFormat="1" applyFont="1" applyBorder="1" applyAlignment="1" applyProtection="1">
      <alignment horizontal="center" vertical="center" wrapText="1"/>
      <protection locked="0"/>
    </xf>
  </cellXfs>
  <cellStyles count="9">
    <cellStyle name="Čiarka" xfId="5" builtinId="3"/>
    <cellStyle name="Čiarka 2" xfId="2"/>
    <cellStyle name="Normálna" xfId="0" builtinId="0"/>
    <cellStyle name="Normálna 2" xfId="1"/>
    <cellStyle name="Normálna 2 2" xfId="4"/>
    <cellStyle name="Normálna 2 2 2 2" xfId="7"/>
    <cellStyle name="Normálna 2 3" xfId="6"/>
    <cellStyle name="Normálna 2 3 2" xfId="8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I77"/>
  <sheetViews>
    <sheetView topLeftCell="A37" zoomScale="60" zoomScaleNormal="60" workbookViewId="0">
      <selection activeCell="D50" sqref="D50"/>
    </sheetView>
  </sheetViews>
  <sheetFormatPr defaultRowHeight="15" x14ac:dyDescent="0.25"/>
  <cols>
    <col min="2" max="2" width="9.140625" style="2"/>
    <col min="3" max="3" width="19.7109375" customWidth="1"/>
    <col min="4" max="7" width="24.7109375" customWidth="1"/>
    <col min="8" max="8" width="24.7109375" style="2" customWidth="1"/>
    <col min="9" max="9" width="24.7109375" customWidth="1"/>
    <col min="10" max="11" width="42.7109375" customWidth="1"/>
    <col min="12" max="12" width="9.140625" hidden="1" customWidth="1"/>
    <col min="13" max="13" width="11.42578125" hidden="1" customWidth="1"/>
    <col min="14" max="14" width="8.7109375" hidden="1" customWidth="1"/>
    <col min="15" max="15" width="11" hidden="1" customWidth="1"/>
    <col min="16" max="19" width="8.7109375" hidden="1" customWidth="1"/>
    <col min="20" max="20" width="9.140625" hidden="1" customWidth="1"/>
    <col min="21" max="21" width="15.42578125" hidden="1" customWidth="1"/>
    <col min="22" max="22" width="9.140625" hidden="1" customWidth="1"/>
    <col min="23" max="23" width="12.5703125" hidden="1" customWidth="1"/>
    <col min="24" max="24" width="18.7109375" hidden="1" customWidth="1"/>
    <col min="25" max="25" width="20.42578125" hidden="1" customWidth="1"/>
    <col min="26" max="26" width="15.42578125" hidden="1" customWidth="1"/>
    <col min="27" max="27" width="9.140625" hidden="1" customWidth="1"/>
    <col min="28" max="28" width="24.7109375" hidden="1" customWidth="1"/>
    <col min="29" max="29" width="29.42578125" hidden="1" customWidth="1"/>
    <col min="30" max="30" width="23.5703125" hidden="1" customWidth="1"/>
  </cols>
  <sheetData>
    <row r="2" spans="3:35" ht="44.25" customHeight="1" x14ac:dyDescent="0.25">
      <c r="C2" s="102" t="s">
        <v>152</v>
      </c>
      <c r="D2" s="103"/>
      <c r="E2" s="103"/>
      <c r="F2" s="103"/>
      <c r="G2" s="103"/>
      <c r="H2" s="103"/>
      <c r="I2" s="103"/>
      <c r="J2" s="103"/>
      <c r="K2" s="2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3:35" ht="21" x14ac:dyDescent="0.25">
      <c r="C3" s="104"/>
      <c r="D3" s="104"/>
      <c r="E3" s="104"/>
      <c r="F3" s="104"/>
      <c r="G3" s="104"/>
      <c r="H3" s="22"/>
      <c r="I3" s="22"/>
      <c r="J3" s="22"/>
      <c r="K3" s="23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3:35" x14ac:dyDescent="0.25">
      <c r="C4" s="23"/>
      <c r="D4" s="23"/>
      <c r="E4" s="23"/>
      <c r="F4" s="23"/>
      <c r="G4" s="23"/>
      <c r="H4" s="24"/>
      <c r="I4" s="23"/>
      <c r="J4" s="23"/>
      <c r="K4" s="2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3:35" x14ac:dyDescent="0.25">
      <c r="C5" s="88" t="s">
        <v>9</v>
      </c>
      <c r="D5" s="111"/>
      <c r="E5" s="111"/>
      <c r="F5" s="111"/>
      <c r="G5" s="111"/>
      <c r="H5" s="111"/>
      <c r="I5" s="111"/>
      <c r="J5" s="111"/>
      <c r="K5" s="112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3:35" x14ac:dyDescent="0.25">
      <c r="C6" s="89" t="s">
        <v>10</v>
      </c>
      <c r="D6" s="113"/>
      <c r="E6" s="113"/>
      <c r="F6" s="113"/>
      <c r="G6" s="113"/>
      <c r="H6" s="113"/>
      <c r="I6" s="113"/>
      <c r="J6" s="113"/>
      <c r="K6" s="114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3:35" x14ac:dyDescent="0.25">
      <c r="C7" s="25"/>
      <c r="D7" s="23"/>
      <c r="E7" s="25"/>
      <c r="F7" s="25"/>
      <c r="G7" s="26"/>
      <c r="H7" s="27"/>
      <c r="I7" s="26"/>
      <c r="J7" s="26"/>
      <c r="K7" s="26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3:35" x14ac:dyDescent="0.25">
      <c r="C8" s="28" t="s">
        <v>153</v>
      </c>
      <c r="D8" s="28"/>
      <c r="E8" s="25"/>
      <c r="F8" s="25"/>
      <c r="G8" s="26"/>
      <c r="H8" s="27"/>
      <c r="I8" s="26"/>
      <c r="J8" s="26"/>
      <c r="K8" s="26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3:35" ht="75" x14ac:dyDescent="0.25">
      <c r="C9" s="29" t="s">
        <v>11</v>
      </c>
      <c r="D9" s="29" t="s">
        <v>12</v>
      </c>
      <c r="E9" s="30" t="s">
        <v>34</v>
      </c>
      <c r="F9" s="30" t="s">
        <v>35</v>
      </c>
      <c r="G9" s="29" t="s">
        <v>13</v>
      </c>
      <c r="H9" s="29" t="s">
        <v>132</v>
      </c>
      <c r="I9" s="29" t="s">
        <v>14</v>
      </c>
      <c r="J9" s="14" t="s">
        <v>15</v>
      </c>
      <c r="K9" s="14" t="s">
        <v>16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29" t="s">
        <v>132</v>
      </c>
      <c r="X9" s="29" t="s">
        <v>14</v>
      </c>
      <c r="Y9" s="14" t="s">
        <v>15</v>
      </c>
      <c r="Z9" s="14" t="s">
        <v>16</v>
      </c>
      <c r="AA9" s="41"/>
      <c r="AB9" s="41"/>
      <c r="AC9" s="41"/>
      <c r="AD9" s="41"/>
      <c r="AI9" s="98"/>
    </row>
    <row r="10" spans="3:35" x14ac:dyDescent="0.25">
      <c r="C10" s="31" t="s">
        <v>17</v>
      </c>
      <c r="D10" s="32"/>
      <c r="E10" s="32"/>
      <c r="F10" s="33"/>
      <c r="G10" s="33"/>
      <c r="H10" s="19">
        <f>D10-G10</f>
        <v>0</v>
      </c>
      <c r="I10" s="32"/>
      <c r="J10" s="13">
        <f t="shared" ref="J10:J20" si="0">Y10</f>
        <v>0</v>
      </c>
      <c r="K10" s="13">
        <f>1.2*J10</f>
        <v>0</v>
      </c>
      <c r="L10" s="41"/>
      <c r="M10" s="41">
        <f>H10*I10</f>
        <v>0</v>
      </c>
      <c r="N10" s="41"/>
      <c r="O10" s="41"/>
      <c r="P10" s="41"/>
      <c r="Q10" s="41"/>
      <c r="R10" s="41"/>
      <c r="S10" s="41"/>
      <c r="T10" s="41"/>
      <c r="U10" s="41"/>
      <c r="V10" s="41"/>
      <c r="W10" s="79">
        <f>(D10-G10)</f>
        <v>0</v>
      </c>
      <c r="X10" s="81">
        <f>ROUND(I10,3)</f>
        <v>0</v>
      </c>
      <c r="Y10" s="14">
        <f>(W10*X10)</f>
        <v>0</v>
      </c>
      <c r="Z10" s="14">
        <f>1.2*Y10</f>
        <v>0</v>
      </c>
      <c r="AA10" s="41"/>
      <c r="AB10" s="41"/>
      <c r="AC10" s="41"/>
      <c r="AD10" s="41"/>
    </row>
    <row r="11" spans="3:35" x14ac:dyDescent="0.25">
      <c r="C11" s="31" t="s">
        <v>18</v>
      </c>
      <c r="D11" s="32"/>
      <c r="E11" s="32"/>
      <c r="F11" s="33"/>
      <c r="G11" s="33"/>
      <c r="H11" s="19">
        <f t="shared" ref="H11:H22" si="1">D11-G11</f>
        <v>0</v>
      </c>
      <c r="I11" s="32"/>
      <c r="J11" s="13">
        <f t="shared" si="0"/>
        <v>0</v>
      </c>
      <c r="K11" s="13">
        <f t="shared" ref="K11:K22" si="2">1.2*J11</f>
        <v>0</v>
      </c>
      <c r="L11" s="41"/>
      <c r="M11" s="41">
        <f t="shared" ref="M11:M22" si="3">H11*I11</f>
        <v>0</v>
      </c>
      <c r="N11" s="41"/>
      <c r="O11" s="41"/>
      <c r="P11" s="41"/>
      <c r="Q11" s="41"/>
      <c r="R11" s="41"/>
      <c r="S11" s="41"/>
      <c r="T11" s="41"/>
      <c r="U11" s="41"/>
      <c r="V11" s="41"/>
      <c r="W11" s="79">
        <f t="shared" ref="W11:W22" si="4">(D11-G11)</f>
        <v>0</v>
      </c>
      <c r="X11" s="81">
        <f t="shared" ref="X11:X22" si="5">ROUND(I11,3)</f>
        <v>0</v>
      </c>
      <c r="Y11" s="14">
        <f t="shared" ref="Y11:Y22" si="6">(W11*X11)</f>
        <v>0</v>
      </c>
      <c r="Z11" s="14">
        <f t="shared" ref="Z11:Z22" si="7">1.2*Y11</f>
        <v>0</v>
      </c>
      <c r="AA11" s="41"/>
      <c r="AB11" s="41"/>
      <c r="AC11" s="41"/>
      <c r="AD11" s="41"/>
    </row>
    <row r="12" spans="3:35" x14ac:dyDescent="0.25">
      <c r="C12" s="31" t="s">
        <v>19</v>
      </c>
      <c r="D12" s="32"/>
      <c r="E12" s="32"/>
      <c r="F12" s="33"/>
      <c r="G12" s="33"/>
      <c r="H12" s="19">
        <f t="shared" si="1"/>
        <v>0</v>
      </c>
      <c r="I12" s="32"/>
      <c r="J12" s="13">
        <f t="shared" si="0"/>
        <v>0</v>
      </c>
      <c r="K12" s="13">
        <f t="shared" si="2"/>
        <v>0</v>
      </c>
      <c r="L12" s="41"/>
      <c r="M12" s="41">
        <f t="shared" si="3"/>
        <v>0</v>
      </c>
      <c r="N12" s="41"/>
      <c r="O12" s="41"/>
      <c r="P12" s="41"/>
      <c r="Q12" s="41"/>
      <c r="R12" s="41"/>
      <c r="S12" s="41"/>
      <c r="T12" s="41"/>
      <c r="U12" s="41"/>
      <c r="V12" s="41"/>
      <c r="W12" s="79">
        <f t="shared" si="4"/>
        <v>0</v>
      </c>
      <c r="X12" s="81">
        <f t="shared" si="5"/>
        <v>0</v>
      </c>
      <c r="Y12" s="14">
        <f t="shared" si="6"/>
        <v>0</v>
      </c>
      <c r="Z12" s="14">
        <f t="shared" si="7"/>
        <v>0</v>
      </c>
      <c r="AA12" s="41"/>
      <c r="AB12" s="41"/>
      <c r="AC12" s="41"/>
      <c r="AD12" s="41"/>
    </row>
    <row r="13" spans="3:35" x14ac:dyDescent="0.25">
      <c r="C13" s="31" t="s">
        <v>20</v>
      </c>
      <c r="D13" s="32"/>
      <c r="E13" s="32"/>
      <c r="F13" s="33"/>
      <c r="G13" s="33"/>
      <c r="H13" s="19">
        <f t="shared" si="1"/>
        <v>0</v>
      </c>
      <c r="I13" s="32"/>
      <c r="J13" s="13">
        <f t="shared" si="0"/>
        <v>0</v>
      </c>
      <c r="K13" s="13">
        <f t="shared" si="2"/>
        <v>0</v>
      </c>
      <c r="L13" s="41"/>
      <c r="M13" s="41">
        <f t="shared" si="3"/>
        <v>0</v>
      </c>
      <c r="N13" s="41"/>
      <c r="O13" s="41"/>
      <c r="P13" s="41"/>
      <c r="Q13" s="41"/>
      <c r="R13" s="41"/>
      <c r="S13" s="41"/>
      <c r="T13" s="41"/>
      <c r="U13" s="41"/>
      <c r="V13" s="41"/>
      <c r="W13" s="79">
        <f t="shared" si="4"/>
        <v>0</v>
      </c>
      <c r="X13" s="81">
        <f t="shared" si="5"/>
        <v>0</v>
      </c>
      <c r="Y13" s="14">
        <f t="shared" si="6"/>
        <v>0</v>
      </c>
      <c r="Z13" s="14">
        <f t="shared" si="7"/>
        <v>0</v>
      </c>
      <c r="AA13" s="41"/>
      <c r="AB13" s="41"/>
      <c r="AC13" s="41"/>
      <c r="AD13" s="41"/>
    </row>
    <row r="14" spans="3:35" x14ac:dyDescent="0.25">
      <c r="C14" s="31" t="s">
        <v>21</v>
      </c>
      <c r="D14" s="32"/>
      <c r="E14" s="32"/>
      <c r="F14" s="33"/>
      <c r="G14" s="33"/>
      <c r="H14" s="19">
        <f t="shared" si="1"/>
        <v>0</v>
      </c>
      <c r="I14" s="32"/>
      <c r="J14" s="13">
        <f t="shared" si="0"/>
        <v>0</v>
      </c>
      <c r="K14" s="13">
        <f t="shared" si="2"/>
        <v>0</v>
      </c>
      <c r="L14" s="41"/>
      <c r="M14" s="41">
        <f t="shared" si="3"/>
        <v>0</v>
      </c>
      <c r="N14" s="41"/>
      <c r="O14" s="41"/>
      <c r="P14" s="41"/>
      <c r="Q14" s="41"/>
      <c r="R14" s="41"/>
      <c r="S14" s="41"/>
      <c r="T14" s="41"/>
      <c r="U14" s="41"/>
      <c r="V14" s="41"/>
      <c r="W14" s="79">
        <f t="shared" si="4"/>
        <v>0</v>
      </c>
      <c r="X14" s="81">
        <f t="shared" si="5"/>
        <v>0</v>
      </c>
      <c r="Y14" s="14">
        <f t="shared" si="6"/>
        <v>0</v>
      </c>
      <c r="Z14" s="14">
        <f t="shared" si="7"/>
        <v>0</v>
      </c>
      <c r="AA14" s="41"/>
      <c r="AB14" s="41"/>
      <c r="AC14" s="41"/>
      <c r="AD14" s="41"/>
    </row>
    <row r="15" spans="3:35" x14ac:dyDescent="0.25">
      <c r="C15" s="31" t="s">
        <v>22</v>
      </c>
      <c r="D15" s="32"/>
      <c r="E15" s="32"/>
      <c r="F15" s="33"/>
      <c r="G15" s="33"/>
      <c r="H15" s="19">
        <f t="shared" si="1"/>
        <v>0</v>
      </c>
      <c r="I15" s="32"/>
      <c r="J15" s="13">
        <f t="shared" si="0"/>
        <v>0</v>
      </c>
      <c r="K15" s="13">
        <f t="shared" si="2"/>
        <v>0</v>
      </c>
      <c r="L15" s="41"/>
      <c r="M15" s="41">
        <f t="shared" si="3"/>
        <v>0</v>
      </c>
      <c r="N15" s="41"/>
      <c r="O15" s="41"/>
      <c r="P15" s="41"/>
      <c r="Q15" s="41"/>
      <c r="R15" s="41"/>
      <c r="S15" s="41"/>
      <c r="T15" s="41"/>
      <c r="U15" s="41"/>
      <c r="V15" s="41"/>
      <c r="W15" s="79">
        <f t="shared" si="4"/>
        <v>0</v>
      </c>
      <c r="X15" s="81">
        <f t="shared" si="5"/>
        <v>0</v>
      </c>
      <c r="Y15" s="14">
        <f t="shared" si="6"/>
        <v>0</v>
      </c>
      <c r="Z15" s="14">
        <f t="shared" si="7"/>
        <v>0</v>
      </c>
      <c r="AA15" s="41"/>
      <c r="AB15" s="41"/>
      <c r="AC15" s="41"/>
      <c r="AD15" s="41"/>
    </row>
    <row r="16" spans="3:35" x14ac:dyDescent="0.25">
      <c r="C16" s="31" t="s">
        <v>23</v>
      </c>
      <c r="D16" s="32"/>
      <c r="E16" s="32"/>
      <c r="F16" s="33"/>
      <c r="G16" s="33"/>
      <c r="H16" s="19">
        <f t="shared" si="1"/>
        <v>0</v>
      </c>
      <c r="I16" s="32"/>
      <c r="J16" s="13">
        <f t="shared" si="0"/>
        <v>0</v>
      </c>
      <c r="K16" s="13">
        <f t="shared" si="2"/>
        <v>0</v>
      </c>
      <c r="L16" s="41"/>
      <c r="M16" s="41">
        <f t="shared" si="3"/>
        <v>0</v>
      </c>
      <c r="N16" s="41"/>
      <c r="O16" s="41"/>
      <c r="P16" s="41"/>
      <c r="Q16" s="41"/>
      <c r="R16" s="41"/>
      <c r="S16" s="41"/>
      <c r="T16" s="41"/>
      <c r="U16" s="41"/>
      <c r="V16" s="41"/>
      <c r="W16" s="79">
        <f t="shared" si="4"/>
        <v>0</v>
      </c>
      <c r="X16" s="81">
        <f t="shared" si="5"/>
        <v>0</v>
      </c>
      <c r="Y16" s="14">
        <f t="shared" si="6"/>
        <v>0</v>
      </c>
      <c r="Z16" s="14">
        <f t="shared" si="7"/>
        <v>0</v>
      </c>
      <c r="AA16" s="41"/>
      <c r="AB16" s="41"/>
      <c r="AC16" s="41"/>
      <c r="AD16" s="41"/>
    </row>
    <row r="17" spans="3:30" x14ac:dyDescent="0.25">
      <c r="C17" s="31" t="s">
        <v>24</v>
      </c>
      <c r="D17" s="32"/>
      <c r="E17" s="32"/>
      <c r="F17" s="33"/>
      <c r="G17" s="33"/>
      <c r="H17" s="19">
        <f t="shared" si="1"/>
        <v>0</v>
      </c>
      <c r="I17" s="32"/>
      <c r="J17" s="13">
        <f t="shared" si="0"/>
        <v>0</v>
      </c>
      <c r="K17" s="13">
        <f t="shared" si="2"/>
        <v>0</v>
      </c>
      <c r="L17" s="41"/>
      <c r="M17" s="41">
        <f t="shared" si="3"/>
        <v>0</v>
      </c>
      <c r="N17" s="41"/>
      <c r="O17" s="41"/>
      <c r="P17" s="41"/>
      <c r="Q17" s="41"/>
      <c r="R17" s="41"/>
      <c r="S17" s="41"/>
      <c r="T17" s="41"/>
      <c r="U17" s="41"/>
      <c r="V17" s="41"/>
      <c r="W17" s="79">
        <f t="shared" si="4"/>
        <v>0</v>
      </c>
      <c r="X17" s="81">
        <f t="shared" si="5"/>
        <v>0</v>
      </c>
      <c r="Y17" s="14">
        <f t="shared" si="6"/>
        <v>0</v>
      </c>
      <c r="Z17" s="14">
        <f t="shared" si="7"/>
        <v>0</v>
      </c>
      <c r="AA17" s="41"/>
      <c r="AB17" s="41"/>
      <c r="AC17" s="41"/>
      <c r="AD17" s="41"/>
    </row>
    <row r="18" spans="3:30" x14ac:dyDescent="0.25">
      <c r="C18" s="31" t="s">
        <v>25</v>
      </c>
      <c r="D18" s="32"/>
      <c r="E18" s="32"/>
      <c r="F18" s="33"/>
      <c r="G18" s="33"/>
      <c r="H18" s="19">
        <f t="shared" si="1"/>
        <v>0</v>
      </c>
      <c r="I18" s="32"/>
      <c r="J18" s="13">
        <f t="shared" si="0"/>
        <v>0</v>
      </c>
      <c r="K18" s="13">
        <f t="shared" si="2"/>
        <v>0</v>
      </c>
      <c r="L18" s="41"/>
      <c r="M18" s="41">
        <f t="shared" si="3"/>
        <v>0</v>
      </c>
      <c r="N18" s="41"/>
      <c r="O18" s="41"/>
      <c r="P18" s="41"/>
      <c r="Q18" s="41"/>
      <c r="R18" s="41"/>
      <c r="S18" s="41"/>
      <c r="T18" s="41"/>
      <c r="U18" s="41"/>
      <c r="V18" s="41"/>
      <c r="W18" s="79">
        <f t="shared" si="4"/>
        <v>0</v>
      </c>
      <c r="X18" s="81">
        <f t="shared" si="5"/>
        <v>0</v>
      </c>
      <c r="Y18" s="14">
        <f t="shared" si="6"/>
        <v>0</v>
      </c>
      <c r="Z18" s="14">
        <f t="shared" si="7"/>
        <v>0</v>
      </c>
      <c r="AA18" s="41"/>
      <c r="AB18" s="41"/>
      <c r="AC18" s="41"/>
      <c r="AD18" s="41"/>
    </row>
    <row r="19" spans="3:30" x14ac:dyDescent="0.25">
      <c r="C19" s="31" t="s">
        <v>26</v>
      </c>
      <c r="D19" s="32"/>
      <c r="E19" s="32"/>
      <c r="F19" s="33"/>
      <c r="G19" s="33"/>
      <c r="H19" s="19">
        <f t="shared" si="1"/>
        <v>0</v>
      </c>
      <c r="I19" s="32"/>
      <c r="J19" s="13">
        <f t="shared" si="0"/>
        <v>0</v>
      </c>
      <c r="K19" s="13">
        <f t="shared" si="2"/>
        <v>0</v>
      </c>
      <c r="L19" s="41"/>
      <c r="M19" s="41">
        <f t="shared" si="3"/>
        <v>0</v>
      </c>
      <c r="N19" s="41"/>
      <c r="O19" s="41"/>
      <c r="P19" s="41"/>
      <c r="Q19" s="41"/>
      <c r="R19" s="41"/>
      <c r="S19" s="41"/>
      <c r="T19" s="41"/>
      <c r="U19" s="41"/>
      <c r="V19" s="41"/>
      <c r="W19" s="79">
        <f t="shared" si="4"/>
        <v>0</v>
      </c>
      <c r="X19" s="81">
        <f t="shared" si="5"/>
        <v>0</v>
      </c>
      <c r="Y19" s="14">
        <f t="shared" si="6"/>
        <v>0</v>
      </c>
      <c r="Z19" s="14">
        <f t="shared" si="7"/>
        <v>0</v>
      </c>
      <c r="AA19" s="41"/>
      <c r="AB19" s="41"/>
      <c r="AC19" s="41"/>
      <c r="AD19" s="41"/>
    </row>
    <row r="20" spans="3:30" x14ac:dyDescent="0.25">
      <c r="C20" s="31" t="s">
        <v>27</v>
      </c>
      <c r="D20" s="34"/>
      <c r="E20" s="34"/>
      <c r="F20" s="33" t="s">
        <v>150</v>
      </c>
      <c r="G20" s="33"/>
      <c r="H20" s="19">
        <f t="shared" si="1"/>
        <v>0</v>
      </c>
      <c r="I20" s="34"/>
      <c r="J20" s="13">
        <f t="shared" si="0"/>
        <v>0</v>
      </c>
      <c r="K20" s="13">
        <f t="shared" si="2"/>
        <v>0</v>
      </c>
      <c r="L20" s="41"/>
      <c r="M20" s="41">
        <f t="shared" si="3"/>
        <v>0</v>
      </c>
      <c r="N20" s="41"/>
      <c r="O20" s="41"/>
      <c r="P20" s="41"/>
      <c r="Q20" s="41"/>
      <c r="R20" s="41"/>
      <c r="S20" s="41"/>
      <c r="T20" s="41"/>
      <c r="U20" s="41"/>
      <c r="V20" s="41"/>
      <c r="W20" s="79">
        <f t="shared" si="4"/>
        <v>0</v>
      </c>
      <c r="X20" s="81">
        <f t="shared" si="5"/>
        <v>0</v>
      </c>
      <c r="Y20" s="14">
        <f t="shared" si="6"/>
        <v>0</v>
      </c>
      <c r="Z20" s="14">
        <f t="shared" si="7"/>
        <v>0</v>
      </c>
      <c r="AA20" s="41"/>
      <c r="AB20" s="41"/>
      <c r="AC20" s="41"/>
      <c r="AD20" s="41"/>
    </row>
    <row r="21" spans="3:30" x14ac:dyDescent="0.25">
      <c r="C21" s="31" t="s">
        <v>28</v>
      </c>
      <c r="D21" s="34"/>
      <c r="E21" s="34"/>
      <c r="F21" s="33"/>
      <c r="G21" s="33"/>
      <c r="H21" s="19">
        <f t="shared" si="1"/>
        <v>0</v>
      </c>
      <c r="I21" s="34"/>
      <c r="J21" s="13">
        <f>Y21</f>
        <v>0</v>
      </c>
      <c r="K21" s="13">
        <f t="shared" si="2"/>
        <v>0</v>
      </c>
      <c r="L21" s="41"/>
      <c r="M21" s="41">
        <f t="shared" si="3"/>
        <v>0</v>
      </c>
      <c r="N21" s="41"/>
      <c r="O21" s="41"/>
      <c r="P21" s="41"/>
      <c r="Q21" s="41"/>
      <c r="R21" s="41"/>
      <c r="S21" s="41"/>
      <c r="T21" s="41"/>
      <c r="U21" s="41"/>
      <c r="V21" s="41"/>
      <c r="W21" s="79">
        <f t="shared" si="4"/>
        <v>0</v>
      </c>
      <c r="X21" s="81">
        <f t="shared" si="5"/>
        <v>0</v>
      </c>
      <c r="Y21" s="14">
        <f t="shared" si="6"/>
        <v>0</v>
      </c>
      <c r="Z21" s="14">
        <f t="shared" si="7"/>
        <v>0</v>
      </c>
      <c r="AA21" s="41"/>
      <c r="AB21" s="41"/>
      <c r="AC21" s="41"/>
      <c r="AD21" s="41"/>
    </row>
    <row r="22" spans="3:30" x14ac:dyDescent="0.25">
      <c r="C22" s="35" t="s">
        <v>29</v>
      </c>
      <c r="D22" s="34"/>
      <c r="E22" s="34"/>
      <c r="F22" s="33"/>
      <c r="G22" s="33"/>
      <c r="H22" s="19">
        <f t="shared" si="1"/>
        <v>0</v>
      </c>
      <c r="I22" s="34"/>
      <c r="J22" s="13">
        <f>Y22</f>
        <v>0</v>
      </c>
      <c r="K22" s="13">
        <f t="shared" si="2"/>
        <v>0</v>
      </c>
      <c r="L22" s="41"/>
      <c r="M22" s="41">
        <f t="shared" si="3"/>
        <v>0</v>
      </c>
      <c r="N22" s="41"/>
      <c r="O22" s="41"/>
      <c r="P22" s="41"/>
      <c r="Q22" s="41"/>
      <c r="R22" s="41"/>
      <c r="S22" s="41"/>
      <c r="T22" s="41"/>
      <c r="U22" s="41"/>
      <c r="V22" s="41"/>
      <c r="W22" s="79">
        <f t="shared" si="4"/>
        <v>0</v>
      </c>
      <c r="X22" s="81">
        <f t="shared" si="5"/>
        <v>0</v>
      </c>
      <c r="Y22" s="14">
        <f t="shared" si="6"/>
        <v>0</v>
      </c>
      <c r="Z22" s="14">
        <f t="shared" si="7"/>
        <v>0</v>
      </c>
      <c r="AA22" s="41"/>
      <c r="AB22" s="41"/>
      <c r="AC22" s="41"/>
      <c r="AD22" s="41"/>
    </row>
    <row r="23" spans="3:30" ht="18.75" x14ac:dyDescent="0.3">
      <c r="C23" s="105" t="s">
        <v>154</v>
      </c>
      <c r="D23" s="106"/>
      <c r="E23" s="106"/>
      <c r="F23" s="106"/>
      <c r="G23" s="106"/>
      <c r="H23" s="106"/>
      <c r="I23" s="107"/>
      <c r="J23" s="15">
        <f>Y23</f>
        <v>0</v>
      </c>
      <c r="K23" s="15">
        <f>Z23</f>
        <v>0</v>
      </c>
      <c r="L23" s="41"/>
      <c r="M23" s="41">
        <f>SUM(M10:M22)</f>
        <v>0</v>
      </c>
      <c r="N23" s="41">
        <f>SUM(I10:I22)</f>
        <v>0</v>
      </c>
      <c r="O23" s="69">
        <f>IFERROR(M23/N23,0)</f>
        <v>0</v>
      </c>
      <c r="P23" s="69">
        <f>O23*N23*1.2</f>
        <v>0</v>
      </c>
      <c r="Q23" s="41"/>
      <c r="R23" s="41"/>
      <c r="S23" s="41"/>
      <c r="T23" s="41"/>
      <c r="U23" s="41"/>
      <c r="V23" s="41"/>
      <c r="W23" s="41"/>
      <c r="X23" s="82">
        <f>ROUND(SUM(X10:X22),3)</f>
        <v>0</v>
      </c>
      <c r="Y23" s="83">
        <f>ROUND(SUM(Y10:Y22),2)</f>
        <v>0</v>
      </c>
      <c r="Z23" s="84">
        <f>ROUND(SUM(Z10:Z22),2)</f>
        <v>0</v>
      </c>
      <c r="AA23" s="41"/>
      <c r="AB23" s="41" t="e">
        <f>ROUND((Y23)/X23,2)</f>
        <v>#DIV/0!</v>
      </c>
      <c r="AC23" s="41" t="e">
        <f>AB23*X23</f>
        <v>#DIV/0!</v>
      </c>
      <c r="AD23" s="41"/>
    </row>
    <row r="24" spans="3:30" x14ac:dyDescent="0.25">
      <c r="C24" s="23"/>
      <c r="D24" s="23"/>
      <c r="E24" s="23"/>
      <c r="F24" s="23"/>
      <c r="G24" s="23"/>
      <c r="H24" s="24"/>
      <c r="I24" s="23"/>
      <c r="J24" s="23"/>
      <c r="K24" s="23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5" spans="3:30" x14ac:dyDescent="0.25">
      <c r="C25" s="23"/>
      <c r="D25" s="36"/>
      <c r="E25" s="36"/>
      <c r="F25" s="36"/>
      <c r="G25" s="36"/>
      <c r="H25" s="37"/>
      <c r="I25" s="36"/>
      <c r="J25" s="36"/>
      <c r="K25" s="23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  <row r="26" spans="3:30" x14ac:dyDescent="0.25">
      <c r="C26" s="38" t="s">
        <v>155</v>
      </c>
      <c r="D26" s="38"/>
      <c r="E26" s="25"/>
      <c r="F26" s="25"/>
      <c r="G26" s="26"/>
      <c r="H26" s="27"/>
      <c r="I26" s="26"/>
      <c r="J26" s="26"/>
      <c r="K26" s="26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</row>
    <row r="27" spans="3:30" ht="75" x14ac:dyDescent="0.25">
      <c r="C27" s="39" t="s">
        <v>11</v>
      </c>
      <c r="D27" s="39" t="s">
        <v>12</v>
      </c>
      <c r="E27" s="40" t="s">
        <v>34</v>
      </c>
      <c r="F27" s="40" t="s">
        <v>35</v>
      </c>
      <c r="G27" s="39" t="s">
        <v>13</v>
      </c>
      <c r="H27" s="39" t="s">
        <v>132</v>
      </c>
      <c r="I27" s="39" t="s">
        <v>14</v>
      </c>
      <c r="J27" s="14" t="s">
        <v>15</v>
      </c>
      <c r="K27" s="14" t="s">
        <v>16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39" t="s">
        <v>132</v>
      </c>
      <c r="X27" s="39" t="s">
        <v>14</v>
      </c>
      <c r="Y27" s="14" t="s">
        <v>15</v>
      </c>
      <c r="Z27" s="14" t="s">
        <v>16</v>
      </c>
      <c r="AA27" s="41"/>
      <c r="AB27" s="41"/>
      <c r="AC27" s="41"/>
      <c r="AD27" s="41"/>
    </row>
    <row r="28" spans="3:30" x14ac:dyDescent="0.25">
      <c r="C28" s="31" t="s">
        <v>17</v>
      </c>
      <c r="D28" s="33"/>
      <c r="E28" s="33"/>
      <c r="F28" s="33"/>
      <c r="G28" s="33"/>
      <c r="H28" s="19">
        <f>D28-G28</f>
        <v>0</v>
      </c>
      <c r="I28" s="33"/>
      <c r="J28" s="13">
        <f>Y28</f>
        <v>0</v>
      </c>
      <c r="K28" s="13">
        <f>1.2*J28</f>
        <v>0</v>
      </c>
      <c r="L28" s="41"/>
      <c r="M28" s="41">
        <f>H28*I28</f>
        <v>0</v>
      </c>
      <c r="N28" s="41"/>
      <c r="O28" s="41"/>
      <c r="P28" s="41"/>
      <c r="Q28" s="41"/>
      <c r="R28" s="41"/>
      <c r="S28" s="41"/>
      <c r="T28" s="41"/>
      <c r="U28" s="41"/>
      <c r="V28" s="41"/>
      <c r="W28" s="79">
        <f>(D28-G28)</f>
        <v>0</v>
      </c>
      <c r="X28" s="81">
        <f>ROUND(I28,3)</f>
        <v>0</v>
      </c>
      <c r="Y28" s="14">
        <f>(W28*X28)</f>
        <v>0</v>
      </c>
      <c r="Z28" s="14">
        <f>1.2*Y28</f>
        <v>0</v>
      </c>
      <c r="AA28" s="41"/>
      <c r="AB28" s="41"/>
      <c r="AC28" s="41"/>
      <c r="AD28" s="41"/>
    </row>
    <row r="29" spans="3:30" x14ac:dyDescent="0.25">
      <c r="C29" s="31" t="s">
        <v>18</v>
      </c>
      <c r="D29" s="33"/>
      <c r="E29" s="33"/>
      <c r="F29" s="33"/>
      <c r="G29" s="33"/>
      <c r="H29" s="19">
        <f t="shared" ref="H29:H40" si="8">D29-G29</f>
        <v>0</v>
      </c>
      <c r="I29" s="33"/>
      <c r="J29" s="13">
        <f t="shared" ref="J29:J40" si="9">Y29</f>
        <v>0</v>
      </c>
      <c r="K29" s="13">
        <f t="shared" ref="K29:K40" si="10">1.2*J29</f>
        <v>0</v>
      </c>
      <c r="L29" s="41"/>
      <c r="M29" s="41">
        <f t="shared" ref="M29:M40" si="11">H29*I29</f>
        <v>0</v>
      </c>
      <c r="N29" s="41"/>
      <c r="O29" s="41"/>
      <c r="P29" s="41"/>
      <c r="Q29" s="41"/>
      <c r="R29" s="41"/>
      <c r="S29" s="41"/>
      <c r="T29" s="41"/>
      <c r="U29" s="41"/>
      <c r="V29" s="41"/>
      <c r="W29" s="79">
        <f t="shared" ref="W29:W40" si="12">(D29-G29)</f>
        <v>0</v>
      </c>
      <c r="X29" s="81">
        <f t="shared" ref="X29:X40" si="13">ROUND(I29,3)</f>
        <v>0</v>
      </c>
      <c r="Y29" s="14">
        <f t="shared" ref="Y29:Y40" si="14">(W29*X29)</f>
        <v>0</v>
      </c>
      <c r="Z29" s="14">
        <f t="shared" ref="Z29:Z40" si="15">1.2*Y29</f>
        <v>0</v>
      </c>
      <c r="AA29" s="41"/>
      <c r="AB29" s="41"/>
      <c r="AC29" s="41"/>
      <c r="AD29" s="41"/>
    </row>
    <row r="30" spans="3:30" x14ac:dyDescent="0.25">
      <c r="C30" s="31" t="s">
        <v>19</v>
      </c>
      <c r="D30" s="33"/>
      <c r="E30" s="33"/>
      <c r="F30" s="33"/>
      <c r="G30" s="33"/>
      <c r="H30" s="19">
        <f t="shared" si="8"/>
        <v>0</v>
      </c>
      <c r="I30" s="33"/>
      <c r="J30" s="13">
        <f t="shared" si="9"/>
        <v>0</v>
      </c>
      <c r="K30" s="13">
        <f t="shared" si="10"/>
        <v>0</v>
      </c>
      <c r="L30" s="41"/>
      <c r="M30" s="41">
        <f t="shared" si="11"/>
        <v>0</v>
      </c>
      <c r="N30" s="41"/>
      <c r="O30" s="41"/>
      <c r="P30" s="41"/>
      <c r="Q30" s="41"/>
      <c r="R30" s="41"/>
      <c r="S30" s="41"/>
      <c r="T30" s="41"/>
      <c r="U30" s="41"/>
      <c r="V30" s="41"/>
      <c r="W30" s="79">
        <f t="shared" si="12"/>
        <v>0</v>
      </c>
      <c r="X30" s="81">
        <f t="shared" si="13"/>
        <v>0</v>
      </c>
      <c r="Y30" s="14">
        <f t="shared" si="14"/>
        <v>0</v>
      </c>
      <c r="Z30" s="14">
        <f t="shared" si="15"/>
        <v>0</v>
      </c>
      <c r="AA30" s="41"/>
      <c r="AB30" s="41"/>
      <c r="AC30" s="41"/>
      <c r="AD30" s="41"/>
    </row>
    <row r="31" spans="3:30" x14ac:dyDescent="0.25">
      <c r="C31" s="31" t="s">
        <v>20</v>
      </c>
      <c r="D31" s="33"/>
      <c r="E31" s="33"/>
      <c r="F31" s="33"/>
      <c r="G31" s="33"/>
      <c r="H31" s="19">
        <f t="shared" si="8"/>
        <v>0</v>
      </c>
      <c r="I31" s="33"/>
      <c r="J31" s="13">
        <f t="shared" si="9"/>
        <v>0</v>
      </c>
      <c r="K31" s="13">
        <f t="shared" si="10"/>
        <v>0</v>
      </c>
      <c r="L31" s="41"/>
      <c r="M31" s="41">
        <f t="shared" si="11"/>
        <v>0</v>
      </c>
      <c r="N31" s="41"/>
      <c r="O31" s="41"/>
      <c r="P31" s="41"/>
      <c r="Q31" s="41"/>
      <c r="R31" s="41"/>
      <c r="S31" s="41"/>
      <c r="T31" s="41"/>
      <c r="U31" s="41"/>
      <c r="V31" s="41"/>
      <c r="W31" s="79">
        <f t="shared" si="12"/>
        <v>0</v>
      </c>
      <c r="X31" s="81">
        <f t="shared" si="13"/>
        <v>0</v>
      </c>
      <c r="Y31" s="14">
        <f t="shared" si="14"/>
        <v>0</v>
      </c>
      <c r="Z31" s="14">
        <f t="shared" si="15"/>
        <v>0</v>
      </c>
      <c r="AA31" s="41"/>
      <c r="AB31" s="41"/>
      <c r="AC31" s="41"/>
      <c r="AD31" s="41"/>
    </row>
    <row r="32" spans="3:30" x14ac:dyDescent="0.25">
      <c r="C32" s="31" t="s">
        <v>21</v>
      </c>
      <c r="D32" s="33"/>
      <c r="E32" s="33"/>
      <c r="F32" s="33"/>
      <c r="G32" s="33"/>
      <c r="H32" s="19">
        <f t="shared" si="8"/>
        <v>0</v>
      </c>
      <c r="I32" s="33"/>
      <c r="J32" s="13">
        <f t="shared" si="9"/>
        <v>0</v>
      </c>
      <c r="K32" s="13">
        <f t="shared" si="10"/>
        <v>0</v>
      </c>
      <c r="L32" s="41"/>
      <c r="M32" s="41">
        <f t="shared" si="11"/>
        <v>0</v>
      </c>
      <c r="N32" s="41"/>
      <c r="O32" s="41"/>
      <c r="P32" s="41"/>
      <c r="Q32" s="41"/>
      <c r="R32" s="41"/>
      <c r="S32" s="41"/>
      <c r="T32" s="41"/>
      <c r="U32" s="41"/>
      <c r="V32" s="41"/>
      <c r="W32" s="79">
        <f t="shared" si="12"/>
        <v>0</v>
      </c>
      <c r="X32" s="81">
        <f t="shared" si="13"/>
        <v>0</v>
      </c>
      <c r="Y32" s="14">
        <f t="shared" si="14"/>
        <v>0</v>
      </c>
      <c r="Z32" s="14">
        <f t="shared" si="15"/>
        <v>0</v>
      </c>
      <c r="AA32" s="41"/>
      <c r="AB32" s="41"/>
      <c r="AC32" s="41"/>
      <c r="AD32" s="41"/>
    </row>
    <row r="33" spans="3:30" x14ac:dyDescent="0.25">
      <c r="C33" s="31" t="s">
        <v>22</v>
      </c>
      <c r="D33" s="33"/>
      <c r="E33" s="33"/>
      <c r="F33" s="33"/>
      <c r="G33" s="33"/>
      <c r="H33" s="19">
        <f t="shared" si="8"/>
        <v>0</v>
      </c>
      <c r="I33" s="33"/>
      <c r="J33" s="13">
        <f t="shared" si="9"/>
        <v>0</v>
      </c>
      <c r="K33" s="13">
        <f t="shared" si="10"/>
        <v>0</v>
      </c>
      <c r="L33" s="41"/>
      <c r="M33" s="41">
        <f t="shared" si="11"/>
        <v>0</v>
      </c>
      <c r="N33" s="41"/>
      <c r="O33" s="41"/>
      <c r="P33" s="41"/>
      <c r="Q33" s="41"/>
      <c r="R33" s="41"/>
      <c r="S33" s="41"/>
      <c r="T33" s="41"/>
      <c r="U33" s="41"/>
      <c r="V33" s="41"/>
      <c r="W33" s="79">
        <f t="shared" si="12"/>
        <v>0</v>
      </c>
      <c r="X33" s="81">
        <f t="shared" si="13"/>
        <v>0</v>
      </c>
      <c r="Y33" s="14">
        <f t="shared" si="14"/>
        <v>0</v>
      </c>
      <c r="Z33" s="14">
        <f t="shared" si="15"/>
        <v>0</v>
      </c>
      <c r="AA33" s="41"/>
      <c r="AB33" s="41"/>
      <c r="AC33" s="41"/>
      <c r="AD33" s="41"/>
    </row>
    <row r="34" spans="3:30" x14ac:dyDescent="0.25">
      <c r="C34" s="31" t="s">
        <v>23</v>
      </c>
      <c r="D34" s="33"/>
      <c r="E34" s="33"/>
      <c r="F34" s="33"/>
      <c r="G34" s="33"/>
      <c r="H34" s="19">
        <f t="shared" si="8"/>
        <v>0</v>
      </c>
      <c r="I34" s="33"/>
      <c r="J34" s="13">
        <f t="shared" si="9"/>
        <v>0</v>
      </c>
      <c r="K34" s="13">
        <f t="shared" si="10"/>
        <v>0</v>
      </c>
      <c r="L34" s="41"/>
      <c r="M34" s="41">
        <f t="shared" si="11"/>
        <v>0</v>
      </c>
      <c r="N34" s="41"/>
      <c r="O34" s="41"/>
      <c r="P34" s="41"/>
      <c r="Q34" s="41"/>
      <c r="R34" s="41"/>
      <c r="S34" s="41"/>
      <c r="T34" s="41"/>
      <c r="U34" s="41"/>
      <c r="V34" s="41"/>
      <c r="W34" s="79">
        <f t="shared" si="12"/>
        <v>0</v>
      </c>
      <c r="X34" s="81">
        <f t="shared" si="13"/>
        <v>0</v>
      </c>
      <c r="Y34" s="14">
        <f t="shared" si="14"/>
        <v>0</v>
      </c>
      <c r="Z34" s="14">
        <f t="shared" si="15"/>
        <v>0</v>
      </c>
      <c r="AA34" s="41"/>
      <c r="AB34" s="41"/>
      <c r="AC34" s="41"/>
      <c r="AD34" s="41"/>
    </row>
    <row r="35" spans="3:30" x14ac:dyDescent="0.25">
      <c r="C35" s="31" t="s">
        <v>24</v>
      </c>
      <c r="D35" s="33"/>
      <c r="E35" s="33"/>
      <c r="F35" s="33"/>
      <c r="G35" s="33"/>
      <c r="H35" s="19">
        <f t="shared" si="8"/>
        <v>0</v>
      </c>
      <c r="I35" s="33"/>
      <c r="J35" s="13">
        <f t="shared" si="9"/>
        <v>0</v>
      </c>
      <c r="K35" s="13">
        <f t="shared" si="10"/>
        <v>0</v>
      </c>
      <c r="L35" s="41"/>
      <c r="M35" s="41">
        <f t="shared" si="11"/>
        <v>0</v>
      </c>
      <c r="N35" s="41"/>
      <c r="O35" s="41"/>
      <c r="P35" s="41"/>
      <c r="Q35" s="41"/>
      <c r="R35" s="41"/>
      <c r="S35" s="41"/>
      <c r="T35" s="41"/>
      <c r="U35" s="41"/>
      <c r="V35" s="41"/>
      <c r="W35" s="79">
        <f t="shared" si="12"/>
        <v>0</v>
      </c>
      <c r="X35" s="81">
        <f t="shared" si="13"/>
        <v>0</v>
      </c>
      <c r="Y35" s="14">
        <f t="shared" si="14"/>
        <v>0</v>
      </c>
      <c r="Z35" s="14">
        <f t="shared" si="15"/>
        <v>0</v>
      </c>
      <c r="AA35" s="41"/>
      <c r="AB35" s="41"/>
      <c r="AC35" s="41"/>
      <c r="AD35" s="41"/>
    </row>
    <row r="36" spans="3:30" x14ac:dyDescent="0.25">
      <c r="C36" s="31" t="s">
        <v>25</v>
      </c>
      <c r="D36" s="33"/>
      <c r="E36" s="33"/>
      <c r="F36" s="33"/>
      <c r="G36" s="33"/>
      <c r="H36" s="19">
        <f t="shared" si="8"/>
        <v>0</v>
      </c>
      <c r="I36" s="33"/>
      <c r="J36" s="13">
        <f t="shared" si="9"/>
        <v>0</v>
      </c>
      <c r="K36" s="13">
        <f t="shared" si="10"/>
        <v>0</v>
      </c>
      <c r="L36" s="41"/>
      <c r="M36" s="41">
        <f t="shared" si="11"/>
        <v>0</v>
      </c>
      <c r="N36" s="41"/>
      <c r="O36" s="41"/>
      <c r="P36" s="41"/>
      <c r="Q36" s="41"/>
      <c r="R36" s="41"/>
      <c r="S36" s="41"/>
      <c r="T36" s="41"/>
      <c r="U36" s="41"/>
      <c r="V36" s="41"/>
      <c r="W36" s="79">
        <f t="shared" si="12"/>
        <v>0</v>
      </c>
      <c r="X36" s="81">
        <f t="shared" si="13"/>
        <v>0</v>
      </c>
      <c r="Y36" s="14">
        <f t="shared" si="14"/>
        <v>0</v>
      </c>
      <c r="Z36" s="14">
        <f t="shared" si="15"/>
        <v>0</v>
      </c>
      <c r="AA36" s="41"/>
      <c r="AB36" s="41"/>
      <c r="AC36" s="41"/>
      <c r="AD36" s="41"/>
    </row>
    <row r="37" spans="3:30" x14ac:dyDescent="0.25">
      <c r="C37" s="31" t="s">
        <v>26</v>
      </c>
      <c r="D37" s="33"/>
      <c r="E37" s="33"/>
      <c r="F37" s="33"/>
      <c r="G37" s="33"/>
      <c r="H37" s="19">
        <f t="shared" si="8"/>
        <v>0</v>
      </c>
      <c r="I37" s="33"/>
      <c r="J37" s="13">
        <f t="shared" si="9"/>
        <v>0</v>
      </c>
      <c r="K37" s="13">
        <f t="shared" si="10"/>
        <v>0</v>
      </c>
      <c r="L37" s="41"/>
      <c r="M37" s="41">
        <f t="shared" si="11"/>
        <v>0</v>
      </c>
      <c r="N37" s="41"/>
      <c r="O37" s="41"/>
      <c r="P37" s="41"/>
      <c r="Q37" s="41"/>
      <c r="R37" s="41"/>
      <c r="S37" s="41"/>
      <c r="T37" s="41"/>
      <c r="U37" s="41"/>
      <c r="V37" s="41"/>
      <c r="W37" s="79">
        <f t="shared" si="12"/>
        <v>0</v>
      </c>
      <c r="X37" s="81">
        <f t="shared" si="13"/>
        <v>0</v>
      </c>
      <c r="Y37" s="14">
        <f t="shared" si="14"/>
        <v>0</v>
      </c>
      <c r="Z37" s="14">
        <f t="shared" si="15"/>
        <v>0</v>
      </c>
      <c r="AA37" s="41"/>
      <c r="AB37" s="41"/>
      <c r="AC37" s="41"/>
      <c r="AD37" s="41"/>
    </row>
    <row r="38" spans="3:30" x14ac:dyDescent="0.25">
      <c r="C38" s="31" t="s">
        <v>27</v>
      </c>
      <c r="D38" s="33"/>
      <c r="E38" s="33"/>
      <c r="F38" s="33" t="s">
        <v>150</v>
      </c>
      <c r="G38" s="33"/>
      <c r="H38" s="19">
        <f t="shared" si="8"/>
        <v>0</v>
      </c>
      <c r="I38" s="33"/>
      <c r="J38" s="13">
        <f t="shared" si="9"/>
        <v>0</v>
      </c>
      <c r="K38" s="13">
        <f t="shared" si="10"/>
        <v>0</v>
      </c>
      <c r="L38" s="41"/>
      <c r="M38" s="41">
        <f t="shared" si="11"/>
        <v>0</v>
      </c>
      <c r="N38" s="41"/>
      <c r="O38" s="41"/>
      <c r="P38" s="41"/>
      <c r="Q38" s="41"/>
      <c r="R38" s="41"/>
      <c r="S38" s="41"/>
      <c r="T38" s="41"/>
      <c r="U38" s="41"/>
      <c r="V38" s="41"/>
      <c r="W38" s="79">
        <f t="shared" si="12"/>
        <v>0</v>
      </c>
      <c r="X38" s="81">
        <f t="shared" si="13"/>
        <v>0</v>
      </c>
      <c r="Y38" s="14">
        <f t="shared" si="14"/>
        <v>0</v>
      </c>
      <c r="Z38" s="14">
        <f t="shared" si="15"/>
        <v>0</v>
      </c>
      <c r="AA38" s="41"/>
      <c r="AB38" s="41"/>
      <c r="AC38" s="41"/>
      <c r="AD38" s="41"/>
    </row>
    <row r="39" spans="3:30" x14ac:dyDescent="0.25">
      <c r="C39" s="31" t="s">
        <v>28</v>
      </c>
      <c r="D39" s="33"/>
      <c r="E39" s="33"/>
      <c r="F39" s="33"/>
      <c r="G39" s="33"/>
      <c r="H39" s="19">
        <f t="shared" si="8"/>
        <v>0</v>
      </c>
      <c r="I39" s="33"/>
      <c r="J39" s="13">
        <f t="shared" si="9"/>
        <v>0</v>
      </c>
      <c r="K39" s="13">
        <f t="shared" si="10"/>
        <v>0</v>
      </c>
      <c r="L39" s="41"/>
      <c r="M39" s="41">
        <f t="shared" si="11"/>
        <v>0</v>
      </c>
      <c r="N39" s="41"/>
      <c r="O39" s="41"/>
      <c r="P39" s="41"/>
      <c r="Q39" s="41"/>
      <c r="R39" s="41"/>
      <c r="S39" s="41"/>
      <c r="T39" s="41"/>
      <c r="U39" s="41"/>
      <c r="V39" s="41"/>
      <c r="W39" s="79">
        <f t="shared" si="12"/>
        <v>0</v>
      </c>
      <c r="X39" s="81">
        <f t="shared" si="13"/>
        <v>0</v>
      </c>
      <c r="Y39" s="14">
        <f t="shared" si="14"/>
        <v>0</v>
      </c>
      <c r="Z39" s="14">
        <f t="shared" si="15"/>
        <v>0</v>
      </c>
      <c r="AA39" s="41"/>
      <c r="AB39" s="41"/>
      <c r="AC39" s="41"/>
      <c r="AD39" s="41"/>
    </row>
    <row r="40" spans="3:30" x14ac:dyDescent="0.25">
      <c r="C40" s="35" t="s">
        <v>29</v>
      </c>
      <c r="D40" s="33"/>
      <c r="E40" s="33"/>
      <c r="F40" s="33"/>
      <c r="G40" s="33"/>
      <c r="H40" s="19">
        <f t="shared" si="8"/>
        <v>0</v>
      </c>
      <c r="I40" s="33"/>
      <c r="J40" s="13">
        <f t="shared" si="9"/>
        <v>0</v>
      </c>
      <c r="K40" s="13">
        <f t="shared" si="10"/>
        <v>0</v>
      </c>
      <c r="L40" s="41"/>
      <c r="M40" s="41">
        <f t="shared" si="11"/>
        <v>0</v>
      </c>
      <c r="N40" s="41"/>
      <c r="O40" s="41"/>
      <c r="P40" s="41"/>
      <c r="Q40" s="41"/>
      <c r="R40" s="41"/>
      <c r="S40" s="41"/>
      <c r="T40" s="41"/>
      <c r="U40" s="41"/>
      <c r="V40" s="41"/>
      <c r="W40" s="79">
        <f t="shared" si="12"/>
        <v>0</v>
      </c>
      <c r="X40" s="81">
        <f t="shared" si="13"/>
        <v>0</v>
      </c>
      <c r="Y40" s="14">
        <f t="shared" si="14"/>
        <v>0</v>
      </c>
      <c r="Z40" s="14">
        <f t="shared" si="15"/>
        <v>0</v>
      </c>
      <c r="AA40" s="41"/>
      <c r="AB40" s="41"/>
      <c r="AC40" s="41"/>
      <c r="AD40" s="41"/>
    </row>
    <row r="41" spans="3:30" ht="18.75" x14ac:dyDescent="0.3">
      <c r="C41" s="108" t="s">
        <v>156</v>
      </c>
      <c r="D41" s="109"/>
      <c r="E41" s="109"/>
      <c r="F41" s="109"/>
      <c r="G41" s="109"/>
      <c r="H41" s="109"/>
      <c r="I41" s="110"/>
      <c r="J41" s="15">
        <f>Y41</f>
        <v>0</v>
      </c>
      <c r="K41" s="15">
        <f>Z41</f>
        <v>0</v>
      </c>
      <c r="L41" s="41"/>
      <c r="M41" s="41">
        <f>SUM(M28:M40)</f>
        <v>0</v>
      </c>
      <c r="N41" s="41">
        <f>SUM(I28:I40)</f>
        <v>0</v>
      </c>
      <c r="O41" s="69">
        <f>IFERROR(M41/N41,0)</f>
        <v>0</v>
      </c>
      <c r="P41" s="69">
        <f>O41*N41*1.2</f>
        <v>0</v>
      </c>
      <c r="Q41" s="41"/>
      <c r="R41" s="41"/>
      <c r="S41" s="41"/>
      <c r="T41" s="41"/>
      <c r="U41" s="41"/>
      <c r="V41" s="41"/>
      <c r="W41" s="41"/>
      <c r="X41" s="85">
        <f>ROUND(SUM(X28:X40),3)</f>
        <v>0</v>
      </c>
      <c r="Y41" s="83">
        <f>ROUND(SUM(Y28:Y40),2)</f>
        <v>0</v>
      </c>
      <c r="Z41" s="84">
        <f>ROUND(SUM(Z28:Z40),2)</f>
        <v>0</v>
      </c>
      <c r="AA41" s="41"/>
      <c r="AB41" s="41" t="e">
        <f>ROUND(Y41/X41,2)</f>
        <v>#DIV/0!</v>
      </c>
      <c r="AC41" s="41"/>
      <c r="AD41" s="41"/>
    </row>
    <row r="42" spans="3:30" x14ac:dyDescent="0.25">
      <c r="C42" s="23"/>
      <c r="D42" s="23"/>
      <c r="E42" s="23"/>
      <c r="F42" s="23"/>
      <c r="G42" s="23"/>
      <c r="H42" s="24"/>
      <c r="I42" s="23"/>
      <c r="J42" s="23"/>
      <c r="K42" s="23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</row>
    <row r="43" spans="3:30" x14ac:dyDescent="0.25">
      <c r="C43" s="41"/>
      <c r="D43" s="41"/>
      <c r="E43" s="41"/>
      <c r="F43" s="41"/>
      <c r="G43" s="41"/>
      <c r="H43" s="4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</row>
    <row r="44" spans="3:30" x14ac:dyDescent="0.25">
      <c r="C44" s="43" t="s">
        <v>157</v>
      </c>
      <c r="D44" s="43"/>
      <c r="E44" s="25"/>
      <c r="F44" s="25"/>
      <c r="G44" s="26"/>
      <c r="H44" s="27"/>
      <c r="I44" s="26"/>
      <c r="J44" s="26"/>
      <c r="K44" s="26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</row>
    <row r="45" spans="3:30" ht="75" x14ac:dyDescent="0.25">
      <c r="C45" s="44" t="s">
        <v>11</v>
      </c>
      <c r="D45" s="44" t="s">
        <v>12</v>
      </c>
      <c r="E45" s="45" t="s">
        <v>34</v>
      </c>
      <c r="F45" s="45" t="s">
        <v>35</v>
      </c>
      <c r="G45" s="44" t="s">
        <v>13</v>
      </c>
      <c r="H45" s="44" t="s">
        <v>132</v>
      </c>
      <c r="I45" s="44" t="s">
        <v>14</v>
      </c>
      <c r="J45" s="14" t="s">
        <v>15</v>
      </c>
      <c r="K45" s="14" t="s">
        <v>16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4" t="s">
        <v>132</v>
      </c>
      <c r="X45" s="44" t="s">
        <v>14</v>
      </c>
      <c r="Y45" s="14" t="s">
        <v>15</v>
      </c>
      <c r="Z45" s="14" t="s">
        <v>16</v>
      </c>
      <c r="AA45" s="41"/>
      <c r="AB45" s="41"/>
      <c r="AC45" s="41"/>
      <c r="AD45" s="41"/>
    </row>
    <row r="46" spans="3:30" x14ac:dyDescent="0.25">
      <c r="C46" s="31" t="s">
        <v>17</v>
      </c>
      <c r="D46" s="32"/>
      <c r="E46" s="32"/>
      <c r="F46" s="33"/>
      <c r="G46" s="33"/>
      <c r="H46" s="20">
        <f>D46-G46</f>
        <v>0</v>
      </c>
      <c r="I46" s="32"/>
      <c r="J46" s="13">
        <f>Y46</f>
        <v>0</v>
      </c>
      <c r="K46" s="13">
        <f>1.2*J46</f>
        <v>0</v>
      </c>
      <c r="L46" s="41"/>
      <c r="M46" s="41">
        <f>H46*I46</f>
        <v>0</v>
      </c>
      <c r="N46" s="41"/>
      <c r="O46" s="41"/>
      <c r="P46" s="41"/>
      <c r="Q46" s="41"/>
      <c r="R46" s="41"/>
      <c r="S46" s="41"/>
      <c r="T46" s="41"/>
      <c r="U46" s="41"/>
      <c r="V46" s="41"/>
      <c r="W46" s="79">
        <f>(D46-G46)</f>
        <v>0</v>
      </c>
      <c r="X46" s="64">
        <f>ROUND(I46,3)</f>
        <v>0</v>
      </c>
      <c r="Y46" s="14">
        <f>(W46*X46)</f>
        <v>0</v>
      </c>
      <c r="Z46" s="14">
        <f>1.2*Y46</f>
        <v>0</v>
      </c>
      <c r="AA46" s="41"/>
      <c r="AB46" s="41"/>
      <c r="AC46" s="41"/>
      <c r="AD46" s="41"/>
    </row>
    <row r="47" spans="3:30" x14ac:dyDescent="0.25">
      <c r="C47" s="31" t="s">
        <v>18</v>
      </c>
      <c r="D47" s="32"/>
      <c r="E47" s="32"/>
      <c r="F47" s="33"/>
      <c r="G47" s="33"/>
      <c r="H47" s="20">
        <f t="shared" ref="H47:H58" si="16">D47-G47</f>
        <v>0</v>
      </c>
      <c r="I47" s="32"/>
      <c r="J47" s="13">
        <f t="shared" ref="J47:J58" si="17">Y47</f>
        <v>0</v>
      </c>
      <c r="K47" s="13">
        <f t="shared" ref="K47:K58" si="18">1.2*J47</f>
        <v>0</v>
      </c>
      <c r="L47" s="41"/>
      <c r="M47" s="41">
        <f t="shared" ref="M47:M58" si="19">H47*I47</f>
        <v>0</v>
      </c>
      <c r="N47" s="41"/>
      <c r="O47" s="41"/>
      <c r="P47" s="41"/>
      <c r="Q47" s="41"/>
      <c r="R47" s="41"/>
      <c r="S47" s="41"/>
      <c r="T47" s="41"/>
      <c r="U47" s="41"/>
      <c r="V47" s="41"/>
      <c r="W47" s="79">
        <f t="shared" ref="W47:W58" si="20">(D47-G47)</f>
        <v>0</v>
      </c>
      <c r="X47" s="64">
        <f t="shared" ref="X47:X58" si="21">ROUND(I47,3)</f>
        <v>0</v>
      </c>
      <c r="Y47" s="14">
        <f t="shared" ref="Y47:Y58" si="22">(W47*X47)</f>
        <v>0</v>
      </c>
      <c r="Z47" s="14">
        <f t="shared" ref="Z47:Z58" si="23">1.2*Y47</f>
        <v>0</v>
      </c>
      <c r="AA47" s="41"/>
      <c r="AB47" s="41"/>
      <c r="AC47" s="41"/>
      <c r="AD47" s="41"/>
    </row>
    <row r="48" spans="3:30" x14ac:dyDescent="0.25">
      <c r="C48" s="31" t="s">
        <v>19</v>
      </c>
      <c r="D48" s="32"/>
      <c r="E48" s="32"/>
      <c r="F48" s="33"/>
      <c r="G48" s="33"/>
      <c r="H48" s="20">
        <f t="shared" si="16"/>
        <v>0</v>
      </c>
      <c r="I48" s="32"/>
      <c r="J48" s="13">
        <f t="shared" si="17"/>
        <v>0</v>
      </c>
      <c r="K48" s="13">
        <f t="shared" si="18"/>
        <v>0</v>
      </c>
      <c r="L48" s="41"/>
      <c r="M48" s="41">
        <f t="shared" si="19"/>
        <v>0</v>
      </c>
      <c r="N48" s="41"/>
      <c r="O48" s="41"/>
      <c r="P48" s="41"/>
      <c r="Q48" s="41"/>
      <c r="R48" s="41"/>
      <c r="S48" s="41"/>
      <c r="T48" s="41"/>
      <c r="U48" s="41"/>
      <c r="V48" s="41"/>
      <c r="W48" s="79">
        <f t="shared" si="20"/>
        <v>0</v>
      </c>
      <c r="X48" s="64">
        <f t="shared" si="21"/>
        <v>0</v>
      </c>
      <c r="Y48" s="14">
        <f t="shared" si="22"/>
        <v>0</v>
      </c>
      <c r="Z48" s="14">
        <f t="shared" si="23"/>
        <v>0</v>
      </c>
      <c r="AA48" s="41"/>
      <c r="AB48" s="41"/>
      <c r="AC48" s="41"/>
      <c r="AD48" s="41"/>
    </row>
    <row r="49" spans="3:30" x14ac:dyDescent="0.25">
      <c r="C49" s="31" t="s">
        <v>20</v>
      </c>
      <c r="D49" s="32"/>
      <c r="E49" s="32"/>
      <c r="F49" s="33"/>
      <c r="G49" s="33"/>
      <c r="H49" s="20">
        <f t="shared" si="16"/>
        <v>0</v>
      </c>
      <c r="I49" s="32"/>
      <c r="J49" s="13">
        <f t="shared" si="17"/>
        <v>0</v>
      </c>
      <c r="K49" s="13">
        <f t="shared" si="18"/>
        <v>0</v>
      </c>
      <c r="L49" s="41"/>
      <c r="M49" s="41">
        <f t="shared" si="19"/>
        <v>0</v>
      </c>
      <c r="N49" s="41"/>
      <c r="O49" s="41"/>
      <c r="P49" s="41"/>
      <c r="Q49" s="41"/>
      <c r="R49" s="41"/>
      <c r="S49" s="41"/>
      <c r="T49" s="41"/>
      <c r="U49" s="41"/>
      <c r="V49" s="41"/>
      <c r="W49" s="79">
        <f t="shared" si="20"/>
        <v>0</v>
      </c>
      <c r="X49" s="64">
        <f t="shared" si="21"/>
        <v>0</v>
      </c>
      <c r="Y49" s="14">
        <f t="shared" si="22"/>
        <v>0</v>
      </c>
      <c r="Z49" s="14">
        <f t="shared" si="23"/>
        <v>0</v>
      </c>
      <c r="AA49" s="41"/>
      <c r="AB49" s="41"/>
      <c r="AC49" s="41"/>
      <c r="AD49" s="41"/>
    </row>
    <row r="50" spans="3:30" x14ac:dyDescent="0.25">
      <c r="C50" s="31" t="s">
        <v>21</v>
      </c>
      <c r="D50" s="32"/>
      <c r="E50" s="32"/>
      <c r="F50" s="33"/>
      <c r="G50" s="33"/>
      <c r="H50" s="20">
        <f t="shared" si="16"/>
        <v>0</v>
      </c>
      <c r="I50" s="32"/>
      <c r="J50" s="13">
        <f t="shared" si="17"/>
        <v>0</v>
      </c>
      <c r="K50" s="13">
        <f t="shared" si="18"/>
        <v>0</v>
      </c>
      <c r="L50" s="41"/>
      <c r="M50" s="41">
        <f t="shared" si="19"/>
        <v>0</v>
      </c>
      <c r="N50" s="41"/>
      <c r="O50" s="41"/>
      <c r="P50" s="41"/>
      <c r="Q50" s="41"/>
      <c r="R50" s="41"/>
      <c r="S50" s="41"/>
      <c r="T50" s="41"/>
      <c r="U50" s="41"/>
      <c r="V50" s="41"/>
      <c r="W50" s="79">
        <f t="shared" si="20"/>
        <v>0</v>
      </c>
      <c r="X50" s="64">
        <f t="shared" si="21"/>
        <v>0</v>
      </c>
      <c r="Y50" s="14">
        <f t="shared" si="22"/>
        <v>0</v>
      </c>
      <c r="Z50" s="14">
        <f t="shared" si="23"/>
        <v>0</v>
      </c>
      <c r="AA50" s="41"/>
      <c r="AB50" s="41"/>
      <c r="AC50" s="41"/>
      <c r="AD50" s="41"/>
    </row>
    <row r="51" spans="3:30" x14ac:dyDescent="0.25">
      <c r="C51" s="31" t="s">
        <v>22</v>
      </c>
      <c r="D51" s="32"/>
      <c r="E51" s="32"/>
      <c r="F51" s="33"/>
      <c r="G51" s="33"/>
      <c r="H51" s="20">
        <f t="shared" si="16"/>
        <v>0</v>
      </c>
      <c r="I51" s="32"/>
      <c r="J51" s="13">
        <f t="shared" si="17"/>
        <v>0</v>
      </c>
      <c r="K51" s="13">
        <f t="shared" si="18"/>
        <v>0</v>
      </c>
      <c r="L51" s="41"/>
      <c r="M51" s="41">
        <f t="shared" si="19"/>
        <v>0</v>
      </c>
      <c r="N51" s="41"/>
      <c r="O51" s="41"/>
      <c r="P51" s="41"/>
      <c r="Q51" s="41"/>
      <c r="R51" s="41"/>
      <c r="S51" s="41"/>
      <c r="T51" s="41"/>
      <c r="U51" s="41"/>
      <c r="V51" s="41"/>
      <c r="W51" s="79">
        <f t="shared" si="20"/>
        <v>0</v>
      </c>
      <c r="X51" s="64">
        <f t="shared" si="21"/>
        <v>0</v>
      </c>
      <c r="Y51" s="14">
        <f t="shared" si="22"/>
        <v>0</v>
      </c>
      <c r="Z51" s="14">
        <f t="shared" si="23"/>
        <v>0</v>
      </c>
      <c r="AA51" s="41"/>
      <c r="AB51" s="41"/>
      <c r="AC51" s="41"/>
      <c r="AD51" s="41"/>
    </row>
    <row r="52" spans="3:30" x14ac:dyDescent="0.25">
      <c r="C52" s="31" t="s">
        <v>23</v>
      </c>
      <c r="D52" s="32"/>
      <c r="E52" s="32"/>
      <c r="F52" s="33"/>
      <c r="G52" s="33"/>
      <c r="H52" s="20">
        <f t="shared" si="16"/>
        <v>0</v>
      </c>
      <c r="I52" s="32"/>
      <c r="J52" s="13">
        <f t="shared" si="17"/>
        <v>0</v>
      </c>
      <c r="K52" s="13">
        <f t="shared" si="18"/>
        <v>0</v>
      </c>
      <c r="L52" s="41"/>
      <c r="M52" s="41">
        <f t="shared" si="19"/>
        <v>0</v>
      </c>
      <c r="N52" s="41"/>
      <c r="O52" s="41"/>
      <c r="P52" s="41"/>
      <c r="Q52" s="41"/>
      <c r="R52" s="41"/>
      <c r="S52" s="41"/>
      <c r="T52" s="41"/>
      <c r="U52" s="41"/>
      <c r="V52" s="41"/>
      <c r="W52" s="79">
        <f t="shared" si="20"/>
        <v>0</v>
      </c>
      <c r="X52" s="64">
        <f t="shared" si="21"/>
        <v>0</v>
      </c>
      <c r="Y52" s="14">
        <f t="shared" si="22"/>
        <v>0</v>
      </c>
      <c r="Z52" s="14">
        <f t="shared" si="23"/>
        <v>0</v>
      </c>
      <c r="AA52" s="41"/>
      <c r="AB52" s="41"/>
      <c r="AC52" s="41"/>
      <c r="AD52" s="41"/>
    </row>
    <row r="53" spans="3:30" x14ac:dyDescent="0.25">
      <c r="C53" s="31" t="s">
        <v>24</v>
      </c>
      <c r="D53" s="32"/>
      <c r="E53" s="32"/>
      <c r="F53" s="33"/>
      <c r="G53" s="33"/>
      <c r="H53" s="20">
        <f t="shared" si="16"/>
        <v>0</v>
      </c>
      <c r="I53" s="32"/>
      <c r="J53" s="13">
        <f t="shared" si="17"/>
        <v>0</v>
      </c>
      <c r="K53" s="13">
        <f t="shared" si="18"/>
        <v>0</v>
      </c>
      <c r="L53" s="41"/>
      <c r="M53" s="41">
        <f t="shared" si="19"/>
        <v>0</v>
      </c>
      <c r="N53" s="41"/>
      <c r="O53" s="41"/>
      <c r="P53" s="41"/>
      <c r="Q53" s="41"/>
      <c r="R53" s="41"/>
      <c r="S53" s="41"/>
      <c r="T53" s="41"/>
      <c r="U53" s="41"/>
      <c r="V53" s="41"/>
      <c r="W53" s="79">
        <f t="shared" si="20"/>
        <v>0</v>
      </c>
      <c r="X53" s="64">
        <f t="shared" si="21"/>
        <v>0</v>
      </c>
      <c r="Y53" s="14">
        <f t="shared" si="22"/>
        <v>0</v>
      </c>
      <c r="Z53" s="14">
        <f t="shared" si="23"/>
        <v>0</v>
      </c>
      <c r="AA53" s="41"/>
      <c r="AB53" s="41"/>
      <c r="AC53" s="41"/>
      <c r="AD53" s="41"/>
    </row>
    <row r="54" spans="3:30" x14ac:dyDescent="0.25">
      <c r="C54" s="31" t="s">
        <v>25</v>
      </c>
      <c r="D54" s="32"/>
      <c r="E54" s="32"/>
      <c r="F54" s="33"/>
      <c r="G54" s="33"/>
      <c r="H54" s="20">
        <f t="shared" si="16"/>
        <v>0</v>
      </c>
      <c r="I54" s="32"/>
      <c r="J54" s="13">
        <f t="shared" si="17"/>
        <v>0</v>
      </c>
      <c r="K54" s="13">
        <f t="shared" si="18"/>
        <v>0</v>
      </c>
      <c r="L54" s="41"/>
      <c r="M54" s="41">
        <f t="shared" si="19"/>
        <v>0</v>
      </c>
      <c r="N54" s="41"/>
      <c r="O54" s="41"/>
      <c r="P54" s="41"/>
      <c r="Q54" s="41"/>
      <c r="R54" s="41"/>
      <c r="S54" s="41"/>
      <c r="T54" s="41"/>
      <c r="U54" s="41"/>
      <c r="V54" s="41"/>
      <c r="W54" s="79">
        <f t="shared" si="20"/>
        <v>0</v>
      </c>
      <c r="X54" s="64">
        <f t="shared" si="21"/>
        <v>0</v>
      </c>
      <c r="Y54" s="14">
        <f t="shared" si="22"/>
        <v>0</v>
      </c>
      <c r="Z54" s="14">
        <f t="shared" si="23"/>
        <v>0</v>
      </c>
      <c r="AA54" s="41"/>
      <c r="AB54" s="41"/>
      <c r="AC54" s="41"/>
      <c r="AD54" s="41"/>
    </row>
    <row r="55" spans="3:30" x14ac:dyDescent="0.25">
      <c r="C55" s="31" t="s">
        <v>26</v>
      </c>
      <c r="D55" s="32"/>
      <c r="E55" s="32"/>
      <c r="F55" s="33"/>
      <c r="G55" s="33"/>
      <c r="H55" s="20">
        <f t="shared" si="16"/>
        <v>0</v>
      </c>
      <c r="I55" s="32"/>
      <c r="J55" s="13">
        <f t="shared" si="17"/>
        <v>0</v>
      </c>
      <c r="K55" s="13">
        <f t="shared" si="18"/>
        <v>0</v>
      </c>
      <c r="L55" s="41"/>
      <c r="M55" s="41">
        <f t="shared" si="19"/>
        <v>0</v>
      </c>
      <c r="N55" s="41"/>
      <c r="O55" s="41"/>
      <c r="P55" s="41"/>
      <c r="Q55" s="41"/>
      <c r="R55" s="41"/>
      <c r="S55" s="41"/>
      <c r="T55" s="41"/>
      <c r="U55" s="41"/>
      <c r="V55" s="41"/>
      <c r="W55" s="79">
        <f t="shared" si="20"/>
        <v>0</v>
      </c>
      <c r="X55" s="64">
        <f t="shared" si="21"/>
        <v>0</v>
      </c>
      <c r="Y55" s="14">
        <f t="shared" si="22"/>
        <v>0</v>
      </c>
      <c r="Z55" s="14">
        <f t="shared" si="23"/>
        <v>0</v>
      </c>
      <c r="AA55" s="41"/>
      <c r="AB55" s="41"/>
      <c r="AC55" s="41"/>
      <c r="AD55" s="41"/>
    </row>
    <row r="56" spans="3:30" x14ac:dyDescent="0.25">
      <c r="C56" s="31" t="s">
        <v>27</v>
      </c>
      <c r="D56" s="34"/>
      <c r="E56" s="34"/>
      <c r="F56" s="33" t="s">
        <v>150</v>
      </c>
      <c r="G56" s="33"/>
      <c r="H56" s="20">
        <f t="shared" si="16"/>
        <v>0</v>
      </c>
      <c r="I56" s="34"/>
      <c r="J56" s="13">
        <f t="shared" si="17"/>
        <v>0</v>
      </c>
      <c r="K56" s="13">
        <f t="shared" si="18"/>
        <v>0</v>
      </c>
      <c r="L56" s="41"/>
      <c r="M56" s="41">
        <f t="shared" si="19"/>
        <v>0</v>
      </c>
      <c r="N56" s="41"/>
      <c r="O56" s="41"/>
      <c r="P56" s="41"/>
      <c r="Q56" s="41"/>
      <c r="R56" s="41"/>
      <c r="S56" s="41"/>
      <c r="T56" s="41"/>
      <c r="U56" s="41"/>
      <c r="V56" s="41"/>
      <c r="W56" s="79">
        <f t="shared" si="20"/>
        <v>0</v>
      </c>
      <c r="X56" s="64">
        <f t="shared" si="21"/>
        <v>0</v>
      </c>
      <c r="Y56" s="14">
        <f t="shared" si="22"/>
        <v>0</v>
      </c>
      <c r="Z56" s="14">
        <f t="shared" si="23"/>
        <v>0</v>
      </c>
      <c r="AA56" s="41"/>
      <c r="AB56" s="41"/>
      <c r="AC56" s="41"/>
      <c r="AD56" s="41"/>
    </row>
    <row r="57" spans="3:30" x14ac:dyDescent="0.25">
      <c r="C57" s="31" t="s">
        <v>28</v>
      </c>
      <c r="D57" s="34"/>
      <c r="E57" s="34"/>
      <c r="F57" s="33"/>
      <c r="G57" s="33"/>
      <c r="H57" s="20">
        <f t="shared" si="16"/>
        <v>0</v>
      </c>
      <c r="I57" s="34"/>
      <c r="J57" s="13">
        <f t="shared" si="17"/>
        <v>0</v>
      </c>
      <c r="K57" s="13">
        <f t="shared" si="18"/>
        <v>0</v>
      </c>
      <c r="L57" s="41"/>
      <c r="M57" s="41">
        <f t="shared" si="19"/>
        <v>0</v>
      </c>
      <c r="N57" s="41"/>
      <c r="O57" s="41"/>
      <c r="P57" s="41"/>
      <c r="Q57" s="41"/>
      <c r="R57" s="41"/>
      <c r="S57" s="41"/>
      <c r="T57" s="41"/>
      <c r="U57" s="41"/>
      <c r="V57" s="41"/>
      <c r="W57" s="79">
        <f t="shared" si="20"/>
        <v>0</v>
      </c>
      <c r="X57" s="64">
        <f t="shared" si="21"/>
        <v>0</v>
      </c>
      <c r="Y57" s="14">
        <f t="shared" si="22"/>
        <v>0</v>
      </c>
      <c r="Z57" s="14">
        <f t="shared" si="23"/>
        <v>0</v>
      </c>
      <c r="AA57" s="41"/>
      <c r="AB57" s="41"/>
      <c r="AC57" s="41"/>
      <c r="AD57" s="41"/>
    </row>
    <row r="58" spans="3:30" x14ac:dyDescent="0.25">
      <c r="C58" s="35" t="s">
        <v>29</v>
      </c>
      <c r="D58" s="34"/>
      <c r="E58" s="34"/>
      <c r="F58" s="33"/>
      <c r="G58" s="33"/>
      <c r="H58" s="20">
        <f t="shared" si="16"/>
        <v>0</v>
      </c>
      <c r="I58" s="34"/>
      <c r="J58" s="13">
        <f t="shared" si="17"/>
        <v>0</v>
      </c>
      <c r="K58" s="13">
        <f t="shared" si="18"/>
        <v>0</v>
      </c>
      <c r="L58" s="41"/>
      <c r="M58" s="41">
        <f t="shared" si="19"/>
        <v>0</v>
      </c>
      <c r="N58" s="41"/>
      <c r="O58" s="41"/>
      <c r="P58" s="41"/>
      <c r="Q58" s="41"/>
      <c r="R58" s="41"/>
      <c r="S58" s="41"/>
      <c r="T58" s="41"/>
      <c r="U58" s="41"/>
      <c r="V58" s="41"/>
      <c r="W58" s="79">
        <f t="shared" si="20"/>
        <v>0</v>
      </c>
      <c r="X58" s="64">
        <f t="shared" si="21"/>
        <v>0</v>
      </c>
      <c r="Y58" s="14">
        <f t="shared" si="22"/>
        <v>0</v>
      </c>
      <c r="Z58" s="14">
        <f t="shared" si="23"/>
        <v>0</v>
      </c>
      <c r="AA58" s="41"/>
      <c r="AB58" s="41"/>
      <c r="AC58" s="41"/>
      <c r="AD58" s="41"/>
    </row>
    <row r="59" spans="3:30" ht="18.75" x14ac:dyDescent="0.3">
      <c r="C59" s="99" t="s">
        <v>158</v>
      </c>
      <c r="D59" s="100"/>
      <c r="E59" s="100"/>
      <c r="F59" s="100"/>
      <c r="G59" s="100"/>
      <c r="H59" s="100"/>
      <c r="I59" s="101"/>
      <c r="J59" s="15">
        <f>Y59</f>
        <v>0</v>
      </c>
      <c r="K59" s="15">
        <f>Z59</f>
        <v>0</v>
      </c>
      <c r="L59" s="41"/>
      <c r="M59" s="41">
        <f>SUM(M46:M58)</f>
        <v>0</v>
      </c>
      <c r="N59" s="41">
        <f>SUM(I46:I58)</f>
        <v>0</v>
      </c>
      <c r="O59" s="69">
        <f>IFERROR(M59/N59,0)</f>
        <v>0</v>
      </c>
      <c r="P59" s="69">
        <f>O59*N59*1.2</f>
        <v>0</v>
      </c>
      <c r="Q59" s="41"/>
      <c r="R59" s="41"/>
      <c r="S59" s="41"/>
      <c r="T59" s="41"/>
      <c r="U59" s="41"/>
      <c r="V59" s="41"/>
      <c r="W59" s="41"/>
      <c r="X59" s="85">
        <f>ROUND(SUM(X46:X58),3)</f>
        <v>0</v>
      </c>
      <c r="Y59" s="83">
        <f>ROUND(SUM(Y46:Y58),2)</f>
        <v>0</v>
      </c>
      <c r="Z59" s="84">
        <f>ROUND(SUM(Z46:Z58),2)</f>
        <v>0</v>
      </c>
      <c r="AA59" s="41"/>
      <c r="AB59" s="41" t="e">
        <f>ROUND(Y59/X59,2)</f>
        <v>#DIV/0!</v>
      </c>
      <c r="AC59" s="41"/>
      <c r="AD59" s="41"/>
    </row>
    <row r="60" spans="3:30" x14ac:dyDescent="0.25">
      <c r="C60" s="23"/>
      <c r="D60" s="23"/>
      <c r="E60" s="23"/>
      <c r="F60" s="23"/>
      <c r="G60" s="23"/>
      <c r="H60" s="24"/>
      <c r="I60" s="23"/>
      <c r="J60" s="23"/>
      <c r="K60" s="2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</row>
    <row r="61" spans="3:30" ht="15.75" thickBot="1" x14ac:dyDescent="0.3">
      <c r="C61" s="41"/>
      <c r="D61" s="41"/>
      <c r="E61" s="41"/>
      <c r="F61" s="41"/>
      <c r="G61" s="41"/>
      <c r="H61" s="4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</row>
    <row r="62" spans="3:30" ht="20.25" thickTop="1" thickBot="1" x14ac:dyDescent="0.35">
      <c r="C62" s="115" t="s">
        <v>30</v>
      </c>
      <c r="D62" s="116"/>
      <c r="E62" s="116"/>
      <c r="F62" s="116"/>
      <c r="G62" s="116"/>
      <c r="H62" s="116"/>
      <c r="I62" s="116"/>
      <c r="J62" s="16">
        <f>IFERROR(AB71,0)</f>
        <v>0</v>
      </c>
      <c r="K62" s="16">
        <f>IFERROR(AC71,0)</f>
        <v>0</v>
      </c>
      <c r="L62" s="41"/>
      <c r="M62" s="41">
        <f>(O23+O41+O59)/3</f>
        <v>0</v>
      </c>
      <c r="N62" s="86">
        <f>ROUND(M62,2)</f>
        <v>0</v>
      </c>
      <c r="O62" s="41" t="s">
        <v>137</v>
      </c>
      <c r="P62" s="41"/>
      <c r="Q62" s="41"/>
      <c r="R62" s="41"/>
      <c r="S62" s="41"/>
      <c r="T62" s="41"/>
      <c r="U62" s="41"/>
      <c r="V62" s="41"/>
      <c r="W62" s="41"/>
      <c r="X62" s="41" t="e">
        <f>ROUND((Y59+Y41+Y23)/(X23+X41+X59),2)</f>
        <v>#DIV/0!</v>
      </c>
      <c r="Y62" s="41"/>
      <c r="Z62" s="41"/>
      <c r="AA62" s="41"/>
      <c r="AB62" s="41"/>
      <c r="AC62" s="41"/>
      <c r="AD62" s="41"/>
    </row>
    <row r="63" spans="3:30" ht="18" thickTop="1" x14ac:dyDescent="0.3">
      <c r="C63" s="46"/>
      <c r="D63" s="47"/>
      <c r="E63" s="47"/>
      <c r="F63" s="47"/>
      <c r="G63" s="47"/>
      <c r="H63" s="47"/>
      <c r="I63" s="47"/>
      <c r="J63" s="48"/>
      <c r="K63" s="48"/>
      <c r="L63" s="41"/>
      <c r="M63" s="41">
        <f>SUM(I10:I22)+SUM(I28:I40)+SUM(I46:I58)</f>
        <v>0</v>
      </c>
      <c r="N63" s="86">
        <f>ROUND(M63,3)</f>
        <v>0</v>
      </c>
      <c r="O63" s="41" t="s">
        <v>138</v>
      </c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 t="e">
        <f>(AB59+AB41+AB23)/3</f>
        <v>#DIV/0!</v>
      </c>
      <c r="AC63" s="41"/>
      <c r="AD63" s="41"/>
    </row>
    <row r="64" spans="3:30" ht="18" thickBot="1" x14ac:dyDescent="0.35">
      <c r="C64" s="46"/>
      <c r="D64" s="47"/>
      <c r="E64" s="47"/>
      <c r="F64" s="47"/>
      <c r="G64" s="47"/>
      <c r="H64" s="47"/>
      <c r="I64" s="47"/>
      <c r="J64" s="48"/>
      <c r="K64" s="48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75">
        <f>ROUND((X41+X59+X23),3)</f>
        <v>0</v>
      </c>
      <c r="Z64" s="41"/>
      <c r="AA64" s="41"/>
      <c r="AB64" s="41"/>
      <c r="AC64" s="41"/>
      <c r="AD64" s="41"/>
    </row>
    <row r="65" spans="3:30" ht="19.5" thickBot="1" x14ac:dyDescent="0.35">
      <c r="C65" s="117" t="s">
        <v>134</v>
      </c>
      <c r="D65" s="118"/>
      <c r="E65" s="118"/>
      <c r="F65" s="118"/>
      <c r="G65" s="118"/>
      <c r="H65" s="118"/>
      <c r="I65" s="118"/>
      <c r="J65" s="17">
        <f>ROUND(IFERROR(AB70,"0"),6)</f>
        <v>0</v>
      </c>
      <c r="K65" s="49" t="s">
        <v>151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</row>
    <row r="66" spans="3:30" ht="20.25" thickTop="1" thickBot="1" x14ac:dyDescent="0.35">
      <c r="C66" s="119" t="s">
        <v>135</v>
      </c>
      <c r="D66" s="120"/>
      <c r="E66" s="120"/>
      <c r="F66" s="120"/>
      <c r="G66" s="120"/>
      <c r="H66" s="120"/>
      <c r="I66" s="120"/>
      <c r="J66" s="18">
        <f>Y64</f>
        <v>0</v>
      </c>
      <c r="K66" s="49" t="s">
        <v>151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>
        <f>J65*J66</f>
        <v>0</v>
      </c>
      <c r="Z66" s="41"/>
      <c r="AA66" s="41"/>
      <c r="AB66" s="41"/>
      <c r="AC66" s="41"/>
      <c r="AD66" s="41"/>
    </row>
    <row r="67" spans="3:30" ht="18" hidden="1" thickBot="1" x14ac:dyDescent="0.35">
      <c r="C67" s="121" t="s">
        <v>133</v>
      </c>
      <c r="D67" s="122"/>
      <c r="E67" s="122"/>
      <c r="F67" s="122"/>
      <c r="G67" s="122"/>
      <c r="H67" s="122"/>
      <c r="I67" s="122"/>
      <c r="J67" s="50">
        <f>J65*J66</f>
        <v>0</v>
      </c>
      <c r="K67" s="50">
        <f>J67*1.2</f>
        <v>0</v>
      </c>
    </row>
    <row r="68" spans="3:30" x14ac:dyDescent="0.25">
      <c r="C68" s="41"/>
      <c r="D68" s="41"/>
      <c r="E68" s="41"/>
      <c r="F68" s="41"/>
      <c r="G68" s="41"/>
      <c r="H68" s="42"/>
      <c r="I68" s="41"/>
      <c r="J68" s="41"/>
      <c r="K68" s="41"/>
    </row>
    <row r="69" spans="3:30" x14ac:dyDescent="0.25">
      <c r="C69" s="87" t="s">
        <v>31</v>
      </c>
      <c r="D69" s="51"/>
      <c r="E69" s="41"/>
      <c r="F69" s="41"/>
      <c r="G69" s="41"/>
      <c r="H69" s="42"/>
      <c r="I69" s="41"/>
      <c r="J69" s="41"/>
      <c r="K69" s="41"/>
    </row>
    <row r="70" spans="3:30" x14ac:dyDescent="0.25">
      <c r="C70" s="87" t="s">
        <v>32</v>
      </c>
      <c r="D70" s="51"/>
      <c r="E70" s="41"/>
      <c r="F70" s="41"/>
      <c r="G70" s="41"/>
      <c r="H70" s="42"/>
      <c r="I70" s="41"/>
      <c r="J70" s="41"/>
      <c r="K70" s="41"/>
      <c r="AB70" t="e">
        <f>ROUND((X10*W10+X11*W11+X12*W12+X13*W13+X14*W14+X15*W15+X16*W16+X17*W17+X18*W18+X19*W19+X20*W20+X21*W21+X22*W22+X28*W28+X29*W29+X30*W30+X31*W31+X32*W32+X33*W33+X34*W34+X35*W35+X36*W36+X37*W37+X38*W38+X39*W39+X40*W40+X46*W46+X47*W47+X48*W48+X49*W49+X50*W50+X51*W51+X52*W52+X53*W53+X54*W54+X55*W55+X56*W56+X57*W57+X58*W58)/Y64,6)</f>
        <v>#DIV/0!</v>
      </c>
    </row>
    <row r="71" spans="3:30" x14ac:dyDescent="0.25">
      <c r="C71" s="87" t="s">
        <v>33</v>
      </c>
      <c r="D71" s="51"/>
      <c r="E71" s="41"/>
      <c r="F71" s="41"/>
      <c r="G71" s="41"/>
      <c r="H71" s="42"/>
      <c r="I71" s="41"/>
      <c r="J71" s="41"/>
      <c r="K71" s="41"/>
      <c r="Y71" s="9"/>
      <c r="AA71" t="s">
        <v>141</v>
      </c>
      <c r="AB71" s="10" t="e">
        <f>AB70*J66</f>
        <v>#DIV/0!</v>
      </c>
      <c r="AC71" s="10" t="e">
        <f>ROUND(AB71*1.2,2)</f>
        <v>#DIV/0!</v>
      </c>
    </row>
    <row r="72" spans="3:30" x14ac:dyDescent="0.25">
      <c r="C72" s="41"/>
      <c r="D72" s="41"/>
      <c r="E72" s="41"/>
      <c r="F72" s="41"/>
      <c r="G72" s="41"/>
      <c r="H72" s="42"/>
      <c r="I72" s="41"/>
      <c r="J72" s="41"/>
      <c r="K72" s="41"/>
    </row>
    <row r="73" spans="3:30" hidden="1" x14ac:dyDescent="0.25">
      <c r="K73" s="12">
        <f>J65*J66</f>
        <v>0</v>
      </c>
      <c r="L73" t="s">
        <v>139</v>
      </c>
    </row>
    <row r="74" spans="3:30" hidden="1" x14ac:dyDescent="0.25">
      <c r="K74" s="12">
        <f>K73*1.2</f>
        <v>0</v>
      </c>
      <c r="L74" t="s">
        <v>139</v>
      </c>
    </row>
    <row r="75" spans="3:30" x14ac:dyDescent="0.25">
      <c r="U75" s="10">
        <f>J65*J66</f>
        <v>0</v>
      </c>
    </row>
    <row r="76" spans="3:30" x14ac:dyDescent="0.25">
      <c r="U76" s="10">
        <f>U75*1.2</f>
        <v>0</v>
      </c>
    </row>
    <row r="77" spans="3:30" x14ac:dyDescent="0.25">
      <c r="Y77" s="123" t="s">
        <v>142</v>
      </c>
      <c r="Z77" s="123"/>
      <c r="AA77" s="123"/>
    </row>
  </sheetData>
  <sheetProtection algorithmName="SHA-512" hashValue="nRknPoYmLsVcXLs920A44Dx2mg1b+5nEVwsKv05CEjaEkKdZRCgk4zDQz5+hskED/2baMDvksZ33bDVCl4cWqQ==" saltValue="xqQwPM29SnzWtKcGd3OA4g==" spinCount="100000" sheet="1" objects="1" scenarios="1"/>
  <mergeCells count="12">
    <mergeCell ref="C62:I62"/>
    <mergeCell ref="C65:I65"/>
    <mergeCell ref="C66:I66"/>
    <mergeCell ref="C67:I67"/>
    <mergeCell ref="Y77:AA77"/>
    <mergeCell ref="C59:I59"/>
    <mergeCell ref="C2:J2"/>
    <mergeCell ref="C3:G3"/>
    <mergeCell ref="C23:I23"/>
    <mergeCell ref="C41:I41"/>
    <mergeCell ref="D5:K5"/>
    <mergeCell ref="D6:K6"/>
  </mergeCells>
  <pageMargins left="0.7" right="0.7" top="0.75" bottom="0.75" header="0.3" footer="0.3"/>
  <pageSetup paperSize="9"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U34"/>
  <sheetViews>
    <sheetView tabSelected="1" zoomScale="82" zoomScaleNormal="82" workbookViewId="0">
      <selection activeCell="AK21" sqref="AK21"/>
    </sheetView>
  </sheetViews>
  <sheetFormatPr defaultRowHeight="15" x14ac:dyDescent="0.25"/>
  <cols>
    <col min="3" max="3" width="19.7109375" customWidth="1"/>
    <col min="4" max="8" width="24.7109375" customWidth="1"/>
    <col min="9" max="10" width="42.7109375" customWidth="1"/>
    <col min="11" max="12" width="17" hidden="1" customWidth="1"/>
    <col min="13" max="14" width="9.140625" hidden="1" customWidth="1"/>
    <col min="15" max="15" width="15.42578125" hidden="1" customWidth="1"/>
    <col min="16" max="16" width="14.42578125" hidden="1" customWidth="1"/>
    <col min="17" max="21" width="9.140625" hidden="1" customWidth="1"/>
    <col min="22" max="22" width="11" style="10" hidden="1" customWidth="1"/>
    <col min="23" max="24" width="13.140625" style="10" hidden="1" customWidth="1"/>
    <col min="25" max="25" width="16.28515625" style="10" hidden="1" customWidth="1"/>
    <col min="26" max="26" width="9.140625" hidden="1" customWidth="1"/>
    <col min="27" max="27" width="20.42578125" hidden="1" customWidth="1"/>
    <col min="28" max="32" width="9.140625" hidden="1" customWidth="1"/>
    <col min="33" max="46" width="9.140625" customWidth="1"/>
  </cols>
  <sheetData>
    <row r="2" spans="3:47" ht="51" customHeight="1" x14ac:dyDescent="0.25">
      <c r="C2" s="124" t="s">
        <v>159</v>
      </c>
      <c r="D2" s="103"/>
      <c r="E2" s="103"/>
      <c r="F2" s="103"/>
      <c r="G2" s="103"/>
      <c r="H2" s="103"/>
      <c r="I2" s="103"/>
      <c r="J2" s="93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54"/>
      <c r="W2" s="54"/>
      <c r="X2" s="54"/>
      <c r="Y2" s="54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3:47" x14ac:dyDescent="0.2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54"/>
      <c r="W3" s="54"/>
      <c r="X3" s="54"/>
      <c r="Y3" s="54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</row>
    <row r="4" spans="3:47" x14ac:dyDescent="0.25">
      <c r="C4" s="94" t="s">
        <v>36</v>
      </c>
      <c r="D4" s="111"/>
      <c r="E4" s="111"/>
      <c r="F4" s="111"/>
      <c r="G4" s="111"/>
      <c r="H4" s="111"/>
      <c r="I4" s="111"/>
      <c r="J4" s="95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54"/>
      <c r="W4" s="54"/>
      <c r="X4" s="54"/>
      <c r="Y4" s="54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3:47" x14ac:dyDescent="0.25">
      <c r="C5" s="96" t="s">
        <v>10</v>
      </c>
      <c r="D5" s="130"/>
      <c r="E5" s="130"/>
      <c r="F5" s="130"/>
      <c r="G5" s="130"/>
      <c r="H5" s="130"/>
      <c r="I5" s="130"/>
      <c r="J5" s="97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54"/>
      <c r="W5" s="54"/>
      <c r="X5" s="54"/>
      <c r="Y5" s="5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</row>
    <row r="6" spans="3:47" x14ac:dyDescent="0.25">
      <c r="C6" s="55"/>
      <c r="D6" s="55"/>
      <c r="E6" s="56"/>
      <c r="F6" s="57"/>
      <c r="G6" s="58"/>
      <c r="H6" s="57"/>
      <c r="I6" s="57"/>
      <c r="J6" s="57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54"/>
      <c r="W6" s="54"/>
      <c r="X6" s="54"/>
      <c r="Y6" s="54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</row>
    <row r="7" spans="3:47" ht="77.25" customHeight="1" x14ac:dyDescent="0.25">
      <c r="C7" s="59" t="s">
        <v>140</v>
      </c>
      <c r="D7" s="59" t="s">
        <v>149</v>
      </c>
      <c r="E7" s="60" t="s">
        <v>145</v>
      </c>
      <c r="F7" s="59" t="s">
        <v>148</v>
      </c>
      <c r="G7" s="59" t="s">
        <v>147</v>
      </c>
      <c r="H7" s="59" t="s">
        <v>146</v>
      </c>
      <c r="I7" s="61" t="s">
        <v>15</v>
      </c>
      <c r="J7" s="61" t="s">
        <v>16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62" t="s">
        <v>132</v>
      </c>
      <c r="W7" s="62" t="s">
        <v>14</v>
      </c>
      <c r="X7" s="11" t="s">
        <v>15</v>
      </c>
      <c r="Y7" s="11" t="s">
        <v>16</v>
      </c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</row>
    <row r="8" spans="3:47" x14ac:dyDescent="0.25">
      <c r="C8" s="63">
        <v>1</v>
      </c>
      <c r="D8" s="131"/>
      <c r="E8" s="131"/>
      <c r="F8" s="131"/>
      <c r="G8" s="79">
        <f t="shared" ref="G8:G18" si="0">D8-F8</f>
        <v>0</v>
      </c>
      <c r="H8" s="131"/>
      <c r="I8" s="80">
        <f t="shared" ref="I8:I18" si="1">X8</f>
        <v>0</v>
      </c>
      <c r="J8" s="80">
        <f t="shared" ref="J8:J18" si="2">1.2*I8</f>
        <v>0</v>
      </c>
      <c r="K8" s="41"/>
      <c r="L8" s="65">
        <f t="shared" ref="L8:L18" si="3">G8*H8</f>
        <v>0</v>
      </c>
      <c r="M8" s="41"/>
      <c r="N8" s="41"/>
      <c r="O8" s="41"/>
      <c r="P8" s="41"/>
      <c r="Q8" s="41"/>
      <c r="R8" s="41"/>
      <c r="S8" s="41"/>
      <c r="T8" s="41"/>
      <c r="U8" s="41"/>
      <c r="V8" s="66">
        <f>(D8-F8)</f>
        <v>0</v>
      </c>
      <c r="W8" s="67">
        <f t="shared" ref="W8:W18" si="4">ROUND(H8,3)</f>
        <v>0</v>
      </c>
      <c r="X8" s="11">
        <f t="shared" ref="X8:X17" si="5">(V8*W8)</f>
        <v>0</v>
      </c>
      <c r="Y8" s="11">
        <f t="shared" ref="Y8:Y18" si="6">1.2*X8</f>
        <v>0</v>
      </c>
      <c r="Z8" s="41"/>
      <c r="AA8" s="65">
        <f t="shared" ref="AA8:AA18" si="7">G8*H8</f>
        <v>0</v>
      </c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3:47" x14ac:dyDescent="0.25">
      <c r="C9" s="63">
        <v>2</v>
      </c>
      <c r="D9" s="131"/>
      <c r="E9" s="131"/>
      <c r="F9" s="131"/>
      <c r="G9" s="79">
        <f t="shared" si="0"/>
        <v>0</v>
      </c>
      <c r="H9" s="131"/>
      <c r="I9" s="80">
        <f t="shared" si="1"/>
        <v>0</v>
      </c>
      <c r="J9" s="80">
        <f t="shared" si="2"/>
        <v>0</v>
      </c>
      <c r="K9" s="41"/>
      <c r="L9" s="41">
        <f t="shared" si="3"/>
        <v>0</v>
      </c>
      <c r="M9" s="41"/>
      <c r="N9" s="41"/>
      <c r="O9" s="41"/>
      <c r="P9" s="41"/>
      <c r="Q9" s="41"/>
      <c r="R9" s="41"/>
      <c r="S9" s="41"/>
      <c r="T9" s="41"/>
      <c r="U9" s="41"/>
      <c r="V9" s="66">
        <f t="shared" ref="V9:V18" si="8">(D9-F9)</f>
        <v>0</v>
      </c>
      <c r="W9" s="67">
        <f t="shared" si="4"/>
        <v>0</v>
      </c>
      <c r="X9" s="11">
        <f t="shared" si="5"/>
        <v>0</v>
      </c>
      <c r="Y9" s="11">
        <f t="shared" si="6"/>
        <v>0</v>
      </c>
      <c r="Z9" s="41"/>
      <c r="AA9" s="65">
        <f t="shared" si="7"/>
        <v>0</v>
      </c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3:47" x14ac:dyDescent="0.25">
      <c r="C10" s="63">
        <v>3</v>
      </c>
      <c r="D10" s="131"/>
      <c r="E10" s="131"/>
      <c r="F10" s="131"/>
      <c r="G10" s="79">
        <f t="shared" si="0"/>
        <v>0</v>
      </c>
      <c r="H10" s="131"/>
      <c r="I10" s="80">
        <f t="shared" si="1"/>
        <v>0</v>
      </c>
      <c r="J10" s="80">
        <f t="shared" si="2"/>
        <v>0</v>
      </c>
      <c r="K10" s="41"/>
      <c r="L10" s="41">
        <f t="shared" si="3"/>
        <v>0</v>
      </c>
      <c r="M10" s="41"/>
      <c r="N10" s="41"/>
      <c r="O10" s="41"/>
      <c r="P10" s="41"/>
      <c r="Q10" s="41"/>
      <c r="R10" s="41"/>
      <c r="S10" s="41"/>
      <c r="T10" s="41"/>
      <c r="U10" s="41"/>
      <c r="V10" s="66">
        <f t="shared" si="8"/>
        <v>0</v>
      </c>
      <c r="W10" s="67">
        <f t="shared" si="4"/>
        <v>0</v>
      </c>
      <c r="X10" s="11">
        <f t="shared" si="5"/>
        <v>0</v>
      </c>
      <c r="Y10" s="11">
        <f t="shared" si="6"/>
        <v>0</v>
      </c>
      <c r="Z10" s="41"/>
      <c r="AA10" s="65">
        <f t="shared" si="7"/>
        <v>0</v>
      </c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3:47" x14ac:dyDescent="0.25">
      <c r="C11" s="63">
        <v>4</v>
      </c>
      <c r="D11" s="131"/>
      <c r="E11" s="131"/>
      <c r="F11" s="131"/>
      <c r="G11" s="79">
        <f t="shared" si="0"/>
        <v>0</v>
      </c>
      <c r="H11" s="131"/>
      <c r="I11" s="80">
        <f t="shared" si="1"/>
        <v>0</v>
      </c>
      <c r="J11" s="80">
        <f t="shared" si="2"/>
        <v>0</v>
      </c>
      <c r="K11" s="41"/>
      <c r="L11" s="41">
        <f t="shared" si="3"/>
        <v>0</v>
      </c>
      <c r="M11" s="41"/>
      <c r="N11" s="41"/>
      <c r="O11" s="41"/>
      <c r="P11" s="41"/>
      <c r="Q11" s="41"/>
      <c r="R11" s="41"/>
      <c r="S11" s="41"/>
      <c r="T11" s="41"/>
      <c r="U11" s="41"/>
      <c r="V11" s="66">
        <f t="shared" si="8"/>
        <v>0</v>
      </c>
      <c r="W11" s="67">
        <f t="shared" si="4"/>
        <v>0</v>
      </c>
      <c r="X11" s="11">
        <f t="shared" si="5"/>
        <v>0</v>
      </c>
      <c r="Y11" s="11">
        <f t="shared" si="6"/>
        <v>0</v>
      </c>
      <c r="Z11" s="41"/>
      <c r="AA11" s="65">
        <f t="shared" si="7"/>
        <v>0</v>
      </c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3:47" x14ac:dyDescent="0.25">
      <c r="C12" s="63">
        <v>5</v>
      </c>
      <c r="D12" s="131"/>
      <c r="E12" s="131"/>
      <c r="F12" s="131"/>
      <c r="G12" s="79">
        <f t="shared" si="0"/>
        <v>0</v>
      </c>
      <c r="H12" s="131"/>
      <c r="I12" s="80">
        <f t="shared" si="1"/>
        <v>0</v>
      </c>
      <c r="J12" s="80">
        <f t="shared" si="2"/>
        <v>0</v>
      </c>
      <c r="K12" s="41"/>
      <c r="L12" s="41">
        <f t="shared" si="3"/>
        <v>0</v>
      </c>
      <c r="M12" s="41"/>
      <c r="N12" s="41"/>
      <c r="O12" s="41"/>
      <c r="P12" s="41"/>
      <c r="Q12" s="41"/>
      <c r="R12" s="41"/>
      <c r="S12" s="41"/>
      <c r="T12" s="41"/>
      <c r="U12" s="41"/>
      <c r="V12" s="66">
        <f t="shared" si="8"/>
        <v>0</v>
      </c>
      <c r="W12" s="67">
        <f t="shared" si="4"/>
        <v>0</v>
      </c>
      <c r="X12" s="11">
        <f t="shared" si="5"/>
        <v>0</v>
      </c>
      <c r="Y12" s="11">
        <f t="shared" si="6"/>
        <v>0</v>
      </c>
      <c r="Z12" s="41"/>
      <c r="AA12" s="65">
        <f t="shared" si="7"/>
        <v>0</v>
      </c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</row>
    <row r="13" spans="3:47" x14ac:dyDescent="0.25">
      <c r="C13" s="63">
        <v>6</v>
      </c>
      <c r="D13" s="131"/>
      <c r="E13" s="131"/>
      <c r="F13" s="131"/>
      <c r="G13" s="79">
        <f t="shared" si="0"/>
        <v>0</v>
      </c>
      <c r="H13" s="131"/>
      <c r="I13" s="80">
        <f t="shared" si="1"/>
        <v>0</v>
      </c>
      <c r="J13" s="80">
        <f t="shared" si="2"/>
        <v>0</v>
      </c>
      <c r="K13" s="41"/>
      <c r="L13" s="41">
        <f t="shared" si="3"/>
        <v>0</v>
      </c>
      <c r="M13" s="41"/>
      <c r="N13" s="41"/>
      <c r="O13" s="41"/>
      <c r="P13" s="41"/>
      <c r="Q13" s="41"/>
      <c r="R13" s="41"/>
      <c r="S13" s="41"/>
      <c r="T13" s="41"/>
      <c r="U13" s="41"/>
      <c r="V13" s="66">
        <f t="shared" si="8"/>
        <v>0</v>
      </c>
      <c r="W13" s="67">
        <f t="shared" si="4"/>
        <v>0</v>
      </c>
      <c r="X13" s="11">
        <f t="shared" si="5"/>
        <v>0</v>
      </c>
      <c r="Y13" s="11">
        <f t="shared" si="6"/>
        <v>0</v>
      </c>
      <c r="Z13" s="41"/>
      <c r="AA13" s="65">
        <f t="shared" si="7"/>
        <v>0</v>
      </c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3:47" x14ac:dyDescent="0.25">
      <c r="C14" s="63">
        <v>7</v>
      </c>
      <c r="D14" s="131"/>
      <c r="E14" s="131"/>
      <c r="F14" s="131"/>
      <c r="G14" s="79">
        <f t="shared" si="0"/>
        <v>0</v>
      </c>
      <c r="H14" s="131"/>
      <c r="I14" s="80">
        <f t="shared" si="1"/>
        <v>0</v>
      </c>
      <c r="J14" s="80">
        <f t="shared" si="2"/>
        <v>0</v>
      </c>
      <c r="K14" s="41"/>
      <c r="L14" s="41">
        <f t="shared" si="3"/>
        <v>0</v>
      </c>
      <c r="M14" s="41"/>
      <c r="N14" s="41"/>
      <c r="O14" s="41"/>
      <c r="P14" s="41"/>
      <c r="Q14" s="41"/>
      <c r="R14" s="41"/>
      <c r="S14" s="41"/>
      <c r="T14" s="41"/>
      <c r="U14" s="41"/>
      <c r="V14" s="66">
        <f t="shared" si="8"/>
        <v>0</v>
      </c>
      <c r="W14" s="67">
        <f t="shared" si="4"/>
        <v>0</v>
      </c>
      <c r="X14" s="11">
        <f t="shared" si="5"/>
        <v>0</v>
      </c>
      <c r="Y14" s="11">
        <f t="shared" si="6"/>
        <v>0</v>
      </c>
      <c r="Z14" s="41"/>
      <c r="AA14" s="65">
        <f t="shared" si="7"/>
        <v>0</v>
      </c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3:47" x14ac:dyDescent="0.25">
      <c r="C15" s="63">
        <v>8</v>
      </c>
      <c r="D15" s="131"/>
      <c r="E15" s="131"/>
      <c r="F15" s="131"/>
      <c r="G15" s="79">
        <f t="shared" si="0"/>
        <v>0</v>
      </c>
      <c r="H15" s="131"/>
      <c r="I15" s="80">
        <f t="shared" si="1"/>
        <v>0</v>
      </c>
      <c r="J15" s="80">
        <f t="shared" si="2"/>
        <v>0</v>
      </c>
      <c r="K15" s="41"/>
      <c r="L15" s="41">
        <f t="shared" si="3"/>
        <v>0</v>
      </c>
      <c r="M15" s="41"/>
      <c r="N15" s="41"/>
      <c r="O15" s="41"/>
      <c r="P15" s="41"/>
      <c r="Q15" s="41"/>
      <c r="R15" s="41"/>
      <c r="S15" s="41"/>
      <c r="T15" s="41"/>
      <c r="U15" s="41"/>
      <c r="V15" s="66">
        <f t="shared" si="8"/>
        <v>0</v>
      </c>
      <c r="W15" s="67">
        <f t="shared" si="4"/>
        <v>0</v>
      </c>
      <c r="X15" s="11">
        <f t="shared" si="5"/>
        <v>0</v>
      </c>
      <c r="Y15" s="11">
        <f t="shared" si="6"/>
        <v>0</v>
      </c>
      <c r="Z15" s="41"/>
      <c r="AA15" s="65">
        <f t="shared" si="7"/>
        <v>0</v>
      </c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3:47" x14ac:dyDescent="0.25">
      <c r="C16" s="63">
        <v>9</v>
      </c>
      <c r="D16" s="131"/>
      <c r="E16" s="131"/>
      <c r="F16" s="131"/>
      <c r="G16" s="79">
        <f t="shared" si="0"/>
        <v>0</v>
      </c>
      <c r="H16" s="131"/>
      <c r="I16" s="80">
        <f t="shared" si="1"/>
        <v>0</v>
      </c>
      <c r="J16" s="80">
        <f t="shared" si="2"/>
        <v>0</v>
      </c>
      <c r="K16" s="41"/>
      <c r="L16" s="41">
        <f t="shared" si="3"/>
        <v>0</v>
      </c>
      <c r="M16" s="41"/>
      <c r="N16" s="41"/>
      <c r="O16" s="41"/>
      <c r="P16" s="41"/>
      <c r="Q16" s="41"/>
      <c r="R16" s="41"/>
      <c r="S16" s="41"/>
      <c r="T16" s="41"/>
      <c r="U16" s="41"/>
      <c r="V16" s="66">
        <f t="shared" si="8"/>
        <v>0</v>
      </c>
      <c r="W16" s="67">
        <f t="shared" si="4"/>
        <v>0</v>
      </c>
      <c r="X16" s="11">
        <f t="shared" si="5"/>
        <v>0</v>
      </c>
      <c r="Y16" s="11">
        <f t="shared" si="6"/>
        <v>0</v>
      </c>
      <c r="Z16" s="41"/>
      <c r="AA16" s="65">
        <f t="shared" si="7"/>
        <v>0</v>
      </c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3:47" x14ac:dyDescent="0.25">
      <c r="C17" s="63">
        <v>10</v>
      </c>
      <c r="D17" s="131"/>
      <c r="E17" s="131"/>
      <c r="F17" s="131"/>
      <c r="G17" s="79">
        <f t="shared" si="0"/>
        <v>0</v>
      </c>
      <c r="H17" s="131"/>
      <c r="I17" s="80">
        <f t="shared" si="1"/>
        <v>0</v>
      </c>
      <c r="J17" s="80">
        <f t="shared" si="2"/>
        <v>0</v>
      </c>
      <c r="K17" s="41"/>
      <c r="L17" s="41">
        <f t="shared" si="3"/>
        <v>0</v>
      </c>
      <c r="M17" s="41"/>
      <c r="N17" s="41"/>
      <c r="O17" s="41"/>
      <c r="P17" s="41"/>
      <c r="Q17" s="41"/>
      <c r="R17" s="41"/>
      <c r="S17" s="41"/>
      <c r="T17" s="41"/>
      <c r="U17" s="41"/>
      <c r="V17" s="66">
        <f t="shared" si="8"/>
        <v>0</v>
      </c>
      <c r="W17" s="67">
        <f t="shared" si="4"/>
        <v>0</v>
      </c>
      <c r="X17" s="11">
        <f t="shared" si="5"/>
        <v>0</v>
      </c>
      <c r="Y17" s="11">
        <f t="shared" si="6"/>
        <v>0</v>
      </c>
      <c r="Z17" s="41"/>
      <c r="AA17" s="65">
        <f t="shared" si="7"/>
        <v>0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3:47" x14ac:dyDescent="0.25">
      <c r="C18" s="68" t="s">
        <v>29</v>
      </c>
      <c r="D18" s="131"/>
      <c r="E18" s="131"/>
      <c r="F18" s="131"/>
      <c r="G18" s="79">
        <f t="shared" si="0"/>
        <v>0</v>
      </c>
      <c r="H18" s="131"/>
      <c r="I18" s="80">
        <f t="shared" si="1"/>
        <v>0</v>
      </c>
      <c r="J18" s="80">
        <f t="shared" si="2"/>
        <v>0</v>
      </c>
      <c r="K18" s="41"/>
      <c r="L18" s="41">
        <f t="shared" si="3"/>
        <v>0</v>
      </c>
      <c r="M18" s="41"/>
      <c r="N18" s="41"/>
      <c r="O18" s="41"/>
      <c r="P18" s="41"/>
      <c r="Q18" s="41"/>
      <c r="R18" s="41"/>
      <c r="S18" s="41"/>
      <c r="T18" s="41"/>
      <c r="U18" s="41"/>
      <c r="V18" s="66">
        <f t="shared" si="8"/>
        <v>0</v>
      </c>
      <c r="W18" s="67">
        <f t="shared" si="4"/>
        <v>0</v>
      </c>
      <c r="X18" s="11">
        <f>(V18*W18)</f>
        <v>0</v>
      </c>
      <c r="Y18" s="11">
        <f t="shared" si="6"/>
        <v>0</v>
      </c>
      <c r="Z18" s="41"/>
      <c r="AA18" s="65">
        <f t="shared" si="7"/>
        <v>0</v>
      </c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3:47" ht="18.75" x14ac:dyDescent="0.3">
      <c r="C19" s="126" t="s">
        <v>30</v>
      </c>
      <c r="D19" s="106"/>
      <c r="E19" s="106"/>
      <c r="F19" s="106"/>
      <c r="G19" s="106"/>
      <c r="H19" s="107"/>
      <c r="I19" s="90">
        <f>IFERROR(W19*I30,0)</f>
        <v>0</v>
      </c>
      <c r="J19" s="90">
        <f>IFERROR(I19*1.2,0)</f>
        <v>0</v>
      </c>
      <c r="K19" s="41"/>
      <c r="L19" s="41">
        <f>SUM(L8:L18)</f>
        <v>0</v>
      </c>
      <c r="M19" s="41">
        <f>SUM(H8:H18)</f>
        <v>0</v>
      </c>
      <c r="N19" s="69">
        <f>IFERROR(L19/M19,0)</f>
        <v>0</v>
      </c>
      <c r="O19" s="69">
        <f>N19*M19*1.2</f>
        <v>0</v>
      </c>
      <c r="P19" s="41"/>
      <c r="Q19" s="41"/>
      <c r="R19" s="41"/>
      <c r="S19" s="41"/>
      <c r="T19" s="41"/>
      <c r="U19" s="41"/>
      <c r="V19" s="54"/>
      <c r="W19" s="70">
        <f>(SUM(W8:W18))</f>
        <v>0</v>
      </c>
      <c r="X19" s="71">
        <f>ROUND(SUM(X8:X18),2)</f>
        <v>0</v>
      </c>
      <c r="Y19" s="71">
        <f>ROUND(SUM(Y8:Y18),2)</f>
        <v>0</v>
      </c>
      <c r="Z19" s="41"/>
      <c r="AA19" s="65">
        <f>ROUND(SUM(AA8:AA18),2)</f>
        <v>0</v>
      </c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3:47" x14ac:dyDescent="0.25">
      <c r="C20" s="41"/>
      <c r="D20" s="41"/>
      <c r="E20" s="41"/>
      <c r="F20" s="41"/>
      <c r="G20" s="41"/>
      <c r="H20" s="41"/>
      <c r="I20" s="54"/>
      <c r="J20" s="54"/>
      <c r="K20" s="54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</row>
    <row r="21" spans="3:47" ht="15.75" thickBot="1" x14ac:dyDescent="0.3">
      <c r="C21" s="41"/>
      <c r="D21" s="41"/>
      <c r="E21" s="41"/>
      <c r="F21" s="41"/>
      <c r="G21" s="41"/>
      <c r="H21" s="41"/>
      <c r="I21" s="54"/>
      <c r="J21" s="54"/>
      <c r="K21" s="54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3:47" ht="19.5" thickBot="1" x14ac:dyDescent="0.35">
      <c r="C22" s="127" t="s">
        <v>134</v>
      </c>
      <c r="D22" s="128"/>
      <c r="E22" s="128"/>
      <c r="F22" s="128"/>
      <c r="G22" s="128"/>
      <c r="H22" s="129"/>
      <c r="I22" s="91">
        <f>ROUND(IFERROR(I30,0),6)</f>
        <v>0</v>
      </c>
      <c r="J22" s="52" t="s">
        <v>151</v>
      </c>
      <c r="K22" s="54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72" t="s">
        <v>136</v>
      </c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</row>
    <row r="23" spans="3:47" ht="19.5" thickBot="1" x14ac:dyDescent="0.35">
      <c r="C23" s="127" t="s">
        <v>135</v>
      </c>
      <c r="D23" s="128"/>
      <c r="E23" s="128"/>
      <c r="F23" s="128"/>
      <c r="G23" s="128"/>
      <c r="H23" s="129"/>
      <c r="I23" s="92">
        <f>H28</f>
        <v>0</v>
      </c>
      <c r="J23" s="53" t="s">
        <v>151</v>
      </c>
      <c r="K23" s="54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72" t="s">
        <v>136</v>
      </c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3:47" x14ac:dyDescent="0.25">
      <c r="C24" s="41"/>
      <c r="D24" s="41"/>
      <c r="E24" s="41"/>
      <c r="F24" s="41"/>
      <c r="G24" s="41"/>
      <c r="H24" s="41"/>
      <c r="I24" s="54"/>
      <c r="J24" s="54"/>
      <c r="K24" s="54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3:47" hidden="1" x14ac:dyDescent="0.25">
      <c r="C25" s="41"/>
      <c r="D25" s="41"/>
      <c r="E25" s="41"/>
      <c r="F25" s="41"/>
      <c r="G25" s="41"/>
      <c r="H25" s="41"/>
      <c r="I25" s="54"/>
      <c r="J25" s="54"/>
      <c r="K25" s="73" t="e">
        <f>ROUND(I19/W19,2)</f>
        <v>#DIV/0!</v>
      </c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3:47" ht="16.5" hidden="1" customHeight="1" x14ac:dyDescent="0.25">
      <c r="C26" s="41"/>
      <c r="D26" s="41"/>
      <c r="E26" s="41"/>
      <c r="F26" s="41"/>
      <c r="G26" s="41"/>
      <c r="H26" s="41"/>
      <c r="I26" s="54"/>
      <c r="J26" s="74"/>
      <c r="K26" s="75">
        <f>ROUND(274.53,3)</f>
        <v>274.52999999999997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 t="e">
        <f>X19/W19</f>
        <v>#DIV/0!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3:47" ht="16.5" hidden="1" customHeight="1" x14ac:dyDescent="0.25">
      <c r="C27" s="125" t="s">
        <v>144</v>
      </c>
      <c r="D27" s="125"/>
      <c r="E27" s="125"/>
      <c r="F27" s="125"/>
      <c r="G27" s="125"/>
      <c r="H27" s="54"/>
      <c r="I27" s="54"/>
      <c r="J27" s="54"/>
      <c r="K27" s="54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</row>
    <row r="28" spans="3:47" ht="29.25" hidden="1" customHeight="1" x14ac:dyDescent="0.25">
      <c r="C28" s="125" t="s">
        <v>143</v>
      </c>
      <c r="D28" s="125"/>
      <c r="E28" s="125"/>
      <c r="F28" s="125"/>
      <c r="G28" s="125"/>
      <c r="H28" s="54">
        <f>ROUND(W19,3)</f>
        <v>0</v>
      </c>
      <c r="I28" s="54"/>
      <c r="J28" s="54"/>
      <c r="K28" s="54">
        <f>17.3*274.53</f>
        <v>4749.3689999999997</v>
      </c>
      <c r="L28" s="41">
        <f>1.2</f>
        <v>1.2</v>
      </c>
      <c r="M28" s="41">
        <f>K28*L28</f>
        <v>5699.2427999999991</v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3:47" hidden="1" x14ac:dyDescent="0.25">
      <c r="C29" s="76"/>
      <c r="D29" s="77"/>
      <c r="E29" s="41"/>
      <c r="F29" s="41"/>
      <c r="G29" s="41"/>
      <c r="H29" s="41"/>
      <c r="I29" s="54"/>
      <c r="J29" s="54"/>
      <c r="K29" s="54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</row>
    <row r="30" spans="3:47" hidden="1" x14ac:dyDescent="0.25">
      <c r="C30" s="76"/>
      <c r="D30" s="77"/>
      <c r="E30" s="41"/>
      <c r="F30" s="41"/>
      <c r="G30" s="41"/>
      <c r="H30" s="41"/>
      <c r="I30" s="41" t="e">
        <f>ROUND((V8*W8+V9*W9+V10*W10+V11*W11+V12*W12+V13*W13+V14*W14+V15*W15+V16*W16+V17*W17+V18*W18)/W19,6)</f>
        <v>#DIV/0!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54"/>
      <c r="W30" s="54"/>
      <c r="X30" s="54"/>
      <c r="Y30" s="54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</row>
    <row r="31" spans="3:47" x14ac:dyDescent="0.25">
      <c r="C31" s="76"/>
      <c r="D31" s="77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4"/>
      <c r="W31" s="54"/>
      <c r="X31" s="54"/>
      <c r="Y31" s="54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3:47" x14ac:dyDescent="0.25">
      <c r="C32" s="78" t="s">
        <v>31</v>
      </c>
      <c r="D32" s="5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4"/>
      <c r="W32" s="54"/>
      <c r="X32" s="54"/>
      <c r="Y32" s="54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3:47" x14ac:dyDescent="0.25">
      <c r="C33" s="78" t="s">
        <v>32</v>
      </c>
      <c r="D33" s="5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>
        <f>0.000149*274.53</f>
        <v>4.0904969999999992E-2</v>
      </c>
      <c r="T33" s="41"/>
      <c r="U33" s="41"/>
      <c r="V33" s="54"/>
      <c r="W33" s="54"/>
      <c r="X33" s="54"/>
      <c r="Y33" s="54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3:47" x14ac:dyDescent="0.25">
      <c r="C34" s="78" t="s">
        <v>33</v>
      </c>
      <c r="D34" s="5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54"/>
      <c r="W34" s="54"/>
      <c r="X34" s="54"/>
      <c r="Y34" s="54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</sheetData>
  <sheetProtection algorithmName="SHA-512" hashValue="qbTgrmxT7eG/PI3hiK88ClQNJvYQ2d6/OxjWnHpeR6v6L1nhh9RxOQKtD78j8BhIP3gO8Uj5mTJm4U2cJAf/dg==" saltValue="EUFglgeD0sotFNC6UYC1ag==" spinCount="100000" sheet="1" objects="1" scenarios="1"/>
  <mergeCells count="8">
    <mergeCell ref="C2:I2"/>
    <mergeCell ref="C28:G28"/>
    <mergeCell ref="C19:H19"/>
    <mergeCell ref="C27:G27"/>
    <mergeCell ref="C22:H22"/>
    <mergeCell ref="C23:H23"/>
    <mergeCell ref="D4:I4"/>
    <mergeCell ref="D5:I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59" sqref="F59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53</v>
      </c>
    </row>
    <row r="2" spans="1:1" x14ac:dyDescent="0.25">
      <c r="A2" s="5" t="s">
        <v>54</v>
      </c>
    </row>
    <row r="3" spans="1:1" x14ac:dyDescent="0.25">
      <c r="A3" s="5" t="s">
        <v>55</v>
      </c>
    </row>
    <row r="4" spans="1:1" x14ac:dyDescent="0.25">
      <c r="A4" s="5" t="s">
        <v>56</v>
      </c>
    </row>
    <row r="5" spans="1:1" x14ac:dyDescent="0.25">
      <c r="A5" s="5" t="s">
        <v>57</v>
      </c>
    </row>
    <row r="6" spans="1:1" x14ac:dyDescent="0.25">
      <c r="A6" s="5" t="s">
        <v>58</v>
      </c>
    </row>
    <row r="7" spans="1:1" x14ac:dyDescent="0.25">
      <c r="A7" s="5" t="s">
        <v>59</v>
      </c>
    </row>
    <row r="8" spans="1:1" x14ac:dyDescent="0.25">
      <c r="A8" s="5" t="s">
        <v>60</v>
      </c>
    </row>
    <row r="9" spans="1:1" x14ac:dyDescent="0.25">
      <c r="A9" s="5" t="s">
        <v>61</v>
      </c>
    </row>
    <row r="10" spans="1:1" x14ac:dyDescent="0.25">
      <c r="A10" s="5" t="s">
        <v>62</v>
      </c>
    </row>
    <row r="11" spans="1:1" x14ac:dyDescent="0.25">
      <c r="A11" s="5" t="s">
        <v>63</v>
      </c>
    </row>
    <row r="12" spans="1:1" x14ac:dyDescent="0.25">
      <c r="A12" s="5" t="s">
        <v>64</v>
      </c>
    </row>
    <row r="13" spans="1:1" x14ac:dyDescent="0.25">
      <c r="A13" s="5" t="s">
        <v>65</v>
      </c>
    </row>
    <row r="14" spans="1:1" x14ac:dyDescent="0.25">
      <c r="A14" s="5" t="s">
        <v>66</v>
      </c>
    </row>
    <row r="15" spans="1:1" x14ac:dyDescent="0.25">
      <c r="A15" s="5" t="s">
        <v>67</v>
      </c>
    </row>
    <row r="16" spans="1:1" x14ac:dyDescent="0.25">
      <c r="A16" s="5" t="s">
        <v>68</v>
      </c>
    </row>
    <row r="17" spans="1:1" x14ac:dyDescent="0.25">
      <c r="A17" s="5" t="s">
        <v>69</v>
      </c>
    </row>
    <row r="18" spans="1:1" x14ac:dyDescent="0.25">
      <c r="A18" s="5" t="s">
        <v>70</v>
      </c>
    </row>
    <row r="19" spans="1:1" x14ac:dyDescent="0.25">
      <c r="A19" s="5" t="s">
        <v>71</v>
      </c>
    </row>
    <row r="20" spans="1:1" x14ac:dyDescent="0.25">
      <c r="A20" s="5" t="s">
        <v>72</v>
      </c>
    </row>
    <row r="21" spans="1:1" x14ac:dyDescent="0.25">
      <c r="A21" s="5" t="s">
        <v>73</v>
      </c>
    </row>
    <row r="22" spans="1:1" x14ac:dyDescent="0.25">
      <c r="A22" s="5" t="s">
        <v>74</v>
      </c>
    </row>
    <row r="23" spans="1:1" x14ac:dyDescent="0.25">
      <c r="A23" s="5" t="s">
        <v>75</v>
      </c>
    </row>
    <row r="24" spans="1:1" x14ac:dyDescent="0.25">
      <c r="A24" s="5" t="s">
        <v>76</v>
      </c>
    </row>
    <row r="25" spans="1:1" x14ac:dyDescent="0.25">
      <c r="A25" s="5" t="s">
        <v>77</v>
      </c>
    </row>
    <row r="26" spans="1:1" x14ac:dyDescent="0.25">
      <c r="A26" s="5" t="s">
        <v>78</v>
      </c>
    </row>
    <row r="27" spans="1:1" x14ac:dyDescent="0.25">
      <c r="A27" s="5" t="s">
        <v>79</v>
      </c>
    </row>
    <row r="28" spans="1:1" x14ac:dyDescent="0.25">
      <c r="A28" s="5" t="s">
        <v>80</v>
      </c>
    </row>
    <row r="29" spans="1:1" x14ac:dyDescent="0.25">
      <c r="A29" s="5" t="s">
        <v>81</v>
      </c>
    </row>
    <row r="30" spans="1:1" x14ac:dyDescent="0.25">
      <c r="A30" s="5" t="s">
        <v>82</v>
      </c>
    </row>
    <row r="31" spans="1:1" x14ac:dyDescent="0.25">
      <c r="A31" s="5" t="s">
        <v>83</v>
      </c>
    </row>
    <row r="32" spans="1:1" x14ac:dyDescent="0.25">
      <c r="A32" s="5" t="s">
        <v>84</v>
      </c>
    </row>
    <row r="33" spans="1:1" x14ac:dyDescent="0.25">
      <c r="A33" s="5" t="s">
        <v>85</v>
      </c>
    </row>
    <row r="34" spans="1:1" x14ac:dyDescent="0.25">
      <c r="A34" s="5" t="s">
        <v>86</v>
      </c>
    </row>
    <row r="35" spans="1:1" x14ac:dyDescent="0.25">
      <c r="A35" s="5" t="s">
        <v>87</v>
      </c>
    </row>
    <row r="36" spans="1:1" x14ac:dyDescent="0.25">
      <c r="A36" s="5" t="s">
        <v>88</v>
      </c>
    </row>
    <row r="37" spans="1:1" x14ac:dyDescent="0.25">
      <c r="A37" s="5" t="s">
        <v>89</v>
      </c>
    </row>
    <row r="38" spans="1:1" x14ac:dyDescent="0.25">
      <c r="A38" s="5" t="s">
        <v>90</v>
      </c>
    </row>
    <row r="39" spans="1:1" x14ac:dyDescent="0.25">
      <c r="A39" s="5" t="s">
        <v>91</v>
      </c>
    </row>
    <row r="40" spans="1:1" x14ac:dyDescent="0.25">
      <c r="A40" s="5" t="s">
        <v>92</v>
      </c>
    </row>
    <row r="41" spans="1:1" x14ac:dyDescent="0.25">
      <c r="A41" s="5" t="s">
        <v>93</v>
      </c>
    </row>
    <row r="42" spans="1:1" x14ac:dyDescent="0.25">
      <c r="A42" s="5" t="s">
        <v>94</v>
      </c>
    </row>
    <row r="43" spans="1:1" x14ac:dyDescent="0.25">
      <c r="A43" s="5" t="s">
        <v>95</v>
      </c>
    </row>
    <row r="44" spans="1:1" x14ac:dyDescent="0.25">
      <c r="A44" s="5" t="s">
        <v>96</v>
      </c>
    </row>
    <row r="45" spans="1:1" x14ac:dyDescent="0.25">
      <c r="A45" s="5" t="s">
        <v>97</v>
      </c>
    </row>
    <row r="46" spans="1:1" x14ac:dyDescent="0.25">
      <c r="A46" s="5" t="s">
        <v>98</v>
      </c>
    </row>
    <row r="47" spans="1:1" x14ac:dyDescent="0.25">
      <c r="A47" s="5" t="s">
        <v>99</v>
      </c>
    </row>
    <row r="48" spans="1:1" x14ac:dyDescent="0.25">
      <c r="A48" s="5" t="s">
        <v>100</v>
      </c>
    </row>
    <row r="49" spans="1:1" x14ac:dyDescent="0.25">
      <c r="A49" s="5" t="s">
        <v>101</v>
      </c>
    </row>
    <row r="50" spans="1:1" x14ac:dyDescent="0.25">
      <c r="A50" s="5" t="s">
        <v>102</v>
      </c>
    </row>
    <row r="51" spans="1:1" x14ac:dyDescent="0.25">
      <c r="A51" s="5" t="s">
        <v>103</v>
      </c>
    </row>
    <row r="52" spans="1:1" x14ac:dyDescent="0.25">
      <c r="A52" s="5" t="s">
        <v>104</v>
      </c>
    </row>
    <row r="53" spans="1:1" x14ac:dyDescent="0.25">
      <c r="A53" s="5" t="s">
        <v>105</v>
      </c>
    </row>
    <row r="54" spans="1:1" x14ac:dyDescent="0.25">
      <c r="A54" s="5" t="s">
        <v>106</v>
      </c>
    </row>
    <row r="55" spans="1:1" x14ac:dyDescent="0.25">
      <c r="A55" s="5" t="s">
        <v>107</v>
      </c>
    </row>
    <row r="56" spans="1:1" x14ac:dyDescent="0.25">
      <c r="A56" s="5" t="s">
        <v>108</v>
      </c>
    </row>
    <row r="57" spans="1:1" x14ac:dyDescent="0.25">
      <c r="A57" s="5" t="s">
        <v>109</v>
      </c>
    </row>
    <row r="58" spans="1:1" x14ac:dyDescent="0.25">
      <c r="A58" s="5" t="s">
        <v>110</v>
      </c>
    </row>
    <row r="59" spans="1:1" x14ac:dyDescent="0.25">
      <c r="A59" s="5" t="s">
        <v>111</v>
      </c>
    </row>
    <row r="60" spans="1:1" x14ac:dyDescent="0.25">
      <c r="A60" s="5" t="s">
        <v>112</v>
      </c>
    </row>
    <row r="61" spans="1:1" x14ac:dyDescent="0.25">
      <c r="A61" s="5" t="s">
        <v>113</v>
      </c>
    </row>
    <row r="62" spans="1:1" x14ac:dyDescent="0.25">
      <c r="A62" s="5" t="s">
        <v>114</v>
      </c>
    </row>
    <row r="63" spans="1:1" x14ac:dyDescent="0.25">
      <c r="A63" s="5" t="s">
        <v>115</v>
      </c>
    </row>
    <row r="64" spans="1:1" x14ac:dyDescent="0.25">
      <c r="A64" s="5" t="s">
        <v>116</v>
      </c>
    </row>
    <row r="65" spans="1:1" x14ac:dyDescent="0.25">
      <c r="A65" s="5" t="s">
        <v>117</v>
      </c>
    </row>
    <row r="66" spans="1:1" x14ac:dyDescent="0.25">
      <c r="A66" s="5" t="s">
        <v>118</v>
      </c>
    </row>
    <row r="67" spans="1:1" x14ac:dyDescent="0.25">
      <c r="A67" s="5" t="s">
        <v>119</v>
      </c>
    </row>
    <row r="68" spans="1:1" x14ac:dyDescent="0.25">
      <c r="A68" s="5" t="s">
        <v>120</v>
      </c>
    </row>
    <row r="69" spans="1:1" x14ac:dyDescent="0.25">
      <c r="A69" s="5" t="s">
        <v>121</v>
      </c>
    </row>
    <row r="70" spans="1:1" x14ac:dyDescent="0.25">
      <c r="A70" s="5" t="s">
        <v>122</v>
      </c>
    </row>
    <row r="71" spans="1:1" x14ac:dyDescent="0.25">
      <c r="A71" s="5" t="s">
        <v>123</v>
      </c>
    </row>
    <row r="72" spans="1:1" x14ac:dyDescent="0.25">
      <c r="A72" s="5" t="s">
        <v>124</v>
      </c>
    </row>
    <row r="73" spans="1:1" x14ac:dyDescent="0.25">
      <c r="A73" s="5" t="s">
        <v>125</v>
      </c>
    </row>
    <row r="74" spans="1:1" x14ac:dyDescent="0.25">
      <c r="A74" s="5" t="s">
        <v>126</v>
      </c>
    </row>
    <row r="75" spans="1:1" x14ac:dyDescent="0.25">
      <c r="A75" s="5" t="s">
        <v>127</v>
      </c>
    </row>
    <row r="76" spans="1:1" x14ac:dyDescent="0.25">
      <c r="A76" s="5" t="s">
        <v>128</v>
      </c>
    </row>
    <row r="77" spans="1:1" x14ac:dyDescent="0.25">
      <c r="A77" s="5" t="s">
        <v>129</v>
      </c>
    </row>
    <row r="78" spans="1:1" x14ac:dyDescent="0.25">
      <c r="A78" s="5" t="s">
        <v>130</v>
      </c>
    </row>
    <row r="79" spans="1:1" x14ac:dyDescent="0.25">
      <c r="A79" s="5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Normal="100" workbookViewId="0">
      <selection activeCell="O2" sqref="O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6" t="s">
        <v>37</v>
      </c>
      <c r="B1" s="6" t="s">
        <v>6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0</v>
      </c>
      <c r="H1" s="7" t="s">
        <v>7</v>
      </c>
      <c r="I1" s="7" t="s">
        <v>38</v>
      </c>
      <c r="J1" s="6" t="s">
        <v>5</v>
      </c>
      <c r="K1" s="6" t="s">
        <v>39</v>
      </c>
      <c r="L1" s="6" t="s">
        <v>40</v>
      </c>
      <c r="M1" s="6" t="s">
        <v>51</v>
      </c>
      <c r="N1" s="6" t="s">
        <v>52</v>
      </c>
      <c r="O1" s="8" t="s">
        <v>41</v>
      </c>
      <c r="P1" s="8" t="s">
        <v>42</v>
      </c>
      <c r="Q1" s="8" t="s">
        <v>43</v>
      </c>
      <c r="R1" s="6" t="s">
        <v>44</v>
      </c>
      <c r="S1" s="6" t="s">
        <v>45</v>
      </c>
      <c r="T1" s="6" t="s">
        <v>46</v>
      </c>
      <c r="U1" s="6" t="s">
        <v>47</v>
      </c>
      <c r="V1" s="6" t="s">
        <v>48</v>
      </c>
    </row>
    <row r="2" spans="1:22" x14ac:dyDescent="0.25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s="1" t="s">
        <v>49</v>
      </c>
      <c r="L2" s="1" t="s">
        <v>50</v>
      </c>
      <c r="M2" t="e">
        <f>#REF!</f>
        <v>#REF!</v>
      </c>
      <c r="N2" t="e">
        <f>#REF!</f>
        <v>#REF!</v>
      </c>
      <c r="O2" t="e">
        <f>Q2+P2</f>
        <v>#REF!</v>
      </c>
      <c r="P2" t="e">
        <f>#REF!</f>
        <v>#REF!</v>
      </c>
      <c r="Q2" s="10">
        <f>'Žiadosť VZO-P'!J19</f>
        <v>0</v>
      </c>
      <c r="R2" s="3" t="e">
        <f>IF(#REF!="","ÁNO","NIE")</f>
        <v>#REF!</v>
      </c>
      <c r="S2" s="4" t="s">
        <v>8</v>
      </c>
      <c r="T2" s="4" t="s">
        <v>8</v>
      </c>
      <c r="U2" s="4" t="s">
        <v>8</v>
      </c>
    </row>
  </sheetData>
  <dataValidations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A88DB-73AD-45E5-BE36-31FBB8D6C077}">
  <ds:schemaRefs>
    <ds:schemaRef ds:uri="f764094f-3696-433b-a2d1-ea34ac4c444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80219613-2480-4380-acf1-1eac267487d9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Žiadosť VZO-E</vt:lpstr>
      <vt:lpstr>Hárok1</vt:lpstr>
      <vt:lpstr>Žiadosť VZO-P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2023-12-13T11:34:06Z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