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vlikova\Desktop\"/>
    </mc:Choice>
  </mc:AlternateContent>
  <bookViews>
    <workbookView xWindow="0" yWindow="0" windowWidth="28800" windowHeight="12000" tabRatio="860" firstSheet="1" activeTab="2"/>
  </bookViews>
  <sheets>
    <sheet name="Malá kalkulačka" sheetId="7" state="hidden" r:id="rId1"/>
    <sheet name="Virtuálny účet detailný prehľad" sheetId="18" r:id="rId2"/>
    <sheet name="Virtuálny účet celkový" sheetId="28" r:id="rId3"/>
    <sheet name="MH " sheetId="19" r:id="rId4"/>
    <sheet name="MF" sheetId="20" r:id="rId5"/>
    <sheet name="MV" sheetId="46" r:id="rId6"/>
    <sheet name="MDV" sheetId="29" r:id="rId7"/>
    <sheet name="MPRV" sheetId="45" r:id="rId8"/>
    <sheet name="MO" sheetId="22" r:id="rId9"/>
    <sheet name="MS" sheetId="25" r:id="rId10"/>
    <sheet name="MZVEZ" sheetId="47" r:id="rId11"/>
    <sheet name="MPSVR" sheetId="21" r:id="rId12"/>
    <sheet name="MŽP" sheetId="23" r:id="rId13"/>
    <sheet name="MŠVVŠ" sheetId="26" r:id="rId14"/>
    <sheet name="MK" sheetId="48" r:id="rId15"/>
    <sheet name="MZ" sheetId="24" r:id="rId16"/>
    <sheet name="MIRRI" sheetId="49" r:id="rId17"/>
    <sheet name="Úrad vlády" sheetId="50" r:id="rId18"/>
    <sheet name="PV pre L" sheetId="68" r:id="rId19"/>
    <sheet name="PMÚ" sheetId="52" r:id="rId20"/>
    <sheet name="ŠÚ" sheetId="53" r:id="rId21"/>
    <sheet name="ÚGKK" sheetId="54" r:id="rId22"/>
    <sheet name="ÚJD" sheetId="55" r:id="rId23"/>
    <sheet name="ÚNMS" sheetId="56" r:id="rId24"/>
    <sheet name="ÚREKPS" sheetId="71" r:id="rId25"/>
    <sheet name="ÚRSO" sheetId="70" r:id="rId26"/>
    <sheet name="ÚVO" sheetId="57" r:id="rId27"/>
    <sheet name="ÚPV" sheetId="58" r:id="rId28"/>
    <sheet name="SŠHR" sheetId="59" r:id="rId29"/>
    <sheet name="NBÚ" sheetId="60" r:id="rId30"/>
    <sheet name="NBS" sheetId="62" r:id="rId31"/>
    <sheet name="ÚOOÚ" sheetId="63" r:id="rId32"/>
    <sheet name="GP" sheetId="65" r:id="rId33"/>
    <sheet name="NKÚ" sheetId="66" r:id="rId34"/>
    <sheet name="SP" sheetId="67" r:id="rId35"/>
    <sheet name="NRSR" sheetId="69" r:id="rId36"/>
    <sheet name="Dotknuté subjekty" sheetId="11" state="hidden" r:id="rId37"/>
    <sheet name="vstupy" sheetId="2" state="hidden" r:id="rId3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8" l="1"/>
  <c r="I9" i="28"/>
  <c r="J9" i="28"/>
  <c r="H10" i="28"/>
  <c r="I10" i="28"/>
  <c r="J10" i="28"/>
  <c r="H11" i="28"/>
  <c r="I11" i="28"/>
  <c r="J11" i="28"/>
  <c r="H12" i="28"/>
  <c r="I12" i="28"/>
  <c r="J12" i="28"/>
  <c r="H13" i="28"/>
  <c r="I13" i="28"/>
  <c r="J13" i="28"/>
  <c r="H14" i="28"/>
  <c r="I14" i="28"/>
  <c r="J14" i="28"/>
  <c r="H15" i="28"/>
  <c r="I15" i="28"/>
  <c r="J15" i="28"/>
  <c r="J16" i="28"/>
  <c r="J40" i="28" s="1"/>
  <c r="H17" i="28"/>
  <c r="I17" i="28"/>
  <c r="J17" i="28"/>
  <c r="H18" i="28"/>
  <c r="I18" i="28"/>
  <c r="J18" i="28"/>
  <c r="H20" i="28"/>
  <c r="I20" i="28"/>
  <c r="J20" i="28"/>
  <c r="H21" i="28"/>
  <c r="I21" i="28"/>
  <c r="J21" i="28"/>
  <c r="H22" i="28"/>
  <c r="I22" i="28"/>
  <c r="J22" i="28"/>
  <c r="H23" i="28"/>
  <c r="I23" i="28"/>
  <c r="J23" i="28"/>
  <c r="I24" i="28"/>
  <c r="H25" i="28"/>
  <c r="I25" i="28"/>
  <c r="J25" i="28"/>
  <c r="H26" i="28"/>
  <c r="J26" i="28"/>
  <c r="H27" i="28"/>
  <c r="I27" i="28"/>
  <c r="J27" i="28"/>
  <c r="H28" i="28"/>
  <c r="I28" i="28"/>
  <c r="J28" i="28"/>
  <c r="H29" i="28"/>
  <c r="I29" i="28"/>
  <c r="J29" i="28"/>
  <c r="H30" i="28"/>
  <c r="I30" i="28"/>
  <c r="J30" i="28"/>
  <c r="H31" i="28"/>
  <c r="I31" i="28"/>
  <c r="J31" i="28"/>
  <c r="H32" i="28"/>
  <c r="I32" i="28"/>
  <c r="J32" i="28"/>
  <c r="H33" i="28"/>
  <c r="I33" i="28"/>
  <c r="J33" i="28"/>
  <c r="H34" i="28"/>
  <c r="I34" i="28"/>
  <c r="J34" i="28"/>
  <c r="H35" i="28"/>
  <c r="I35" i="28"/>
  <c r="J35" i="28"/>
  <c r="H36" i="28"/>
  <c r="I36" i="28"/>
  <c r="J36" i="28"/>
  <c r="H37" i="28"/>
  <c r="I37" i="28"/>
  <c r="J37" i="28"/>
  <c r="H38" i="28"/>
  <c r="I38" i="28"/>
  <c r="J38" i="28"/>
  <c r="H39" i="28"/>
  <c r="I39" i="28"/>
  <c r="J39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5" i="28"/>
  <c r="G23" i="28"/>
  <c r="G22" i="28"/>
  <c r="G21" i="28"/>
  <c r="G20" i="28"/>
  <c r="G18" i="28"/>
  <c r="G17" i="28"/>
  <c r="G15" i="28"/>
  <c r="G14" i="28"/>
  <c r="G13" i="28"/>
  <c r="G12" i="28"/>
  <c r="G11" i="28"/>
  <c r="G10" i="28"/>
  <c r="G9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3" i="28"/>
  <c r="D22" i="28"/>
  <c r="D21" i="28"/>
  <c r="D20" i="28"/>
  <c r="D18" i="28"/>
  <c r="D17" i="28"/>
  <c r="D15" i="28"/>
  <c r="D14" i="28"/>
  <c r="D13" i="28"/>
  <c r="D12" i="28"/>
  <c r="D11" i="28"/>
  <c r="D10" i="28"/>
  <c r="D9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5" i="28"/>
  <c r="C23" i="28"/>
  <c r="C22" i="28"/>
  <c r="C21" i="28"/>
  <c r="C20" i="28"/>
  <c r="C18" i="28"/>
  <c r="C17" i="28"/>
  <c r="C15" i="28"/>
  <c r="C14" i="28"/>
  <c r="C13" i="28"/>
  <c r="C12" i="28"/>
  <c r="C11" i="28"/>
  <c r="C10" i="28"/>
  <c r="C9" i="28"/>
  <c r="E9" i="28"/>
  <c r="F9" i="28"/>
  <c r="E10" i="28"/>
  <c r="F10" i="28"/>
  <c r="E11" i="28"/>
  <c r="F11" i="28"/>
  <c r="E12" i="28"/>
  <c r="F12" i="28"/>
  <c r="E13" i="28"/>
  <c r="F13" i="28"/>
  <c r="E14" i="28"/>
  <c r="F14" i="28"/>
  <c r="E15" i="28"/>
  <c r="F15" i="28"/>
  <c r="E17" i="28"/>
  <c r="F17" i="28"/>
  <c r="E18" i="28"/>
  <c r="F18" i="28"/>
  <c r="F19" i="28"/>
  <c r="E20" i="28"/>
  <c r="F20" i="28"/>
  <c r="E21" i="28"/>
  <c r="F21" i="28"/>
  <c r="E22" i="28"/>
  <c r="F22" i="28"/>
  <c r="E23" i="28"/>
  <c r="F23" i="28"/>
  <c r="E25" i="28"/>
  <c r="F25" i="28"/>
  <c r="F26" i="28"/>
  <c r="E27" i="28"/>
  <c r="F27" i="28"/>
  <c r="E28" i="28"/>
  <c r="F28" i="28"/>
  <c r="E29" i="28"/>
  <c r="F29" i="28"/>
  <c r="E30" i="28"/>
  <c r="F30" i="28"/>
  <c r="E31" i="28"/>
  <c r="F31" i="28"/>
  <c r="E32" i="28"/>
  <c r="F32" i="28"/>
  <c r="E33" i="28"/>
  <c r="F33" i="28"/>
  <c r="E34" i="28"/>
  <c r="F34" i="28"/>
  <c r="E35" i="28"/>
  <c r="F35" i="28"/>
  <c r="E36" i="28"/>
  <c r="F36" i="28"/>
  <c r="E37" i="28"/>
  <c r="F37" i="28"/>
  <c r="E38" i="28"/>
  <c r="F38" i="28"/>
  <c r="E39" i="28"/>
  <c r="F39" i="28"/>
  <c r="H8" i="28"/>
  <c r="I8" i="28"/>
  <c r="J8" i="28"/>
  <c r="G8" i="28"/>
  <c r="D8" i="28"/>
  <c r="C8" i="28"/>
  <c r="E8" i="28"/>
  <c r="F8" i="28"/>
  <c r="I7" i="28"/>
  <c r="E7" i="28"/>
  <c r="O27" i="67"/>
  <c r="N28" i="66"/>
  <c r="O27" i="66"/>
  <c r="M28" i="65"/>
  <c r="O27" i="65"/>
  <c r="O27" i="63"/>
  <c r="O27" i="62"/>
  <c r="J27" i="62"/>
  <c r="H27" i="62" s="1"/>
  <c r="O27" i="60"/>
  <c r="O27" i="59"/>
  <c r="N28" i="58"/>
  <c r="O27" i="58"/>
  <c r="O27" i="57"/>
  <c r="O27" i="70"/>
  <c r="O27" i="71"/>
  <c r="O27" i="56"/>
  <c r="O27" i="55"/>
  <c r="L28" i="54"/>
  <c r="O27" i="54"/>
  <c r="O27" i="53"/>
  <c r="O27" i="52"/>
  <c r="O27" i="68"/>
  <c r="O27" i="50"/>
  <c r="O27" i="49"/>
  <c r="O27" i="24"/>
  <c r="O27" i="48"/>
  <c r="O27" i="26"/>
  <c r="O27" i="23"/>
  <c r="O27" i="21"/>
  <c r="O27" i="47"/>
  <c r="O27" i="25"/>
  <c r="O27" i="22"/>
  <c r="O27" i="45"/>
  <c r="N28" i="29"/>
  <c r="O27" i="29"/>
  <c r="O27" i="46"/>
  <c r="P27" i="46"/>
  <c r="O27" i="20"/>
  <c r="J8" i="69"/>
  <c r="K8" i="69"/>
  <c r="L8" i="69"/>
  <c r="M8" i="69"/>
  <c r="N8" i="69"/>
  <c r="N28" i="69" s="1"/>
  <c r="O8" i="69"/>
  <c r="O28" i="69" s="1"/>
  <c r="J9" i="69"/>
  <c r="K9" i="69"/>
  <c r="L9" i="69"/>
  <c r="M9" i="69"/>
  <c r="N9" i="69"/>
  <c r="O9" i="69"/>
  <c r="J10" i="69"/>
  <c r="K10" i="69"/>
  <c r="L10" i="69"/>
  <c r="M10" i="69"/>
  <c r="N10" i="69"/>
  <c r="O10" i="69"/>
  <c r="J11" i="69"/>
  <c r="K11" i="69"/>
  <c r="L11" i="69"/>
  <c r="M11" i="69"/>
  <c r="N11" i="69"/>
  <c r="O11" i="69"/>
  <c r="J12" i="69"/>
  <c r="K12" i="69"/>
  <c r="L12" i="69"/>
  <c r="M12" i="69"/>
  <c r="N12" i="69"/>
  <c r="O12" i="69"/>
  <c r="J13" i="69"/>
  <c r="K13" i="69"/>
  <c r="L13" i="69"/>
  <c r="M13" i="69"/>
  <c r="N13" i="69"/>
  <c r="O13" i="69"/>
  <c r="J14" i="69"/>
  <c r="K14" i="69"/>
  <c r="L14" i="69"/>
  <c r="M14" i="69"/>
  <c r="N14" i="69"/>
  <c r="O14" i="69"/>
  <c r="J15" i="69"/>
  <c r="K15" i="69"/>
  <c r="L15" i="69"/>
  <c r="M15" i="69"/>
  <c r="N15" i="69"/>
  <c r="O15" i="69"/>
  <c r="J16" i="69"/>
  <c r="K16" i="69"/>
  <c r="L16" i="69"/>
  <c r="M16" i="69"/>
  <c r="N16" i="69"/>
  <c r="O16" i="69"/>
  <c r="J17" i="69"/>
  <c r="K17" i="69"/>
  <c r="L17" i="69"/>
  <c r="M17" i="69"/>
  <c r="N17" i="69"/>
  <c r="O17" i="69"/>
  <c r="J18" i="69"/>
  <c r="K18" i="69"/>
  <c r="L18" i="69"/>
  <c r="M18" i="69"/>
  <c r="N18" i="69"/>
  <c r="O18" i="69"/>
  <c r="J19" i="69"/>
  <c r="K19" i="69"/>
  <c r="L19" i="69"/>
  <c r="M19" i="69"/>
  <c r="N19" i="69"/>
  <c r="O19" i="69"/>
  <c r="J20" i="69"/>
  <c r="K20" i="69"/>
  <c r="L20" i="69"/>
  <c r="M20" i="69"/>
  <c r="N20" i="69"/>
  <c r="O20" i="69"/>
  <c r="J21" i="69"/>
  <c r="K21" i="69"/>
  <c r="L21" i="69"/>
  <c r="M21" i="69"/>
  <c r="N21" i="69"/>
  <c r="O21" i="69"/>
  <c r="J22" i="69"/>
  <c r="K22" i="69"/>
  <c r="L22" i="69"/>
  <c r="M22" i="69"/>
  <c r="N22" i="69"/>
  <c r="O22" i="69"/>
  <c r="J23" i="69"/>
  <c r="K23" i="69"/>
  <c r="L23" i="69"/>
  <c r="M23" i="69"/>
  <c r="N23" i="69"/>
  <c r="O23" i="69"/>
  <c r="J24" i="69"/>
  <c r="K24" i="69"/>
  <c r="L24" i="69"/>
  <c r="M24" i="69"/>
  <c r="N24" i="69"/>
  <c r="O24" i="69"/>
  <c r="J25" i="69"/>
  <c r="K25" i="69"/>
  <c r="L25" i="69"/>
  <c r="M25" i="69"/>
  <c r="N25" i="69"/>
  <c r="O25" i="69"/>
  <c r="J26" i="69"/>
  <c r="K26" i="69"/>
  <c r="L26" i="69"/>
  <c r="M26" i="69"/>
  <c r="N26" i="69"/>
  <c r="O26" i="69"/>
  <c r="I8" i="67"/>
  <c r="J8" i="67"/>
  <c r="K8" i="67"/>
  <c r="L8" i="67"/>
  <c r="M8" i="67"/>
  <c r="N8" i="67"/>
  <c r="I9" i="67"/>
  <c r="J9" i="67"/>
  <c r="K9" i="67"/>
  <c r="L9" i="67"/>
  <c r="M9" i="67"/>
  <c r="N9" i="67"/>
  <c r="N28" i="67" s="1"/>
  <c r="I10" i="67"/>
  <c r="J10" i="67"/>
  <c r="K10" i="67"/>
  <c r="L10" i="67"/>
  <c r="M10" i="67"/>
  <c r="N10" i="67"/>
  <c r="I11" i="67"/>
  <c r="J11" i="67"/>
  <c r="K11" i="67"/>
  <c r="L11" i="67"/>
  <c r="M11" i="67"/>
  <c r="N11" i="67"/>
  <c r="I12" i="67"/>
  <c r="J12" i="67"/>
  <c r="K12" i="67"/>
  <c r="L12" i="67"/>
  <c r="M12" i="67"/>
  <c r="N12" i="67"/>
  <c r="I13" i="67"/>
  <c r="J13" i="67"/>
  <c r="K13" i="67"/>
  <c r="L13" i="67"/>
  <c r="M13" i="67"/>
  <c r="N13" i="67"/>
  <c r="I14" i="67"/>
  <c r="J14" i="67"/>
  <c r="K14" i="67"/>
  <c r="L14" i="67"/>
  <c r="M14" i="67"/>
  <c r="N14" i="67"/>
  <c r="I15" i="67"/>
  <c r="J15" i="67"/>
  <c r="K15" i="67"/>
  <c r="L15" i="67"/>
  <c r="M15" i="67"/>
  <c r="N15" i="67"/>
  <c r="I16" i="67"/>
  <c r="J16" i="67"/>
  <c r="K16" i="67"/>
  <c r="L16" i="67"/>
  <c r="M16" i="67"/>
  <c r="N16" i="67"/>
  <c r="I17" i="67"/>
  <c r="J17" i="67"/>
  <c r="K17" i="67"/>
  <c r="L17" i="67"/>
  <c r="M17" i="67"/>
  <c r="N17" i="67"/>
  <c r="I18" i="67"/>
  <c r="J18" i="67"/>
  <c r="K18" i="67"/>
  <c r="L18" i="67"/>
  <c r="M18" i="67"/>
  <c r="N18" i="67"/>
  <c r="I19" i="67"/>
  <c r="J19" i="67"/>
  <c r="K19" i="67"/>
  <c r="L19" i="67"/>
  <c r="M19" i="67"/>
  <c r="N19" i="67"/>
  <c r="I20" i="67"/>
  <c r="J20" i="67"/>
  <c r="K20" i="67"/>
  <c r="L20" i="67"/>
  <c r="M20" i="67"/>
  <c r="N20" i="67"/>
  <c r="I21" i="67"/>
  <c r="J21" i="67"/>
  <c r="K21" i="67"/>
  <c r="L21" i="67"/>
  <c r="M21" i="67"/>
  <c r="N21" i="67"/>
  <c r="I22" i="67"/>
  <c r="J22" i="67"/>
  <c r="K22" i="67"/>
  <c r="L22" i="67"/>
  <c r="M22" i="67"/>
  <c r="N22" i="67"/>
  <c r="I23" i="67"/>
  <c r="J23" i="67"/>
  <c r="K23" i="67"/>
  <c r="L23" i="67"/>
  <c r="M23" i="67"/>
  <c r="N23" i="67"/>
  <c r="I24" i="67"/>
  <c r="J24" i="67"/>
  <c r="K24" i="67"/>
  <c r="L24" i="67"/>
  <c r="M24" i="67"/>
  <c r="N24" i="67"/>
  <c r="I25" i="67"/>
  <c r="J25" i="67"/>
  <c r="K25" i="67"/>
  <c r="L25" i="67"/>
  <c r="M25" i="67"/>
  <c r="N25" i="67"/>
  <c r="I26" i="67"/>
  <c r="J26" i="67"/>
  <c r="K26" i="67"/>
  <c r="L26" i="67"/>
  <c r="M26" i="67"/>
  <c r="N26" i="67"/>
  <c r="I8" i="66"/>
  <c r="J8" i="66"/>
  <c r="K8" i="66"/>
  <c r="L8" i="66"/>
  <c r="M8" i="66"/>
  <c r="N8" i="66"/>
  <c r="I9" i="66"/>
  <c r="J9" i="66"/>
  <c r="K9" i="66"/>
  <c r="K28" i="66" s="1"/>
  <c r="G28" i="66" s="1"/>
  <c r="L9" i="66"/>
  <c r="M9" i="66"/>
  <c r="N9" i="66"/>
  <c r="I10" i="66"/>
  <c r="J10" i="66"/>
  <c r="K10" i="66"/>
  <c r="L10" i="66"/>
  <c r="M10" i="66"/>
  <c r="N10" i="66"/>
  <c r="I11" i="66"/>
  <c r="J11" i="66"/>
  <c r="K11" i="66"/>
  <c r="L11" i="66"/>
  <c r="M11" i="66"/>
  <c r="N11" i="66"/>
  <c r="I12" i="66"/>
  <c r="J12" i="66"/>
  <c r="K12" i="66"/>
  <c r="L12" i="66"/>
  <c r="M12" i="66"/>
  <c r="N12" i="66"/>
  <c r="I13" i="66"/>
  <c r="J13" i="66"/>
  <c r="K13" i="66"/>
  <c r="L13" i="66"/>
  <c r="M13" i="66"/>
  <c r="N13" i="66"/>
  <c r="I14" i="66"/>
  <c r="J14" i="66"/>
  <c r="K14" i="66"/>
  <c r="L14" i="66"/>
  <c r="M14" i="66"/>
  <c r="N14" i="66"/>
  <c r="I15" i="66"/>
  <c r="J15" i="66"/>
  <c r="K15" i="66"/>
  <c r="L15" i="66"/>
  <c r="M15" i="66"/>
  <c r="N15" i="66"/>
  <c r="I16" i="66"/>
  <c r="J16" i="66"/>
  <c r="K16" i="66"/>
  <c r="L16" i="66"/>
  <c r="M16" i="66"/>
  <c r="N16" i="66"/>
  <c r="I17" i="66"/>
  <c r="J17" i="66"/>
  <c r="K17" i="66"/>
  <c r="L17" i="66"/>
  <c r="M17" i="66"/>
  <c r="N17" i="66"/>
  <c r="I18" i="66"/>
  <c r="J18" i="66"/>
  <c r="K18" i="66"/>
  <c r="L18" i="66"/>
  <c r="M18" i="66"/>
  <c r="N18" i="66"/>
  <c r="I19" i="66"/>
  <c r="J19" i="66"/>
  <c r="K19" i="66"/>
  <c r="L19" i="66"/>
  <c r="M19" i="66"/>
  <c r="N19" i="66"/>
  <c r="I20" i="66"/>
  <c r="J20" i="66"/>
  <c r="K20" i="66"/>
  <c r="L20" i="66"/>
  <c r="M20" i="66"/>
  <c r="N20" i="66"/>
  <c r="I21" i="66"/>
  <c r="J21" i="66"/>
  <c r="K21" i="66"/>
  <c r="L21" i="66"/>
  <c r="M21" i="66"/>
  <c r="N21" i="66"/>
  <c r="I22" i="66"/>
  <c r="J22" i="66"/>
  <c r="K22" i="66"/>
  <c r="L22" i="66"/>
  <c r="M22" i="66"/>
  <c r="N22" i="66"/>
  <c r="I23" i="66"/>
  <c r="J23" i="66"/>
  <c r="K23" i="66"/>
  <c r="L23" i="66"/>
  <c r="M23" i="66"/>
  <c r="N23" i="66"/>
  <c r="I24" i="66"/>
  <c r="J24" i="66"/>
  <c r="K24" i="66"/>
  <c r="L24" i="66"/>
  <c r="M24" i="66"/>
  <c r="N24" i="66"/>
  <c r="I25" i="66"/>
  <c r="J25" i="66"/>
  <c r="K25" i="66"/>
  <c r="L25" i="66"/>
  <c r="M25" i="66"/>
  <c r="N25" i="66"/>
  <c r="I26" i="66"/>
  <c r="J26" i="66"/>
  <c r="K26" i="66"/>
  <c r="L26" i="66"/>
  <c r="M26" i="66"/>
  <c r="N26" i="66"/>
  <c r="I8" i="65"/>
  <c r="J8" i="65"/>
  <c r="J27" i="65" s="1"/>
  <c r="H27" i="65" s="1"/>
  <c r="K8" i="65"/>
  <c r="L8" i="65"/>
  <c r="M8" i="65"/>
  <c r="N8" i="65"/>
  <c r="N28" i="65" s="1"/>
  <c r="H28" i="65" s="1"/>
  <c r="I9" i="65"/>
  <c r="J9" i="65"/>
  <c r="K9" i="65"/>
  <c r="L9" i="65"/>
  <c r="M9" i="65"/>
  <c r="N9" i="65"/>
  <c r="I10" i="65"/>
  <c r="J10" i="65"/>
  <c r="K10" i="65"/>
  <c r="L10" i="65"/>
  <c r="M10" i="65"/>
  <c r="N10" i="65"/>
  <c r="I11" i="65"/>
  <c r="J11" i="65"/>
  <c r="K11" i="65"/>
  <c r="L11" i="65"/>
  <c r="M11" i="65"/>
  <c r="N11" i="65"/>
  <c r="I12" i="65"/>
  <c r="J12" i="65"/>
  <c r="K12" i="65"/>
  <c r="L12" i="65"/>
  <c r="M12" i="65"/>
  <c r="N12" i="65"/>
  <c r="I13" i="65"/>
  <c r="J13" i="65"/>
  <c r="K13" i="65"/>
  <c r="L13" i="65"/>
  <c r="M13" i="65"/>
  <c r="N13" i="65"/>
  <c r="I14" i="65"/>
  <c r="J14" i="65"/>
  <c r="K14" i="65"/>
  <c r="L14" i="65"/>
  <c r="M14" i="65"/>
  <c r="N14" i="65"/>
  <c r="I15" i="65"/>
  <c r="J15" i="65"/>
  <c r="K15" i="65"/>
  <c r="L15" i="65"/>
  <c r="M15" i="65"/>
  <c r="N15" i="65"/>
  <c r="I16" i="65"/>
  <c r="J16" i="65"/>
  <c r="K16" i="65"/>
  <c r="L16" i="65"/>
  <c r="M16" i="65"/>
  <c r="N16" i="65"/>
  <c r="I17" i="65"/>
  <c r="J17" i="65"/>
  <c r="K17" i="65"/>
  <c r="L17" i="65"/>
  <c r="M17" i="65"/>
  <c r="N17" i="65"/>
  <c r="I18" i="65"/>
  <c r="J18" i="65"/>
  <c r="K18" i="65"/>
  <c r="L18" i="65"/>
  <c r="M18" i="65"/>
  <c r="N18" i="65"/>
  <c r="I19" i="65"/>
  <c r="J19" i="65"/>
  <c r="K19" i="65"/>
  <c r="L19" i="65"/>
  <c r="M19" i="65"/>
  <c r="N19" i="65"/>
  <c r="I20" i="65"/>
  <c r="J20" i="65"/>
  <c r="K20" i="65"/>
  <c r="L20" i="65"/>
  <c r="M20" i="65"/>
  <c r="N20" i="65"/>
  <c r="I21" i="65"/>
  <c r="J21" i="65"/>
  <c r="K21" i="65"/>
  <c r="L21" i="65"/>
  <c r="M21" i="65"/>
  <c r="N21" i="65"/>
  <c r="I22" i="65"/>
  <c r="J22" i="65"/>
  <c r="K22" i="65"/>
  <c r="L22" i="65"/>
  <c r="M22" i="65"/>
  <c r="N22" i="65"/>
  <c r="I23" i="65"/>
  <c r="J23" i="65"/>
  <c r="K23" i="65"/>
  <c r="L23" i="65"/>
  <c r="M23" i="65"/>
  <c r="N23" i="65"/>
  <c r="I24" i="65"/>
  <c r="J24" i="65"/>
  <c r="K24" i="65"/>
  <c r="L24" i="65"/>
  <c r="M24" i="65"/>
  <c r="N24" i="65"/>
  <c r="I25" i="65"/>
  <c r="J25" i="65"/>
  <c r="K25" i="65"/>
  <c r="L25" i="65"/>
  <c r="M25" i="65"/>
  <c r="N25" i="65"/>
  <c r="I26" i="65"/>
  <c r="J26" i="65"/>
  <c r="K26" i="65"/>
  <c r="L26" i="65"/>
  <c r="M26" i="65"/>
  <c r="N26" i="65"/>
  <c r="I8" i="63"/>
  <c r="J8" i="63"/>
  <c r="K8" i="63"/>
  <c r="L8" i="63"/>
  <c r="L28" i="63" s="1"/>
  <c r="M8" i="63"/>
  <c r="N8" i="63"/>
  <c r="I9" i="63"/>
  <c r="J9" i="63"/>
  <c r="J27" i="63" s="1"/>
  <c r="H27" i="63" s="1"/>
  <c r="K9" i="63"/>
  <c r="L9" i="63"/>
  <c r="M9" i="63"/>
  <c r="N9" i="63"/>
  <c r="I10" i="63"/>
  <c r="J10" i="63"/>
  <c r="K10" i="63"/>
  <c r="L10" i="63"/>
  <c r="M10" i="63"/>
  <c r="N10" i="63"/>
  <c r="I11" i="63"/>
  <c r="J11" i="63"/>
  <c r="K11" i="63"/>
  <c r="L11" i="63"/>
  <c r="M11" i="63"/>
  <c r="N11" i="63"/>
  <c r="I12" i="63"/>
  <c r="J12" i="63"/>
  <c r="K12" i="63"/>
  <c r="L12" i="63"/>
  <c r="M12" i="63"/>
  <c r="N12" i="63"/>
  <c r="I13" i="63"/>
  <c r="J13" i="63"/>
  <c r="K13" i="63"/>
  <c r="L13" i="63"/>
  <c r="M13" i="63"/>
  <c r="N13" i="63"/>
  <c r="I14" i="63"/>
  <c r="J14" i="63"/>
  <c r="K14" i="63"/>
  <c r="L14" i="63"/>
  <c r="M14" i="63"/>
  <c r="N14" i="63"/>
  <c r="I15" i="63"/>
  <c r="J15" i="63"/>
  <c r="K15" i="63"/>
  <c r="L15" i="63"/>
  <c r="M15" i="63"/>
  <c r="N15" i="63"/>
  <c r="I16" i="63"/>
  <c r="J16" i="63"/>
  <c r="K16" i="63"/>
  <c r="L16" i="63"/>
  <c r="M16" i="63"/>
  <c r="N16" i="63"/>
  <c r="I17" i="63"/>
  <c r="J17" i="63"/>
  <c r="K17" i="63"/>
  <c r="L17" i="63"/>
  <c r="M17" i="63"/>
  <c r="N17" i="63"/>
  <c r="I18" i="63"/>
  <c r="J18" i="63"/>
  <c r="K18" i="63"/>
  <c r="L18" i="63"/>
  <c r="M18" i="63"/>
  <c r="N18" i="63"/>
  <c r="I19" i="63"/>
  <c r="J19" i="63"/>
  <c r="K19" i="63"/>
  <c r="L19" i="63"/>
  <c r="M19" i="63"/>
  <c r="N19" i="63"/>
  <c r="I20" i="63"/>
  <c r="J20" i="63"/>
  <c r="K20" i="63"/>
  <c r="L20" i="63"/>
  <c r="M20" i="63"/>
  <c r="N20" i="63"/>
  <c r="I21" i="63"/>
  <c r="J21" i="63"/>
  <c r="K21" i="63"/>
  <c r="L21" i="63"/>
  <c r="M21" i="63"/>
  <c r="N21" i="63"/>
  <c r="I22" i="63"/>
  <c r="J22" i="63"/>
  <c r="K22" i="63"/>
  <c r="L22" i="63"/>
  <c r="M22" i="63"/>
  <c r="N22" i="63"/>
  <c r="I23" i="63"/>
  <c r="J23" i="63"/>
  <c r="K23" i="63"/>
  <c r="L23" i="63"/>
  <c r="M23" i="63"/>
  <c r="N23" i="63"/>
  <c r="I24" i="63"/>
  <c r="J24" i="63"/>
  <c r="K24" i="63"/>
  <c r="L24" i="63"/>
  <c r="M24" i="63"/>
  <c r="N24" i="63"/>
  <c r="I25" i="63"/>
  <c r="J25" i="63"/>
  <c r="K25" i="63"/>
  <c r="L25" i="63"/>
  <c r="M25" i="63"/>
  <c r="N25" i="63"/>
  <c r="I26" i="63"/>
  <c r="J26" i="63"/>
  <c r="K26" i="63"/>
  <c r="L26" i="63"/>
  <c r="M26" i="63"/>
  <c r="N26" i="63"/>
  <c r="I8" i="62"/>
  <c r="J8" i="62"/>
  <c r="K8" i="62"/>
  <c r="K28" i="62" s="1"/>
  <c r="L8" i="62"/>
  <c r="M8" i="62"/>
  <c r="M28" i="62" s="1"/>
  <c r="N8" i="62"/>
  <c r="I9" i="62"/>
  <c r="J9" i="62"/>
  <c r="K9" i="62"/>
  <c r="L9" i="62"/>
  <c r="M9" i="62"/>
  <c r="N9" i="62"/>
  <c r="N28" i="62" s="1"/>
  <c r="I10" i="62"/>
  <c r="J10" i="62"/>
  <c r="K10" i="62"/>
  <c r="L10" i="62"/>
  <c r="M10" i="62"/>
  <c r="N10" i="62"/>
  <c r="I11" i="62"/>
  <c r="J11" i="62"/>
  <c r="K11" i="62"/>
  <c r="L11" i="62"/>
  <c r="M11" i="62"/>
  <c r="N11" i="62"/>
  <c r="I12" i="62"/>
  <c r="J12" i="62"/>
  <c r="K12" i="62"/>
  <c r="L12" i="62"/>
  <c r="M12" i="62"/>
  <c r="N12" i="62"/>
  <c r="I13" i="62"/>
  <c r="J13" i="62"/>
  <c r="K13" i="62"/>
  <c r="L13" i="62"/>
  <c r="M13" i="62"/>
  <c r="N13" i="62"/>
  <c r="I14" i="62"/>
  <c r="J14" i="62"/>
  <c r="K14" i="62"/>
  <c r="L14" i="62"/>
  <c r="M14" i="62"/>
  <c r="N14" i="62"/>
  <c r="I15" i="62"/>
  <c r="J15" i="62"/>
  <c r="K15" i="62"/>
  <c r="L15" i="62"/>
  <c r="M15" i="62"/>
  <c r="N15" i="62"/>
  <c r="I16" i="62"/>
  <c r="J16" i="62"/>
  <c r="K16" i="62"/>
  <c r="L16" i="62"/>
  <c r="M16" i="62"/>
  <c r="N16" i="62"/>
  <c r="I17" i="62"/>
  <c r="J17" i="62"/>
  <c r="K17" i="62"/>
  <c r="L17" i="62"/>
  <c r="M17" i="62"/>
  <c r="N17" i="62"/>
  <c r="I18" i="62"/>
  <c r="J18" i="62"/>
  <c r="K18" i="62"/>
  <c r="L18" i="62"/>
  <c r="M18" i="62"/>
  <c r="N18" i="62"/>
  <c r="I19" i="62"/>
  <c r="J19" i="62"/>
  <c r="K19" i="62"/>
  <c r="L19" i="62"/>
  <c r="M19" i="62"/>
  <c r="N19" i="62"/>
  <c r="I20" i="62"/>
  <c r="J20" i="62"/>
  <c r="K20" i="62"/>
  <c r="L20" i="62"/>
  <c r="M20" i="62"/>
  <c r="N20" i="62"/>
  <c r="I21" i="62"/>
  <c r="J21" i="62"/>
  <c r="K21" i="62"/>
  <c r="L21" i="62"/>
  <c r="M21" i="62"/>
  <c r="N21" i="62"/>
  <c r="I22" i="62"/>
  <c r="J22" i="62"/>
  <c r="K22" i="62"/>
  <c r="L22" i="62"/>
  <c r="M22" i="62"/>
  <c r="N22" i="62"/>
  <c r="I23" i="62"/>
  <c r="J23" i="62"/>
  <c r="K23" i="62"/>
  <c r="L23" i="62"/>
  <c r="M23" i="62"/>
  <c r="N23" i="62"/>
  <c r="I24" i="62"/>
  <c r="J24" i="62"/>
  <c r="K24" i="62"/>
  <c r="L24" i="62"/>
  <c r="M24" i="62"/>
  <c r="N24" i="62"/>
  <c r="I25" i="62"/>
  <c r="J25" i="62"/>
  <c r="K25" i="62"/>
  <c r="L25" i="62"/>
  <c r="M25" i="62"/>
  <c r="N25" i="62"/>
  <c r="I26" i="62"/>
  <c r="J26" i="62"/>
  <c r="K26" i="62"/>
  <c r="L26" i="62"/>
  <c r="M26" i="62"/>
  <c r="N26" i="62"/>
  <c r="I8" i="60"/>
  <c r="I27" i="60" s="1"/>
  <c r="G27" i="60" s="1"/>
  <c r="J8" i="60"/>
  <c r="K8" i="60"/>
  <c r="L8" i="60"/>
  <c r="M8" i="60"/>
  <c r="N8" i="60"/>
  <c r="I9" i="60"/>
  <c r="J9" i="60"/>
  <c r="J27" i="60" s="1"/>
  <c r="H27" i="60" s="1"/>
  <c r="K9" i="60"/>
  <c r="L9" i="60"/>
  <c r="M9" i="60"/>
  <c r="N9" i="60"/>
  <c r="I10" i="60"/>
  <c r="J10" i="60"/>
  <c r="K10" i="60"/>
  <c r="L10" i="60"/>
  <c r="M10" i="60"/>
  <c r="N10" i="60"/>
  <c r="I11" i="60"/>
  <c r="J11" i="60"/>
  <c r="K11" i="60"/>
  <c r="L11" i="60"/>
  <c r="M11" i="60"/>
  <c r="N11" i="60"/>
  <c r="I12" i="60"/>
  <c r="J12" i="60"/>
  <c r="K12" i="60"/>
  <c r="L12" i="60"/>
  <c r="M12" i="60"/>
  <c r="N12" i="60"/>
  <c r="I13" i="60"/>
  <c r="J13" i="60"/>
  <c r="K13" i="60"/>
  <c r="L13" i="60"/>
  <c r="M13" i="60"/>
  <c r="N13" i="60"/>
  <c r="I14" i="60"/>
  <c r="J14" i="60"/>
  <c r="K14" i="60"/>
  <c r="L14" i="60"/>
  <c r="M14" i="60"/>
  <c r="N14" i="60"/>
  <c r="I15" i="60"/>
  <c r="J15" i="60"/>
  <c r="K15" i="60"/>
  <c r="L15" i="60"/>
  <c r="M15" i="60"/>
  <c r="N15" i="60"/>
  <c r="I16" i="60"/>
  <c r="J16" i="60"/>
  <c r="K16" i="60"/>
  <c r="L16" i="60"/>
  <c r="M16" i="60"/>
  <c r="N16" i="60"/>
  <c r="I17" i="60"/>
  <c r="J17" i="60"/>
  <c r="K17" i="60"/>
  <c r="L17" i="60"/>
  <c r="M17" i="60"/>
  <c r="N17" i="60"/>
  <c r="I18" i="60"/>
  <c r="J18" i="60"/>
  <c r="K18" i="60"/>
  <c r="L18" i="60"/>
  <c r="M18" i="60"/>
  <c r="N18" i="60"/>
  <c r="I19" i="60"/>
  <c r="J19" i="60"/>
  <c r="K19" i="60"/>
  <c r="L19" i="60"/>
  <c r="M19" i="60"/>
  <c r="N19" i="60"/>
  <c r="I20" i="60"/>
  <c r="J20" i="60"/>
  <c r="K20" i="60"/>
  <c r="L20" i="60"/>
  <c r="M20" i="60"/>
  <c r="N20" i="60"/>
  <c r="I21" i="60"/>
  <c r="J21" i="60"/>
  <c r="K21" i="60"/>
  <c r="L21" i="60"/>
  <c r="M21" i="60"/>
  <c r="N21" i="60"/>
  <c r="I22" i="60"/>
  <c r="J22" i="60"/>
  <c r="K22" i="60"/>
  <c r="L22" i="60"/>
  <c r="M22" i="60"/>
  <c r="N22" i="60"/>
  <c r="I23" i="60"/>
  <c r="J23" i="60"/>
  <c r="K23" i="60"/>
  <c r="L23" i="60"/>
  <c r="M23" i="60"/>
  <c r="N23" i="60"/>
  <c r="I24" i="60"/>
  <c r="J24" i="60"/>
  <c r="K24" i="60"/>
  <c r="L24" i="60"/>
  <c r="M24" i="60"/>
  <c r="N24" i="60"/>
  <c r="I25" i="60"/>
  <c r="J25" i="60"/>
  <c r="K25" i="60"/>
  <c r="L25" i="60"/>
  <c r="M25" i="60"/>
  <c r="N25" i="60"/>
  <c r="I26" i="60"/>
  <c r="J26" i="60"/>
  <c r="K26" i="60"/>
  <c r="L26" i="60"/>
  <c r="M26" i="60"/>
  <c r="N26" i="60"/>
  <c r="I8" i="59"/>
  <c r="J8" i="59"/>
  <c r="K8" i="59"/>
  <c r="L8" i="59"/>
  <c r="M8" i="59"/>
  <c r="N8" i="59"/>
  <c r="I9" i="59"/>
  <c r="J9" i="59"/>
  <c r="K9" i="59"/>
  <c r="K28" i="59" s="1"/>
  <c r="L9" i="59"/>
  <c r="M9" i="59"/>
  <c r="N9" i="59"/>
  <c r="I10" i="59"/>
  <c r="J10" i="59"/>
  <c r="K10" i="59"/>
  <c r="L10" i="59"/>
  <c r="M10" i="59"/>
  <c r="N10" i="59"/>
  <c r="I11" i="59"/>
  <c r="J11" i="59"/>
  <c r="K11" i="59"/>
  <c r="L11" i="59"/>
  <c r="M11" i="59"/>
  <c r="N11" i="59"/>
  <c r="I12" i="59"/>
  <c r="J12" i="59"/>
  <c r="K12" i="59"/>
  <c r="L12" i="59"/>
  <c r="M12" i="59"/>
  <c r="N12" i="59"/>
  <c r="I13" i="59"/>
  <c r="J13" i="59"/>
  <c r="K13" i="59"/>
  <c r="L13" i="59"/>
  <c r="M13" i="59"/>
  <c r="N13" i="59"/>
  <c r="I14" i="59"/>
  <c r="J14" i="59"/>
  <c r="K14" i="59"/>
  <c r="L14" i="59"/>
  <c r="M14" i="59"/>
  <c r="N14" i="59"/>
  <c r="I15" i="59"/>
  <c r="J15" i="59"/>
  <c r="K15" i="59"/>
  <c r="L15" i="59"/>
  <c r="M15" i="59"/>
  <c r="N15" i="59"/>
  <c r="I16" i="59"/>
  <c r="J16" i="59"/>
  <c r="K16" i="59"/>
  <c r="L16" i="59"/>
  <c r="M16" i="59"/>
  <c r="N16" i="59"/>
  <c r="I17" i="59"/>
  <c r="J17" i="59"/>
  <c r="K17" i="59"/>
  <c r="L17" i="59"/>
  <c r="M17" i="59"/>
  <c r="N17" i="59"/>
  <c r="I18" i="59"/>
  <c r="J18" i="59"/>
  <c r="K18" i="59"/>
  <c r="L18" i="59"/>
  <c r="M18" i="59"/>
  <c r="N18" i="59"/>
  <c r="I19" i="59"/>
  <c r="J19" i="59"/>
  <c r="K19" i="59"/>
  <c r="L19" i="59"/>
  <c r="M19" i="59"/>
  <c r="N19" i="59"/>
  <c r="I20" i="59"/>
  <c r="J20" i="59"/>
  <c r="K20" i="59"/>
  <c r="L20" i="59"/>
  <c r="M20" i="59"/>
  <c r="N20" i="59"/>
  <c r="I21" i="59"/>
  <c r="J21" i="59"/>
  <c r="K21" i="59"/>
  <c r="L21" i="59"/>
  <c r="M21" i="59"/>
  <c r="N21" i="59"/>
  <c r="I22" i="59"/>
  <c r="J22" i="59"/>
  <c r="K22" i="59"/>
  <c r="L22" i="59"/>
  <c r="M22" i="59"/>
  <c r="N22" i="59"/>
  <c r="I23" i="59"/>
  <c r="J23" i="59"/>
  <c r="K23" i="59"/>
  <c r="L23" i="59"/>
  <c r="M23" i="59"/>
  <c r="N23" i="59"/>
  <c r="I24" i="59"/>
  <c r="J24" i="59"/>
  <c r="K24" i="59"/>
  <c r="L24" i="59"/>
  <c r="M24" i="59"/>
  <c r="N24" i="59"/>
  <c r="I25" i="59"/>
  <c r="J25" i="59"/>
  <c r="K25" i="59"/>
  <c r="L25" i="59"/>
  <c r="M25" i="59"/>
  <c r="N25" i="59"/>
  <c r="I26" i="59"/>
  <c r="J26" i="59"/>
  <c r="K26" i="59"/>
  <c r="L26" i="59"/>
  <c r="M26" i="59"/>
  <c r="N26" i="59"/>
  <c r="I8" i="58"/>
  <c r="J8" i="58"/>
  <c r="K8" i="58"/>
  <c r="L8" i="58"/>
  <c r="M8" i="58"/>
  <c r="N8" i="58"/>
  <c r="I9" i="58"/>
  <c r="J9" i="58"/>
  <c r="K9" i="58"/>
  <c r="L9" i="58"/>
  <c r="M9" i="58"/>
  <c r="N9" i="58"/>
  <c r="I10" i="58"/>
  <c r="J10" i="58"/>
  <c r="K10" i="58"/>
  <c r="L10" i="58"/>
  <c r="M10" i="58"/>
  <c r="N10" i="58"/>
  <c r="I11" i="58"/>
  <c r="J11" i="58"/>
  <c r="K11" i="58"/>
  <c r="L11" i="58"/>
  <c r="M11" i="58"/>
  <c r="N11" i="58"/>
  <c r="I12" i="58"/>
  <c r="J12" i="58"/>
  <c r="K12" i="58"/>
  <c r="L12" i="58"/>
  <c r="M12" i="58"/>
  <c r="N12" i="58"/>
  <c r="I13" i="58"/>
  <c r="J13" i="58"/>
  <c r="K13" i="58"/>
  <c r="L13" i="58"/>
  <c r="M13" i="58"/>
  <c r="N13" i="58"/>
  <c r="I14" i="58"/>
  <c r="J14" i="58"/>
  <c r="K14" i="58"/>
  <c r="L14" i="58"/>
  <c r="M14" i="58"/>
  <c r="N14" i="58"/>
  <c r="I15" i="58"/>
  <c r="J15" i="58"/>
  <c r="K15" i="58"/>
  <c r="L15" i="58"/>
  <c r="M15" i="58"/>
  <c r="N15" i="58"/>
  <c r="I16" i="58"/>
  <c r="J16" i="58"/>
  <c r="K16" i="58"/>
  <c r="L16" i="58"/>
  <c r="M16" i="58"/>
  <c r="N16" i="58"/>
  <c r="I17" i="58"/>
  <c r="J17" i="58"/>
  <c r="K17" i="58"/>
  <c r="L17" i="58"/>
  <c r="M17" i="58"/>
  <c r="N17" i="58"/>
  <c r="I18" i="58"/>
  <c r="J18" i="58"/>
  <c r="K18" i="58"/>
  <c r="L18" i="58"/>
  <c r="M18" i="58"/>
  <c r="N18" i="58"/>
  <c r="I19" i="58"/>
  <c r="J19" i="58"/>
  <c r="K19" i="58"/>
  <c r="L19" i="58"/>
  <c r="M19" i="58"/>
  <c r="N19" i="58"/>
  <c r="I20" i="58"/>
  <c r="J20" i="58"/>
  <c r="K20" i="58"/>
  <c r="L20" i="58"/>
  <c r="M20" i="58"/>
  <c r="N20" i="58"/>
  <c r="I21" i="58"/>
  <c r="J21" i="58"/>
  <c r="K21" i="58"/>
  <c r="L21" i="58"/>
  <c r="M21" i="58"/>
  <c r="N21" i="58"/>
  <c r="I22" i="58"/>
  <c r="J22" i="58"/>
  <c r="K22" i="58"/>
  <c r="L22" i="58"/>
  <c r="M22" i="58"/>
  <c r="N22" i="58"/>
  <c r="I23" i="58"/>
  <c r="J23" i="58"/>
  <c r="K23" i="58"/>
  <c r="L23" i="58"/>
  <c r="M23" i="58"/>
  <c r="N23" i="58"/>
  <c r="I24" i="58"/>
  <c r="J24" i="58"/>
  <c r="K24" i="58"/>
  <c r="L24" i="58"/>
  <c r="M24" i="58"/>
  <c r="N24" i="58"/>
  <c r="I25" i="58"/>
  <c r="J25" i="58"/>
  <c r="K25" i="58"/>
  <c r="L25" i="58"/>
  <c r="M25" i="58"/>
  <c r="N25" i="58"/>
  <c r="I26" i="58"/>
  <c r="J26" i="58"/>
  <c r="K26" i="58"/>
  <c r="L26" i="58"/>
  <c r="M26" i="58"/>
  <c r="N26" i="58"/>
  <c r="I8" i="57"/>
  <c r="J8" i="57"/>
  <c r="K8" i="57"/>
  <c r="K28" i="57" s="1"/>
  <c r="G28" i="57" s="1"/>
  <c r="L8" i="57"/>
  <c r="M8" i="57"/>
  <c r="N8" i="57"/>
  <c r="I9" i="57"/>
  <c r="J9" i="57"/>
  <c r="K9" i="57"/>
  <c r="L9" i="57"/>
  <c r="M9" i="57"/>
  <c r="N9" i="57"/>
  <c r="N28" i="57" s="1"/>
  <c r="I10" i="57"/>
  <c r="J10" i="57"/>
  <c r="K10" i="57"/>
  <c r="L10" i="57"/>
  <c r="M10" i="57"/>
  <c r="N10" i="57"/>
  <c r="I11" i="57"/>
  <c r="J11" i="57"/>
  <c r="K11" i="57"/>
  <c r="L11" i="57"/>
  <c r="M11" i="57"/>
  <c r="N11" i="57"/>
  <c r="I12" i="57"/>
  <c r="J12" i="57"/>
  <c r="K12" i="57"/>
  <c r="L12" i="57"/>
  <c r="M12" i="57"/>
  <c r="N12" i="57"/>
  <c r="I13" i="57"/>
  <c r="J13" i="57"/>
  <c r="K13" i="57"/>
  <c r="L13" i="57"/>
  <c r="M13" i="57"/>
  <c r="N13" i="57"/>
  <c r="I14" i="57"/>
  <c r="J14" i="57"/>
  <c r="K14" i="57"/>
  <c r="L14" i="57"/>
  <c r="M14" i="57"/>
  <c r="N14" i="57"/>
  <c r="I15" i="57"/>
  <c r="J15" i="57"/>
  <c r="K15" i="57"/>
  <c r="L15" i="57"/>
  <c r="M15" i="57"/>
  <c r="N15" i="57"/>
  <c r="I16" i="57"/>
  <c r="J16" i="57"/>
  <c r="K16" i="57"/>
  <c r="L16" i="57"/>
  <c r="M16" i="57"/>
  <c r="N16" i="57"/>
  <c r="I17" i="57"/>
  <c r="J17" i="57"/>
  <c r="K17" i="57"/>
  <c r="L17" i="57"/>
  <c r="M17" i="57"/>
  <c r="N17" i="57"/>
  <c r="I18" i="57"/>
  <c r="J18" i="57"/>
  <c r="K18" i="57"/>
  <c r="L18" i="57"/>
  <c r="M18" i="57"/>
  <c r="N18" i="57"/>
  <c r="I19" i="57"/>
  <c r="J19" i="57"/>
  <c r="K19" i="57"/>
  <c r="L19" i="57"/>
  <c r="M19" i="57"/>
  <c r="N19" i="57"/>
  <c r="I20" i="57"/>
  <c r="J20" i="57"/>
  <c r="K20" i="57"/>
  <c r="L20" i="57"/>
  <c r="M20" i="57"/>
  <c r="N20" i="57"/>
  <c r="I21" i="57"/>
  <c r="J21" i="57"/>
  <c r="K21" i="57"/>
  <c r="L21" i="57"/>
  <c r="M21" i="57"/>
  <c r="N21" i="57"/>
  <c r="I22" i="57"/>
  <c r="J22" i="57"/>
  <c r="K22" i="57"/>
  <c r="L22" i="57"/>
  <c r="M22" i="57"/>
  <c r="N22" i="57"/>
  <c r="I23" i="57"/>
  <c r="J23" i="57"/>
  <c r="K23" i="57"/>
  <c r="L23" i="57"/>
  <c r="M23" i="57"/>
  <c r="N23" i="57"/>
  <c r="I24" i="57"/>
  <c r="J24" i="57"/>
  <c r="K24" i="57"/>
  <c r="L24" i="57"/>
  <c r="M24" i="57"/>
  <c r="N24" i="57"/>
  <c r="I25" i="57"/>
  <c r="J25" i="57"/>
  <c r="K25" i="57"/>
  <c r="L25" i="57"/>
  <c r="M25" i="57"/>
  <c r="N25" i="57"/>
  <c r="I26" i="57"/>
  <c r="J26" i="57"/>
  <c r="K26" i="57"/>
  <c r="L26" i="57"/>
  <c r="M26" i="57"/>
  <c r="N26" i="57"/>
  <c r="I8" i="70"/>
  <c r="J8" i="70"/>
  <c r="K8" i="70"/>
  <c r="L8" i="70"/>
  <c r="M8" i="70"/>
  <c r="N8" i="70"/>
  <c r="I9" i="70"/>
  <c r="I27" i="70" s="1"/>
  <c r="G27" i="70" s="1"/>
  <c r="J9" i="70"/>
  <c r="K9" i="70"/>
  <c r="L9" i="70"/>
  <c r="M9" i="70"/>
  <c r="N9" i="70"/>
  <c r="I10" i="70"/>
  <c r="J10" i="70"/>
  <c r="K10" i="70"/>
  <c r="L10" i="70"/>
  <c r="M10" i="70"/>
  <c r="N10" i="70"/>
  <c r="I11" i="70"/>
  <c r="J11" i="70"/>
  <c r="K11" i="70"/>
  <c r="L11" i="70"/>
  <c r="M11" i="70"/>
  <c r="N11" i="70"/>
  <c r="I12" i="70"/>
  <c r="J12" i="70"/>
  <c r="K12" i="70"/>
  <c r="L12" i="70"/>
  <c r="M12" i="70"/>
  <c r="N12" i="70"/>
  <c r="I13" i="70"/>
  <c r="J13" i="70"/>
  <c r="K13" i="70"/>
  <c r="L13" i="70"/>
  <c r="M13" i="70"/>
  <c r="N13" i="70"/>
  <c r="I14" i="70"/>
  <c r="J14" i="70"/>
  <c r="K14" i="70"/>
  <c r="L14" i="70"/>
  <c r="M14" i="70"/>
  <c r="N14" i="70"/>
  <c r="I15" i="70"/>
  <c r="J15" i="70"/>
  <c r="K15" i="70"/>
  <c r="L15" i="70"/>
  <c r="M15" i="70"/>
  <c r="N15" i="70"/>
  <c r="I16" i="70"/>
  <c r="J16" i="70"/>
  <c r="K16" i="70"/>
  <c r="L16" i="70"/>
  <c r="M16" i="70"/>
  <c r="N16" i="70"/>
  <c r="I17" i="70"/>
  <c r="J17" i="70"/>
  <c r="K17" i="70"/>
  <c r="L17" i="70"/>
  <c r="M17" i="70"/>
  <c r="N17" i="70"/>
  <c r="I18" i="70"/>
  <c r="J18" i="70"/>
  <c r="K18" i="70"/>
  <c r="L18" i="70"/>
  <c r="M18" i="70"/>
  <c r="N18" i="70"/>
  <c r="I19" i="70"/>
  <c r="J19" i="70"/>
  <c r="K19" i="70"/>
  <c r="L19" i="70"/>
  <c r="M19" i="70"/>
  <c r="N19" i="70"/>
  <c r="I20" i="70"/>
  <c r="J20" i="70"/>
  <c r="K20" i="70"/>
  <c r="L20" i="70"/>
  <c r="M20" i="70"/>
  <c r="N20" i="70"/>
  <c r="I21" i="70"/>
  <c r="J21" i="70"/>
  <c r="K21" i="70"/>
  <c r="L21" i="70"/>
  <c r="M21" i="70"/>
  <c r="N21" i="70"/>
  <c r="I22" i="70"/>
  <c r="J22" i="70"/>
  <c r="K22" i="70"/>
  <c r="L22" i="70"/>
  <c r="M22" i="70"/>
  <c r="N22" i="70"/>
  <c r="I23" i="70"/>
  <c r="J23" i="70"/>
  <c r="K23" i="70"/>
  <c r="L23" i="70"/>
  <c r="M23" i="70"/>
  <c r="N23" i="70"/>
  <c r="I24" i="70"/>
  <c r="J24" i="70"/>
  <c r="K24" i="70"/>
  <c r="L24" i="70"/>
  <c r="M24" i="70"/>
  <c r="N24" i="70"/>
  <c r="I25" i="70"/>
  <c r="J25" i="70"/>
  <c r="K25" i="70"/>
  <c r="L25" i="70"/>
  <c r="M25" i="70"/>
  <c r="N25" i="70"/>
  <c r="I26" i="70"/>
  <c r="J26" i="70"/>
  <c r="K26" i="70"/>
  <c r="L26" i="70"/>
  <c r="M26" i="70"/>
  <c r="N26" i="70"/>
  <c r="I8" i="71"/>
  <c r="J8" i="71"/>
  <c r="K8" i="71"/>
  <c r="L8" i="71"/>
  <c r="M8" i="71"/>
  <c r="N8" i="71"/>
  <c r="I9" i="71"/>
  <c r="J9" i="71"/>
  <c r="K9" i="71"/>
  <c r="L9" i="71"/>
  <c r="M9" i="71"/>
  <c r="N9" i="71"/>
  <c r="I10" i="71"/>
  <c r="J10" i="71"/>
  <c r="K10" i="71"/>
  <c r="L10" i="71"/>
  <c r="M10" i="71"/>
  <c r="N10" i="71"/>
  <c r="I11" i="71"/>
  <c r="J11" i="71"/>
  <c r="K11" i="71"/>
  <c r="L11" i="71"/>
  <c r="M11" i="71"/>
  <c r="N11" i="71"/>
  <c r="I12" i="71"/>
  <c r="J12" i="71"/>
  <c r="K12" i="71"/>
  <c r="L12" i="71"/>
  <c r="M12" i="71"/>
  <c r="N12" i="71"/>
  <c r="I13" i="71"/>
  <c r="J13" i="71"/>
  <c r="K13" i="71"/>
  <c r="L13" i="71"/>
  <c r="M13" i="71"/>
  <c r="N13" i="71"/>
  <c r="I14" i="71"/>
  <c r="J14" i="71"/>
  <c r="K14" i="71"/>
  <c r="L14" i="71"/>
  <c r="M14" i="71"/>
  <c r="N14" i="71"/>
  <c r="I15" i="71"/>
  <c r="J15" i="71"/>
  <c r="K15" i="71"/>
  <c r="L15" i="71"/>
  <c r="M15" i="71"/>
  <c r="N15" i="71"/>
  <c r="I16" i="71"/>
  <c r="J16" i="71"/>
  <c r="K16" i="71"/>
  <c r="L16" i="71"/>
  <c r="M16" i="71"/>
  <c r="N16" i="71"/>
  <c r="I17" i="71"/>
  <c r="J17" i="71"/>
  <c r="K17" i="71"/>
  <c r="L17" i="71"/>
  <c r="M17" i="71"/>
  <c r="N17" i="71"/>
  <c r="I18" i="71"/>
  <c r="J18" i="71"/>
  <c r="K18" i="71"/>
  <c r="L18" i="71"/>
  <c r="M18" i="71"/>
  <c r="N18" i="71"/>
  <c r="I19" i="71"/>
  <c r="J19" i="71"/>
  <c r="K19" i="71"/>
  <c r="L19" i="71"/>
  <c r="M19" i="71"/>
  <c r="N19" i="71"/>
  <c r="I20" i="71"/>
  <c r="J20" i="71"/>
  <c r="K20" i="71"/>
  <c r="L20" i="71"/>
  <c r="M20" i="71"/>
  <c r="N20" i="71"/>
  <c r="I21" i="71"/>
  <c r="J21" i="71"/>
  <c r="K21" i="71"/>
  <c r="L21" i="71"/>
  <c r="M21" i="71"/>
  <c r="N21" i="71"/>
  <c r="I22" i="71"/>
  <c r="J22" i="71"/>
  <c r="K22" i="71"/>
  <c r="L22" i="71"/>
  <c r="M22" i="71"/>
  <c r="N22" i="71"/>
  <c r="I23" i="71"/>
  <c r="J23" i="71"/>
  <c r="K23" i="71"/>
  <c r="L23" i="71"/>
  <c r="M23" i="71"/>
  <c r="N23" i="71"/>
  <c r="I24" i="71"/>
  <c r="J24" i="71"/>
  <c r="K24" i="71"/>
  <c r="L24" i="71"/>
  <c r="M24" i="71"/>
  <c r="N24" i="71"/>
  <c r="I25" i="71"/>
  <c r="J25" i="71"/>
  <c r="K25" i="71"/>
  <c r="L25" i="71"/>
  <c r="M25" i="71"/>
  <c r="N25" i="71"/>
  <c r="I26" i="71"/>
  <c r="J26" i="71"/>
  <c r="K26" i="71"/>
  <c r="L26" i="71"/>
  <c r="M26" i="71"/>
  <c r="N26" i="71"/>
  <c r="I8" i="56"/>
  <c r="J8" i="56"/>
  <c r="K8" i="56"/>
  <c r="L8" i="56"/>
  <c r="M8" i="56"/>
  <c r="N8" i="56"/>
  <c r="I9" i="56"/>
  <c r="J9" i="56"/>
  <c r="K9" i="56"/>
  <c r="L9" i="56"/>
  <c r="M9" i="56"/>
  <c r="M28" i="56" s="1"/>
  <c r="N9" i="56"/>
  <c r="I10" i="56"/>
  <c r="J10" i="56"/>
  <c r="K10" i="56"/>
  <c r="L10" i="56"/>
  <c r="M10" i="56"/>
  <c r="N10" i="56"/>
  <c r="I11" i="56"/>
  <c r="J11" i="56"/>
  <c r="K11" i="56"/>
  <c r="L11" i="56"/>
  <c r="M11" i="56"/>
  <c r="N11" i="56"/>
  <c r="I12" i="56"/>
  <c r="J12" i="56"/>
  <c r="K12" i="56"/>
  <c r="L12" i="56"/>
  <c r="M12" i="56"/>
  <c r="N12" i="56"/>
  <c r="I13" i="56"/>
  <c r="J13" i="56"/>
  <c r="K13" i="56"/>
  <c r="L13" i="56"/>
  <c r="M13" i="56"/>
  <c r="N13" i="56"/>
  <c r="I14" i="56"/>
  <c r="J14" i="56"/>
  <c r="K14" i="56"/>
  <c r="L14" i="56"/>
  <c r="M14" i="56"/>
  <c r="N14" i="56"/>
  <c r="I15" i="56"/>
  <c r="J15" i="56"/>
  <c r="K15" i="56"/>
  <c r="L15" i="56"/>
  <c r="M15" i="56"/>
  <c r="N15" i="56"/>
  <c r="I16" i="56"/>
  <c r="J16" i="56"/>
  <c r="K16" i="56"/>
  <c r="L16" i="56"/>
  <c r="M16" i="56"/>
  <c r="N16" i="56"/>
  <c r="I17" i="56"/>
  <c r="J17" i="56"/>
  <c r="K17" i="56"/>
  <c r="L17" i="56"/>
  <c r="M17" i="56"/>
  <c r="N17" i="56"/>
  <c r="I18" i="56"/>
  <c r="J18" i="56"/>
  <c r="K18" i="56"/>
  <c r="L18" i="56"/>
  <c r="M18" i="56"/>
  <c r="N18" i="56"/>
  <c r="I19" i="56"/>
  <c r="J19" i="56"/>
  <c r="K19" i="56"/>
  <c r="L19" i="56"/>
  <c r="M19" i="56"/>
  <c r="N19" i="56"/>
  <c r="I20" i="56"/>
  <c r="J20" i="56"/>
  <c r="K20" i="56"/>
  <c r="L20" i="56"/>
  <c r="M20" i="56"/>
  <c r="N20" i="56"/>
  <c r="I21" i="56"/>
  <c r="J21" i="56"/>
  <c r="K21" i="56"/>
  <c r="L21" i="56"/>
  <c r="M21" i="56"/>
  <c r="N21" i="56"/>
  <c r="I22" i="56"/>
  <c r="J22" i="56"/>
  <c r="K22" i="56"/>
  <c r="L22" i="56"/>
  <c r="M22" i="56"/>
  <c r="N22" i="56"/>
  <c r="I23" i="56"/>
  <c r="J23" i="56"/>
  <c r="K23" i="56"/>
  <c r="L23" i="56"/>
  <c r="M23" i="56"/>
  <c r="N23" i="56"/>
  <c r="I24" i="56"/>
  <c r="J24" i="56"/>
  <c r="K24" i="56"/>
  <c r="L24" i="56"/>
  <c r="M24" i="56"/>
  <c r="N24" i="56"/>
  <c r="I25" i="56"/>
  <c r="J25" i="56"/>
  <c r="K25" i="56"/>
  <c r="L25" i="56"/>
  <c r="M25" i="56"/>
  <c r="N25" i="56"/>
  <c r="I26" i="56"/>
  <c r="J26" i="56"/>
  <c r="K26" i="56"/>
  <c r="L26" i="56"/>
  <c r="M26" i="56"/>
  <c r="N26" i="56"/>
  <c r="I8" i="55"/>
  <c r="J8" i="55"/>
  <c r="J27" i="55" s="1"/>
  <c r="H27" i="55" s="1"/>
  <c r="K8" i="55"/>
  <c r="L8" i="55"/>
  <c r="M8" i="55"/>
  <c r="N8" i="55"/>
  <c r="I9" i="55"/>
  <c r="J9" i="55"/>
  <c r="K9" i="55"/>
  <c r="L9" i="55"/>
  <c r="L28" i="55" s="1"/>
  <c r="M9" i="55"/>
  <c r="N9" i="55"/>
  <c r="I10" i="55"/>
  <c r="J10" i="55"/>
  <c r="K10" i="55"/>
  <c r="L10" i="55"/>
  <c r="M10" i="55"/>
  <c r="N10" i="55"/>
  <c r="I11" i="55"/>
  <c r="J11" i="55"/>
  <c r="K11" i="55"/>
  <c r="L11" i="55"/>
  <c r="M11" i="55"/>
  <c r="N11" i="55"/>
  <c r="I12" i="55"/>
  <c r="J12" i="55"/>
  <c r="K12" i="55"/>
  <c r="L12" i="55"/>
  <c r="M12" i="55"/>
  <c r="N12" i="55"/>
  <c r="I13" i="55"/>
  <c r="J13" i="55"/>
  <c r="K13" i="55"/>
  <c r="L13" i="55"/>
  <c r="M13" i="55"/>
  <c r="N13" i="55"/>
  <c r="I14" i="55"/>
  <c r="J14" i="55"/>
  <c r="K14" i="55"/>
  <c r="L14" i="55"/>
  <c r="M14" i="55"/>
  <c r="N14" i="55"/>
  <c r="I15" i="55"/>
  <c r="J15" i="55"/>
  <c r="K15" i="55"/>
  <c r="L15" i="55"/>
  <c r="M15" i="55"/>
  <c r="N15" i="55"/>
  <c r="I16" i="55"/>
  <c r="J16" i="55"/>
  <c r="K16" i="55"/>
  <c r="L16" i="55"/>
  <c r="M16" i="55"/>
  <c r="N16" i="55"/>
  <c r="I17" i="55"/>
  <c r="J17" i="55"/>
  <c r="K17" i="55"/>
  <c r="L17" i="55"/>
  <c r="M17" i="55"/>
  <c r="N17" i="55"/>
  <c r="I18" i="55"/>
  <c r="J18" i="55"/>
  <c r="K18" i="55"/>
  <c r="L18" i="55"/>
  <c r="M18" i="55"/>
  <c r="N18" i="55"/>
  <c r="I19" i="55"/>
  <c r="J19" i="55"/>
  <c r="K19" i="55"/>
  <c r="L19" i="55"/>
  <c r="M19" i="55"/>
  <c r="N19" i="55"/>
  <c r="I20" i="55"/>
  <c r="J20" i="55"/>
  <c r="K20" i="55"/>
  <c r="L20" i="55"/>
  <c r="M20" i="55"/>
  <c r="N20" i="55"/>
  <c r="I21" i="55"/>
  <c r="J21" i="55"/>
  <c r="K21" i="55"/>
  <c r="L21" i="55"/>
  <c r="M21" i="55"/>
  <c r="N21" i="55"/>
  <c r="I22" i="55"/>
  <c r="J22" i="55"/>
  <c r="K22" i="55"/>
  <c r="L22" i="55"/>
  <c r="M22" i="55"/>
  <c r="N22" i="55"/>
  <c r="I23" i="55"/>
  <c r="J23" i="55"/>
  <c r="K23" i="55"/>
  <c r="L23" i="55"/>
  <c r="M23" i="55"/>
  <c r="N23" i="55"/>
  <c r="I24" i="55"/>
  <c r="J24" i="55"/>
  <c r="K24" i="55"/>
  <c r="L24" i="55"/>
  <c r="M24" i="55"/>
  <c r="N24" i="55"/>
  <c r="I25" i="55"/>
  <c r="J25" i="55"/>
  <c r="K25" i="55"/>
  <c r="L25" i="55"/>
  <c r="M25" i="55"/>
  <c r="N25" i="55"/>
  <c r="I26" i="55"/>
  <c r="J26" i="55"/>
  <c r="K26" i="55"/>
  <c r="L26" i="55"/>
  <c r="M26" i="55"/>
  <c r="N26" i="55"/>
  <c r="I8" i="54"/>
  <c r="J8" i="54"/>
  <c r="K8" i="54"/>
  <c r="L8" i="54"/>
  <c r="M8" i="54"/>
  <c r="N8" i="54"/>
  <c r="I9" i="54"/>
  <c r="I27" i="54" s="1"/>
  <c r="G27" i="54" s="1"/>
  <c r="J9" i="54"/>
  <c r="K9" i="54"/>
  <c r="L9" i="54"/>
  <c r="M9" i="54"/>
  <c r="M28" i="54" s="1"/>
  <c r="N9" i="54"/>
  <c r="I10" i="54"/>
  <c r="J10" i="54"/>
  <c r="K10" i="54"/>
  <c r="L10" i="54"/>
  <c r="M10" i="54"/>
  <c r="N10" i="54"/>
  <c r="I11" i="54"/>
  <c r="J11" i="54"/>
  <c r="K11" i="54"/>
  <c r="L11" i="54"/>
  <c r="M11" i="54"/>
  <c r="N11" i="54"/>
  <c r="I12" i="54"/>
  <c r="J12" i="54"/>
  <c r="K12" i="54"/>
  <c r="L12" i="54"/>
  <c r="M12" i="54"/>
  <c r="N12" i="54"/>
  <c r="I13" i="54"/>
  <c r="J13" i="54"/>
  <c r="K13" i="54"/>
  <c r="L13" i="54"/>
  <c r="M13" i="54"/>
  <c r="N13" i="54"/>
  <c r="I14" i="54"/>
  <c r="J14" i="54"/>
  <c r="K14" i="54"/>
  <c r="L14" i="54"/>
  <c r="M14" i="54"/>
  <c r="N14" i="54"/>
  <c r="I15" i="54"/>
  <c r="J15" i="54"/>
  <c r="K15" i="54"/>
  <c r="L15" i="54"/>
  <c r="M15" i="54"/>
  <c r="N15" i="54"/>
  <c r="I16" i="54"/>
  <c r="J16" i="54"/>
  <c r="K16" i="54"/>
  <c r="L16" i="54"/>
  <c r="M16" i="54"/>
  <c r="N16" i="54"/>
  <c r="I17" i="54"/>
  <c r="J17" i="54"/>
  <c r="K17" i="54"/>
  <c r="L17" i="54"/>
  <c r="M17" i="54"/>
  <c r="N17" i="54"/>
  <c r="I18" i="54"/>
  <c r="J18" i="54"/>
  <c r="K18" i="54"/>
  <c r="L18" i="54"/>
  <c r="M18" i="54"/>
  <c r="N18" i="54"/>
  <c r="I19" i="54"/>
  <c r="J19" i="54"/>
  <c r="K19" i="54"/>
  <c r="L19" i="54"/>
  <c r="M19" i="54"/>
  <c r="N19" i="54"/>
  <c r="I20" i="54"/>
  <c r="J20" i="54"/>
  <c r="K20" i="54"/>
  <c r="L20" i="54"/>
  <c r="M20" i="54"/>
  <c r="N20" i="54"/>
  <c r="I21" i="54"/>
  <c r="J21" i="54"/>
  <c r="K21" i="54"/>
  <c r="L21" i="54"/>
  <c r="M21" i="54"/>
  <c r="N21" i="54"/>
  <c r="I22" i="54"/>
  <c r="J22" i="54"/>
  <c r="K22" i="54"/>
  <c r="L22" i="54"/>
  <c r="M22" i="54"/>
  <c r="N22" i="54"/>
  <c r="I23" i="54"/>
  <c r="J23" i="54"/>
  <c r="K23" i="54"/>
  <c r="L23" i="54"/>
  <c r="M23" i="54"/>
  <c r="N23" i="54"/>
  <c r="I24" i="54"/>
  <c r="J24" i="54"/>
  <c r="K24" i="54"/>
  <c r="L24" i="54"/>
  <c r="M24" i="54"/>
  <c r="N24" i="54"/>
  <c r="I25" i="54"/>
  <c r="J25" i="54"/>
  <c r="K25" i="54"/>
  <c r="L25" i="54"/>
  <c r="M25" i="54"/>
  <c r="N25" i="54"/>
  <c r="I26" i="54"/>
  <c r="J26" i="54"/>
  <c r="K26" i="54"/>
  <c r="L26" i="54"/>
  <c r="M26" i="54"/>
  <c r="N26" i="54"/>
  <c r="I8" i="53"/>
  <c r="J8" i="53"/>
  <c r="K8" i="53"/>
  <c r="L8" i="53"/>
  <c r="M8" i="53"/>
  <c r="N8" i="53"/>
  <c r="I9" i="53"/>
  <c r="J9" i="53"/>
  <c r="K9" i="53"/>
  <c r="L9" i="53"/>
  <c r="M9" i="53"/>
  <c r="N9" i="53"/>
  <c r="I10" i="53"/>
  <c r="J10" i="53"/>
  <c r="K10" i="53"/>
  <c r="L10" i="53"/>
  <c r="M10" i="53"/>
  <c r="N10" i="53"/>
  <c r="I11" i="53"/>
  <c r="J11" i="53"/>
  <c r="K11" i="53"/>
  <c r="L11" i="53"/>
  <c r="M11" i="53"/>
  <c r="N11" i="53"/>
  <c r="I12" i="53"/>
  <c r="J12" i="53"/>
  <c r="K12" i="53"/>
  <c r="L12" i="53"/>
  <c r="M12" i="53"/>
  <c r="N12" i="53"/>
  <c r="I13" i="53"/>
  <c r="J13" i="53"/>
  <c r="K13" i="53"/>
  <c r="L13" i="53"/>
  <c r="M13" i="53"/>
  <c r="N13" i="53"/>
  <c r="I14" i="53"/>
  <c r="J14" i="53"/>
  <c r="K14" i="53"/>
  <c r="L14" i="53"/>
  <c r="M14" i="53"/>
  <c r="N14" i="53"/>
  <c r="I15" i="53"/>
  <c r="J15" i="53"/>
  <c r="K15" i="53"/>
  <c r="L15" i="53"/>
  <c r="M15" i="53"/>
  <c r="N15" i="53"/>
  <c r="I16" i="53"/>
  <c r="J16" i="53"/>
  <c r="K16" i="53"/>
  <c r="L16" i="53"/>
  <c r="M16" i="53"/>
  <c r="N16" i="53"/>
  <c r="I17" i="53"/>
  <c r="J17" i="53"/>
  <c r="K17" i="53"/>
  <c r="L17" i="53"/>
  <c r="M17" i="53"/>
  <c r="N17" i="53"/>
  <c r="I18" i="53"/>
  <c r="J18" i="53"/>
  <c r="K18" i="53"/>
  <c r="L18" i="53"/>
  <c r="M18" i="53"/>
  <c r="N18" i="53"/>
  <c r="I19" i="53"/>
  <c r="J19" i="53"/>
  <c r="K19" i="53"/>
  <c r="L19" i="53"/>
  <c r="M19" i="53"/>
  <c r="N19" i="53"/>
  <c r="I20" i="53"/>
  <c r="J20" i="53"/>
  <c r="K20" i="53"/>
  <c r="L20" i="53"/>
  <c r="M20" i="53"/>
  <c r="N20" i="53"/>
  <c r="I21" i="53"/>
  <c r="J21" i="53"/>
  <c r="K21" i="53"/>
  <c r="L21" i="53"/>
  <c r="M21" i="53"/>
  <c r="N21" i="53"/>
  <c r="I22" i="53"/>
  <c r="J22" i="53"/>
  <c r="K22" i="53"/>
  <c r="L22" i="53"/>
  <c r="M22" i="53"/>
  <c r="N22" i="53"/>
  <c r="I23" i="53"/>
  <c r="J23" i="53"/>
  <c r="K23" i="53"/>
  <c r="L23" i="53"/>
  <c r="M23" i="53"/>
  <c r="N23" i="53"/>
  <c r="I24" i="53"/>
  <c r="J24" i="53"/>
  <c r="K24" i="53"/>
  <c r="L24" i="53"/>
  <c r="M24" i="53"/>
  <c r="N24" i="53"/>
  <c r="I25" i="53"/>
  <c r="J25" i="53"/>
  <c r="K25" i="53"/>
  <c r="L25" i="53"/>
  <c r="M25" i="53"/>
  <c r="N25" i="53"/>
  <c r="I26" i="53"/>
  <c r="J26" i="53"/>
  <c r="K26" i="53"/>
  <c r="L26" i="53"/>
  <c r="M26" i="53"/>
  <c r="N26" i="53"/>
  <c r="I8" i="52"/>
  <c r="J8" i="52"/>
  <c r="K8" i="52"/>
  <c r="K28" i="52" s="1"/>
  <c r="L8" i="52"/>
  <c r="M8" i="52"/>
  <c r="N8" i="52"/>
  <c r="I9" i="52"/>
  <c r="J9" i="52"/>
  <c r="K9" i="52"/>
  <c r="L9" i="52"/>
  <c r="M9" i="52"/>
  <c r="N9" i="52"/>
  <c r="N28" i="52" s="1"/>
  <c r="I10" i="52"/>
  <c r="J10" i="52"/>
  <c r="K10" i="52"/>
  <c r="L10" i="52"/>
  <c r="M10" i="52"/>
  <c r="N10" i="52"/>
  <c r="I11" i="52"/>
  <c r="J11" i="52"/>
  <c r="K11" i="52"/>
  <c r="L11" i="52"/>
  <c r="M11" i="52"/>
  <c r="N11" i="52"/>
  <c r="I12" i="52"/>
  <c r="J12" i="52"/>
  <c r="K12" i="52"/>
  <c r="L12" i="52"/>
  <c r="M12" i="52"/>
  <c r="N12" i="52"/>
  <c r="I13" i="52"/>
  <c r="J13" i="52"/>
  <c r="K13" i="52"/>
  <c r="L13" i="52"/>
  <c r="M13" i="52"/>
  <c r="N13" i="52"/>
  <c r="I14" i="52"/>
  <c r="J14" i="52"/>
  <c r="K14" i="52"/>
  <c r="L14" i="52"/>
  <c r="M14" i="52"/>
  <c r="N14" i="52"/>
  <c r="I15" i="52"/>
  <c r="J15" i="52"/>
  <c r="K15" i="52"/>
  <c r="L15" i="52"/>
  <c r="M15" i="52"/>
  <c r="N15" i="52"/>
  <c r="I16" i="52"/>
  <c r="J16" i="52"/>
  <c r="K16" i="52"/>
  <c r="L16" i="52"/>
  <c r="M16" i="52"/>
  <c r="N16" i="52"/>
  <c r="I17" i="52"/>
  <c r="J17" i="52"/>
  <c r="K17" i="52"/>
  <c r="L17" i="52"/>
  <c r="M17" i="52"/>
  <c r="N17" i="52"/>
  <c r="I18" i="52"/>
  <c r="J18" i="52"/>
  <c r="K18" i="52"/>
  <c r="L18" i="52"/>
  <c r="M18" i="52"/>
  <c r="N18" i="52"/>
  <c r="I19" i="52"/>
  <c r="J19" i="52"/>
  <c r="K19" i="52"/>
  <c r="L19" i="52"/>
  <c r="M19" i="52"/>
  <c r="N19" i="52"/>
  <c r="I20" i="52"/>
  <c r="J20" i="52"/>
  <c r="K20" i="52"/>
  <c r="L20" i="52"/>
  <c r="M20" i="52"/>
  <c r="N20" i="52"/>
  <c r="I21" i="52"/>
  <c r="J21" i="52"/>
  <c r="K21" i="52"/>
  <c r="L21" i="52"/>
  <c r="M21" i="52"/>
  <c r="N21" i="52"/>
  <c r="I22" i="52"/>
  <c r="J22" i="52"/>
  <c r="K22" i="52"/>
  <c r="L22" i="52"/>
  <c r="M22" i="52"/>
  <c r="N22" i="52"/>
  <c r="I23" i="52"/>
  <c r="J23" i="52"/>
  <c r="K23" i="52"/>
  <c r="L23" i="52"/>
  <c r="M23" i="52"/>
  <c r="N23" i="52"/>
  <c r="I24" i="52"/>
  <c r="J24" i="52"/>
  <c r="K24" i="52"/>
  <c r="L24" i="52"/>
  <c r="M24" i="52"/>
  <c r="N24" i="52"/>
  <c r="I25" i="52"/>
  <c r="J25" i="52"/>
  <c r="K25" i="52"/>
  <c r="L25" i="52"/>
  <c r="M25" i="52"/>
  <c r="N25" i="52"/>
  <c r="I26" i="52"/>
  <c r="J26" i="52"/>
  <c r="K26" i="52"/>
  <c r="L26" i="52"/>
  <c r="M26" i="52"/>
  <c r="N26" i="52"/>
  <c r="I8" i="68"/>
  <c r="J8" i="68"/>
  <c r="K8" i="68"/>
  <c r="L8" i="68"/>
  <c r="M8" i="68"/>
  <c r="N8" i="68"/>
  <c r="I9" i="68"/>
  <c r="J9" i="68"/>
  <c r="J27" i="68" s="1"/>
  <c r="H27" i="68" s="1"/>
  <c r="K9" i="68"/>
  <c r="L9" i="68"/>
  <c r="M9" i="68"/>
  <c r="N9" i="68"/>
  <c r="I10" i="68"/>
  <c r="J10" i="68"/>
  <c r="K10" i="68"/>
  <c r="L10" i="68"/>
  <c r="M10" i="68"/>
  <c r="N10" i="68"/>
  <c r="I11" i="68"/>
  <c r="J11" i="68"/>
  <c r="K11" i="68"/>
  <c r="L11" i="68"/>
  <c r="M11" i="68"/>
  <c r="N11" i="68"/>
  <c r="I12" i="68"/>
  <c r="J12" i="68"/>
  <c r="K12" i="68"/>
  <c r="L12" i="68"/>
  <c r="M12" i="68"/>
  <c r="N12" i="68"/>
  <c r="I13" i="68"/>
  <c r="J13" i="68"/>
  <c r="K13" i="68"/>
  <c r="L13" i="68"/>
  <c r="M13" i="68"/>
  <c r="N13" i="68"/>
  <c r="I14" i="68"/>
  <c r="J14" i="68"/>
  <c r="K14" i="68"/>
  <c r="L14" i="68"/>
  <c r="M14" i="68"/>
  <c r="N14" i="68"/>
  <c r="I15" i="68"/>
  <c r="J15" i="68"/>
  <c r="K15" i="68"/>
  <c r="L15" i="68"/>
  <c r="M15" i="68"/>
  <c r="N15" i="68"/>
  <c r="I16" i="68"/>
  <c r="J16" i="68"/>
  <c r="K16" i="68"/>
  <c r="L16" i="68"/>
  <c r="M16" i="68"/>
  <c r="N16" i="68"/>
  <c r="I17" i="68"/>
  <c r="J17" i="68"/>
  <c r="K17" i="68"/>
  <c r="L17" i="68"/>
  <c r="M17" i="68"/>
  <c r="N17" i="68"/>
  <c r="I18" i="68"/>
  <c r="J18" i="68"/>
  <c r="K18" i="68"/>
  <c r="L18" i="68"/>
  <c r="M18" i="68"/>
  <c r="N18" i="68"/>
  <c r="I19" i="68"/>
  <c r="J19" i="68"/>
  <c r="K19" i="68"/>
  <c r="L19" i="68"/>
  <c r="M19" i="68"/>
  <c r="N19" i="68"/>
  <c r="I20" i="68"/>
  <c r="J20" i="68"/>
  <c r="K20" i="68"/>
  <c r="L20" i="68"/>
  <c r="M20" i="68"/>
  <c r="N20" i="68"/>
  <c r="I21" i="68"/>
  <c r="J21" i="68"/>
  <c r="K21" i="68"/>
  <c r="L21" i="68"/>
  <c r="M21" i="68"/>
  <c r="N21" i="68"/>
  <c r="I22" i="68"/>
  <c r="J22" i="68"/>
  <c r="K22" i="68"/>
  <c r="L22" i="68"/>
  <c r="M22" i="68"/>
  <c r="N22" i="68"/>
  <c r="I23" i="68"/>
  <c r="J23" i="68"/>
  <c r="K23" i="68"/>
  <c r="L23" i="68"/>
  <c r="M23" i="68"/>
  <c r="N23" i="68"/>
  <c r="I24" i="68"/>
  <c r="J24" i="68"/>
  <c r="K24" i="68"/>
  <c r="L24" i="68"/>
  <c r="M24" i="68"/>
  <c r="N24" i="68"/>
  <c r="I25" i="68"/>
  <c r="J25" i="68"/>
  <c r="K25" i="68"/>
  <c r="L25" i="68"/>
  <c r="M25" i="68"/>
  <c r="N25" i="68"/>
  <c r="I26" i="68"/>
  <c r="J26" i="68"/>
  <c r="K26" i="68"/>
  <c r="L26" i="68"/>
  <c r="M26" i="68"/>
  <c r="N26" i="68"/>
  <c r="I8" i="50"/>
  <c r="J8" i="50"/>
  <c r="K8" i="50"/>
  <c r="L8" i="50"/>
  <c r="L28" i="50" s="1"/>
  <c r="M8" i="50"/>
  <c r="N8" i="50"/>
  <c r="I9" i="50"/>
  <c r="J9" i="50"/>
  <c r="K9" i="50"/>
  <c r="L9" i="50"/>
  <c r="M9" i="50"/>
  <c r="N9" i="50"/>
  <c r="I10" i="50"/>
  <c r="J10" i="50"/>
  <c r="K10" i="50"/>
  <c r="L10" i="50"/>
  <c r="M10" i="50"/>
  <c r="N10" i="50"/>
  <c r="I11" i="50"/>
  <c r="J11" i="50"/>
  <c r="K11" i="50"/>
  <c r="L11" i="50"/>
  <c r="M11" i="50"/>
  <c r="N11" i="50"/>
  <c r="I12" i="50"/>
  <c r="J12" i="50"/>
  <c r="K12" i="50"/>
  <c r="L12" i="50"/>
  <c r="M12" i="50"/>
  <c r="N12" i="50"/>
  <c r="I13" i="50"/>
  <c r="J13" i="50"/>
  <c r="K13" i="50"/>
  <c r="L13" i="50"/>
  <c r="M13" i="50"/>
  <c r="N13" i="50"/>
  <c r="I14" i="50"/>
  <c r="J14" i="50"/>
  <c r="K14" i="50"/>
  <c r="L14" i="50"/>
  <c r="M14" i="50"/>
  <c r="N14" i="50"/>
  <c r="I15" i="50"/>
  <c r="J15" i="50"/>
  <c r="K15" i="50"/>
  <c r="L15" i="50"/>
  <c r="M15" i="50"/>
  <c r="N15" i="50"/>
  <c r="I16" i="50"/>
  <c r="J16" i="50"/>
  <c r="K16" i="50"/>
  <c r="L16" i="50"/>
  <c r="M16" i="50"/>
  <c r="N16" i="50"/>
  <c r="I17" i="50"/>
  <c r="J17" i="50"/>
  <c r="K17" i="50"/>
  <c r="L17" i="50"/>
  <c r="M17" i="50"/>
  <c r="N17" i="50"/>
  <c r="I18" i="50"/>
  <c r="J18" i="50"/>
  <c r="K18" i="50"/>
  <c r="L18" i="50"/>
  <c r="M18" i="50"/>
  <c r="N18" i="50"/>
  <c r="I19" i="50"/>
  <c r="J19" i="50"/>
  <c r="K19" i="50"/>
  <c r="L19" i="50"/>
  <c r="M19" i="50"/>
  <c r="N19" i="50"/>
  <c r="I20" i="50"/>
  <c r="J20" i="50"/>
  <c r="K20" i="50"/>
  <c r="L20" i="50"/>
  <c r="M20" i="50"/>
  <c r="N20" i="50"/>
  <c r="I21" i="50"/>
  <c r="J21" i="50"/>
  <c r="K21" i="50"/>
  <c r="L21" i="50"/>
  <c r="M21" i="50"/>
  <c r="N21" i="50"/>
  <c r="I22" i="50"/>
  <c r="J22" i="50"/>
  <c r="K22" i="50"/>
  <c r="L22" i="50"/>
  <c r="M22" i="50"/>
  <c r="N22" i="50"/>
  <c r="I23" i="50"/>
  <c r="J23" i="50"/>
  <c r="K23" i="50"/>
  <c r="L23" i="50"/>
  <c r="M23" i="50"/>
  <c r="N23" i="50"/>
  <c r="I24" i="50"/>
  <c r="J24" i="50"/>
  <c r="K24" i="50"/>
  <c r="L24" i="50"/>
  <c r="M24" i="50"/>
  <c r="N24" i="50"/>
  <c r="I25" i="50"/>
  <c r="J25" i="50"/>
  <c r="K25" i="50"/>
  <c r="L25" i="50"/>
  <c r="M25" i="50"/>
  <c r="N25" i="50"/>
  <c r="I26" i="50"/>
  <c r="J26" i="50"/>
  <c r="K26" i="50"/>
  <c r="L26" i="50"/>
  <c r="M26" i="50"/>
  <c r="N26" i="50"/>
  <c r="I8" i="49"/>
  <c r="J8" i="49"/>
  <c r="K8" i="49"/>
  <c r="K28" i="49" s="1"/>
  <c r="L8" i="49"/>
  <c r="M8" i="49"/>
  <c r="N8" i="49"/>
  <c r="I9" i="49"/>
  <c r="I27" i="49" s="1"/>
  <c r="G27" i="49" s="1"/>
  <c r="J9" i="49"/>
  <c r="K9" i="49"/>
  <c r="L9" i="49"/>
  <c r="M9" i="49"/>
  <c r="N9" i="49"/>
  <c r="I10" i="49"/>
  <c r="J10" i="49"/>
  <c r="K10" i="49"/>
  <c r="L10" i="49"/>
  <c r="M10" i="49"/>
  <c r="N10" i="49"/>
  <c r="I11" i="49"/>
  <c r="J11" i="49"/>
  <c r="K11" i="49"/>
  <c r="L11" i="49"/>
  <c r="M11" i="49"/>
  <c r="N11" i="49"/>
  <c r="I12" i="49"/>
  <c r="J12" i="49"/>
  <c r="K12" i="49"/>
  <c r="L12" i="49"/>
  <c r="M12" i="49"/>
  <c r="N12" i="49"/>
  <c r="I13" i="49"/>
  <c r="J13" i="49"/>
  <c r="K13" i="49"/>
  <c r="L13" i="49"/>
  <c r="M13" i="49"/>
  <c r="N13" i="49"/>
  <c r="I14" i="49"/>
  <c r="J14" i="49"/>
  <c r="K14" i="49"/>
  <c r="L14" i="49"/>
  <c r="M14" i="49"/>
  <c r="N14" i="49"/>
  <c r="I15" i="49"/>
  <c r="J15" i="49"/>
  <c r="K15" i="49"/>
  <c r="L15" i="49"/>
  <c r="M15" i="49"/>
  <c r="N15" i="49"/>
  <c r="I16" i="49"/>
  <c r="J16" i="49"/>
  <c r="K16" i="49"/>
  <c r="L16" i="49"/>
  <c r="M16" i="49"/>
  <c r="N16" i="49"/>
  <c r="I17" i="49"/>
  <c r="J17" i="49"/>
  <c r="K17" i="49"/>
  <c r="L17" i="49"/>
  <c r="M17" i="49"/>
  <c r="N17" i="49"/>
  <c r="I18" i="49"/>
  <c r="J18" i="49"/>
  <c r="K18" i="49"/>
  <c r="L18" i="49"/>
  <c r="M18" i="49"/>
  <c r="N18" i="49"/>
  <c r="I19" i="49"/>
  <c r="J19" i="49"/>
  <c r="K19" i="49"/>
  <c r="L19" i="49"/>
  <c r="M19" i="49"/>
  <c r="N19" i="49"/>
  <c r="I20" i="49"/>
  <c r="J20" i="49"/>
  <c r="K20" i="49"/>
  <c r="L20" i="49"/>
  <c r="M20" i="49"/>
  <c r="N20" i="49"/>
  <c r="I21" i="49"/>
  <c r="J21" i="49"/>
  <c r="K21" i="49"/>
  <c r="L21" i="49"/>
  <c r="M21" i="49"/>
  <c r="N21" i="49"/>
  <c r="I22" i="49"/>
  <c r="J22" i="49"/>
  <c r="K22" i="49"/>
  <c r="L22" i="49"/>
  <c r="M22" i="49"/>
  <c r="N22" i="49"/>
  <c r="I23" i="49"/>
  <c r="J23" i="49"/>
  <c r="K23" i="49"/>
  <c r="L23" i="49"/>
  <c r="M23" i="49"/>
  <c r="N23" i="49"/>
  <c r="I24" i="49"/>
  <c r="J24" i="49"/>
  <c r="K24" i="49"/>
  <c r="L24" i="49"/>
  <c r="M24" i="49"/>
  <c r="N24" i="49"/>
  <c r="I25" i="49"/>
  <c r="J25" i="49"/>
  <c r="K25" i="49"/>
  <c r="L25" i="49"/>
  <c r="M25" i="49"/>
  <c r="N25" i="49"/>
  <c r="I26" i="49"/>
  <c r="J26" i="49"/>
  <c r="K26" i="49"/>
  <c r="L26" i="49"/>
  <c r="M26" i="49"/>
  <c r="N26" i="49"/>
  <c r="I8" i="24"/>
  <c r="J8" i="24"/>
  <c r="K8" i="24"/>
  <c r="L8" i="24"/>
  <c r="M8" i="24"/>
  <c r="N8" i="24"/>
  <c r="I9" i="24"/>
  <c r="J9" i="24"/>
  <c r="K9" i="24"/>
  <c r="L9" i="24"/>
  <c r="M9" i="24"/>
  <c r="N9" i="24"/>
  <c r="I10" i="24"/>
  <c r="J10" i="24"/>
  <c r="K10" i="24"/>
  <c r="L10" i="24"/>
  <c r="M10" i="24"/>
  <c r="N10" i="24"/>
  <c r="I11" i="24"/>
  <c r="J11" i="24"/>
  <c r="K11" i="24"/>
  <c r="L11" i="24"/>
  <c r="M11" i="24"/>
  <c r="N11" i="24"/>
  <c r="I12" i="24"/>
  <c r="J12" i="24"/>
  <c r="K12" i="24"/>
  <c r="L12" i="24"/>
  <c r="M12" i="24"/>
  <c r="N12" i="24"/>
  <c r="I13" i="24"/>
  <c r="J13" i="24"/>
  <c r="K13" i="24"/>
  <c r="L13" i="24"/>
  <c r="M13" i="24"/>
  <c r="N13" i="24"/>
  <c r="I14" i="24"/>
  <c r="J14" i="24"/>
  <c r="K14" i="24"/>
  <c r="L14" i="24"/>
  <c r="M14" i="24"/>
  <c r="N14" i="24"/>
  <c r="I15" i="24"/>
  <c r="J15" i="24"/>
  <c r="K15" i="24"/>
  <c r="L15" i="24"/>
  <c r="M15" i="24"/>
  <c r="N15" i="24"/>
  <c r="I16" i="24"/>
  <c r="J16" i="24"/>
  <c r="K16" i="24"/>
  <c r="L16" i="24"/>
  <c r="M16" i="24"/>
  <c r="N16" i="24"/>
  <c r="I17" i="24"/>
  <c r="J17" i="24"/>
  <c r="K17" i="24"/>
  <c r="L17" i="24"/>
  <c r="M17" i="24"/>
  <c r="N17" i="24"/>
  <c r="I18" i="24"/>
  <c r="J18" i="24"/>
  <c r="K18" i="24"/>
  <c r="L18" i="24"/>
  <c r="M18" i="24"/>
  <c r="N18" i="24"/>
  <c r="I19" i="24"/>
  <c r="J19" i="24"/>
  <c r="K19" i="24"/>
  <c r="L19" i="24"/>
  <c r="M19" i="24"/>
  <c r="N19" i="24"/>
  <c r="I20" i="24"/>
  <c r="J20" i="24"/>
  <c r="K20" i="24"/>
  <c r="L20" i="24"/>
  <c r="M20" i="24"/>
  <c r="N20" i="24"/>
  <c r="I21" i="24"/>
  <c r="J21" i="24"/>
  <c r="K21" i="24"/>
  <c r="L21" i="24"/>
  <c r="M21" i="24"/>
  <c r="N21" i="24"/>
  <c r="I22" i="24"/>
  <c r="J22" i="24"/>
  <c r="K22" i="24"/>
  <c r="L22" i="24"/>
  <c r="M22" i="24"/>
  <c r="N22" i="24"/>
  <c r="I23" i="24"/>
  <c r="J23" i="24"/>
  <c r="K23" i="24"/>
  <c r="L23" i="24"/>
  <c r="M23" i="24"/>
  <c r="N23" i="24"/>
  <c r="I24" i="24"/>
  <c r="J24" i="24"/>
  <c r="K24" i="24"/>
  <c r="L24" i="24"/>
  <c r="M24" i="24"/>
  <c r="N24" i="24"/>
  <c r="I25" i="24"/>
  <c r="J25" i="24"/>
  <c r="K25" i="24"/>
  <c r="L25" i="24"/>
  <c r="M25" i="24"/>
  <c r="N25" i="24"/>
  <c r="I26" i="24"/>
  <c r="J26" i="24"/>
  <c r="K26" i="24"/>
  <c r="L26" i="24"/>
  <c r="M26" i="24"/>
  <c r="N26" i="24"/>
  <c r="I8" i="48"/>
  <c r="J8" i="48"/>
  <c r="K8" i="48"/>
  <c r="K28" i="48" s="1"/>
  <c r="L8" i="48"/>
  <c r="L28" i="48" s="1"/>
  <c r="M8" i="48"/>
  <c r="N8" i="48"/>
  <c r="I9" i="48"/>
  <c r="J9" i="48"/>
  <c r="K9" i="48"/>
  <c r="L9" i="48"/>
  <c r="M9" i="48"/>
  <c r="N9" i="48"/>
  <c r="N28" i="48" s="1"/>
  <c r="H28" i="48" s="1"/>
  <c r="I10" i="48"/>
  <c r="J10" i="48"/>
  <c r="K10" i="48"/>
  <c r="L10" i="48"/>
  <c r="M10" i="48"/>
  <c r="N10" i="48"/>
  <c r="I11" i="48"/>
  <c r="J11" i="48"/>
  <c r="K11" i="48"/>
  <c r="L11" i="48"/>
  <c r="M11" i="48"/>
  <c r="N11" i="48"/>
  <c r="I12" i="48"/>
  <c r="J12" i="48"/>
  <c r="K12" i="48"/>
  <c r="L12" i="48"/>
  <c r="M12" i="48"/>
  <c r="N12" i="48"/>
  <c r="I13" i="48"/>
  <c r="J13" i="48"/>
  <c r="K13" i="48"/>
  <c r="L13" i="48"/>
  <c r="M13" i="48"/>
  <c r="N13" i="48"/>
  <c r="I14" i="48"/>
  <c r="J14" i="48"/>
  <c r="K14" i="48"/>
  <c r="L14" i="48"/>
  <c r="M14" i="48"/>
  <c r="N14" i="48"/>
  <c r="I15" i="48"/>
  <c r="J15" i="48"/>
  <c r="K15" i="48"/>
  <c r="L15" i="48"/>
  <c r="M15" i="48"/>
  <c r="N15" i="48"/>
  <c r="I16" i="48"/>
  <c r="J16" i="48"/>
  <c r="K16" i="48"/>
  <c r="L16" i="48"/>
  <c r="M16" i="48"/>
  <c r="N16" i="48"/>
  <c r="I17" i="48"/>
  <c r="J17" i="48"/>
  <c r="K17" i="48"/>
  <c r="L17" i="48"/>
  <c r="M17" i="48"/>
  <c r="N17" i="48"/>
  <c r="I18" i="48"/>
  <c r="J18" i="48"/>
  <c r="K18" i="48"/>
  <c r="L18" i="48"/>
  <c r="M18" i="48"/>
  <c r="N18" i="48"/>
  <c r="I19" i="48"/>
  <c r="J19" i="48"/>
  <c r="K19" i="48"/>
  <c r="L19" i="48"/>
  <c r="M19" i="48"/>
  <c r="N19" i="48"/>
  <c r="I20" i="48"/>
  <c r="J20" i="48"/>
  <c r="K20" i="48"/>
  <c r="L20" i="48"/>
  <c r="M20" i="48"/>
  <c r="N20" i="48"/>
  <c r="I21" i="48"/>
  <c r="J21" i="48"/>
  <c r="K21" i="48"/>
  <c r="L21" i="48"/>
  <c r="M21" i="48"/>
  <c r="N21" i="48"/>
  <c r="I22" i="48"/>
  <c r="J22" i="48"/>
  <c r="K22" i="48"/>
  <c r="L22" i="48"/>
  <c r="M22" i="48"/>
  <c r="N22" i="48"/>
  <c r="I23" i="48"/>
  <c r="J23" i="48"/>
  <c r="K23" i="48"/>
  <c r="L23" i="48"/>
  <c r="M23" i="48"/>
  <c r="N23" i="48"/>
  <c r="I24" i="48"/>
  <c r="J24" i="48"/>
  <c r="K24" i="48"/>
  <c r="L24" i="48"/>
  <c r="M24" i="48"/>
  <c r="N24" i="48"/>
  <c r="I25" i="48"/>
  <c r="J25" i="48"/>
  <c r="K25" i="48"/>
  <c r="L25" i="48"/>
  <c r="M25" i="48"/>
  <c r="N25" i="48"/>
  <c r="I26" i="48"/>
  <c r="J26" i="48"/>
  <c r="K26" i="48"/>
  <c r="L26" i="48"/>
  <c r="M26" i="48"/>
  <c r="N26" i="48"/>
  <c r="I8" i="26"/>
  <c r="I27" i="26" s="1"/>
  <c r="G27" i="26" s="1"/>
  <c r="J8" i="26"/>
  <c r="K8" i="26"/>
  <c r="L8" i="26"/>
  <c r="M8" i="26"/>
  <c r="N8" i="26"/>
  <c r="I9" i="26"/>
  <c r="J9" i="26"/>
  <c r="K9" i="26"/>
  <c r="L9" i="26"/>
  <c r="M9" i="26"/>
  <c r="M28" i="26" s="1"/>
  <c r="N9" i="26"/>
  <c r="I10" i="26"/>
  <c r="J10" i="26"/>
  <c r="K10" i="26"/>
  <c r="L10" i="26"/>
  <c r="M10" i="26"/>
  <c r="N10" i="26"/>
  <c r="I11" i="26"/>
  <c r="J11" i="26"/>
  <c r="K11" i="26"/>
  <c r="L11" i="26"/>
  <c r="M11" i="26"/>
  <c r="N11" i="26"/>
  <c r="I12" i="26"/>
  <c r="J12" i="26"/>
  <c r="K12" i="26"/>
  <c r="L12" i="26"/>
  <c r="M12" i="26"/>
  <c r="N12" i="26"/>
  <c r="I13" i="26"/>
  <c r="J13" i="26"/>
  <c r="K13" i="26"/>
  <c r="L13" i="26"/>
  <c r="M13" i="26"/>
  <c r="N13" i="26"/>
  <c r="I14" i="26"/>
  <c r="J14" i="26"/>
  <c r="K14" i="26"/>
  <c r="L14" i="26"/>
  <c r="M14" i="26"/>
  <c r="N14" i="26"/>
  <c r="I15" i="26"/>
  <c r="J15" i="26"/>
  <c r="K15" i="26"/>
  <c r="L15" i="26"/>
  <c r="M15" i="26"/>
  <c r="N15" i="26"/>
  <c r="I16" i="26"/>
  <c r="J16" i="26"/>
  <c r="K16" i="26"/>
  <c r="L16" i="26"/>
  <c r="M16" i="26"/>
  <c r="N16" i="26"/>
  <c r="I17" i="26"/>
  <c r="J17" i="26"/>
  <c r="K17" i="26"/>
  <c r="L17" i="26"/>
  <c r="M17" i="26"/>
  <c r="N17" i="26"/>
  <c r="I18" i="26"/>
  <c r="J18" i="26"/>
  <c r="K18" i="26"/>
  <c r="L18" i="26"/>
  <c r="M18" i="26"/>
  <c r="N18" i="26"/>
  <c r="I19" i="26"/>
  <c r="J19" i="26"/>
  <c r="K19" i="26"/>
  <c r="L19" i="26"/>
  <c r="M19" i="26"/>
  <c r="N19" i="26"/>
  <c r="I20" i="26"/>
  <c r="J20" i="26"/>
  <c r="K20" i="26"/>
  <c r="L20" i="26"/>
  <c r="M20" i="26"/>
  <c r="N20" i="26"/>
  <c r="I21" i="26"/>
  <c r="J21" i="26"/>
  <c r="K21" i="26"/>
  <c r="L21" i="26"/>
  <c r="M21" i="26"/>
  <c r="N21" i="26"/>
  <c r="I22" i="26"/>
  <c r="J22" i="26"/>
  <c r="K22" i="26"/>
  <c r="L22" i="26"/>
  <c r="M22" i="26"/>
  <c r="N22" i="26"/>
  <c r="I23" i="26"/>
  <c r="J23" i="26"/>
  <c r="K23" i="26"/>
  <c r="L23" i="26"/>
  <c r="M23" i="26"/>
  <c r="N23" i="26"/>
  <c r="I24" i="26"/>
  <c r="J24" i="26"/>
  <c r="K24" i="26"/>
  <c r="L24" i="26"/>
  <c r="M24" i="26"/>
  <c r="N24" i="26"/>
  <c r="I25" i="26"/>
  <c r="J25" i="26"/>
  <c r="K25" i="26"/>
  <c r="L25" i="26"/>
  <c r="M25" i="26"/>
  <c r="N25" i="26"/>
  <c r="I26" i="26"/>
  <c r="J26" i="26"/>
  <c r="K26" i="26"/>
  <c r="L26" i="26"/>
  <c r="M26" i="26"/>
  <c r="N26" i="26"/>
  <c r="I8" i="23"/>
  <c r="J8" i="23"/>
  <c r="K8" i="23"/>
  <c r="L8" i="23"/>
  <c r="M8" i="23"/>
  <c r="N8" i="23"/>
  <c r="I9" i="23"/>
  <c r="J9" i="23"/>
  <c r="K9" i="23"/>
  <c r="L9" i="23"/>
  <c r="M9" i="23"/>
  <c r="N9" i="23"/>
  <c r="I10" i="23"/>
  <c r="J10" i="23"/>
  <c r="K10" i="23"/>
  <c r="L10" i="23"/>
  <c r="M10" i="23"/>
  <c r="N10" i="23"/>
  <c r="I11" i="23"/>
  <c r="J11" i="23"/>
  <c r="K11" i="23"/>
  <c r="L11" i="23"/>
  <c r="M11" i="23"/>
  <c r="N11" i="23"/>
  <c r="I12" i="23"/>
  <c r="J12" i="23"/>
  <c r="K12" i="23"/>
  <c r="L12" i="23"/>
  <c r="M12" i="23"/>
  <c r="N12" i="23"/>
  <c r="I13" i="23"/>
  <c r="J13" i="23"/>
  <c r="K13" i="23"/>
  <c r="L13" i="23"/>
  <c r="M13" i="23"/>
  <c r="N13" i="23"/>
  <c r="I14" i="23"/>
  <c r="J14" i="23"/>
  <c r="K14" i="23"/>
  <c r="L14" i="23"/>
  <c r="M14" i="23"/>
  <c r="N14" i="23"/>
  <c r="I15" i="23"/>
  <c r="J15" i="23"/>
  <c r="K15" i="23"/>
  <c r="L15" i="23"/>
  <c r="M15" i="23"/>
  <c r="N15" i="23"/>
  <c r="I16" i="23"/>
  <c r="J16" i="23"/>
  <c r="K16" i="23"/>
  <c r="L16" i="23"/>
  <c r="M16" i="23"/>
  <c r="N16" i="23"/>
  <c r="I17" i="23"/>
  <c r="J17" i="23"/>
  <c r="K17" i="23"/>
  <c r="L17" i="23"/>
  <c r="M17" i="23"/>
  <c r="N17" i="23"/>
  <c r="I18" i="23"/>
  <c r="J18" i="23"/>
  <c r="K18" i="23"/>
  <c r="L18" i="23"/>
  <c r="M18" i="23"/>
  <c r="N18" i="23"/>
  <c r="I19" i="23"/>
  <c r="J19" i="23"/>
  <c r="K19" i="23"/>
  <c r="L19" i="23"/>
  <c r="M19" i="23"/>
  <c r="N19" i="23"/>
  <c r="I20" i="23"/>
  <c r="J20" i="23"/>
  <c r="K20" i="23"/>
  <c r="L20" i="23"/>
  <c r="M20" i="23"/>
  <c r="N20" i="23"/>
  <c r="I21" i="23"/>
  <c r="J21" i="23"/>
  <c r="K21" i="23"/>
  <c r="L21" i="23"/>
  <c r="M21" i="23"/>
  <c r="N21" i="23"/>
  <c r="I22" i="23"/>
  <c r="J22" i="23"/>
  <c r="K22" i="23"/>
  <c r="L22" i="23"/>
  <c r="M22" i="23"/>
  <c r="N22" i="23"/>
  <c r="I23" i="23"/>
  <c r="J23" i="23"/>
  <c r="K23" i="23"/>
  <c r="L23" i="23"/>
  <c r="M23" i="23"/>
  <c r="N23" i="23"/>
  <c r="I24" i="23"/>
  <c r="J24" i="23"/>
  <c r="K24" i="23"/>
  <c r="L24" i="23"/>
  <c r="M24" i="23"/>
  <c r="N24" i="23"/>
  <c r="I25" i="23"/>
  <c r="J25" i="23"/>
  <c r="K25" i="23"/>
  <c r="L25" i="23"/>
  <c r="M25" i="23"/>
  <c r="N25" i="23"/>
  <c r="I26" i="23"/>
  <c r="J26" i="23"/>
  <c r="K26" i="23"/>
  <c r="L26" i="23"/>
  <c r="M26" i="23"/>
  <c r="N26" i="23"/>
  <c r="I8" i="21"/>
  <c r="J8" i="21"/>
  <c r="J27" i="21" s="1"/>
  <c r="H27" i="21" s="1"/>
  <c r="K8" i="21"/>
  <c r="L8" i="21"/>
  <c r="M8" i="21"/>
  <c r="M28" i="21" s="1"/>
  <c r="N8" i="21"/>
  <c r="I9" i="21"/>
  <c r="J9" i="21"/>
  <c r="K9" i="21"/>
  <c r="L9" i="21"/>
  <c r="L28" i="21" s="1"/>
  <c r="M9" i="21"/>
  <c r="N9" i="21"/>
  <c r="I10" i="21"/>
  <c r="J10" i="21"/>
  <c r="K10" i="21"/>
  <c r="L10" i="21"/>
  <c r="M10" i="21"/>
  <c r="N10" i="21"/>
  <c r="I11" i="21"/>
  <c r="J11" i="21"/>
  <c r="K11" i="21"/>
  <c r="L11" i="21"/>
  <c r="M11" i="21"/>
  <c r="N11" i="21"/>
  <c r="I12" i="21"/>
  <c r="J12" i="21"/>
  <c r="K12" i="21"/>
  <c r="L12" i="21"/>
  <c r="M12" i="21"/>
  <c r="N12" i="21"/>
  <c r="I13" i="21"/>
  <c r="J13" i="21"/>
  <c r="K13" i="21"/>
  <c r="L13" i="21"/>
  <c r="M13" i="21"/>
  <c r="N13" i="21"/>
  <c r="I14" i="21"/>
  <c r="J14" i="21"/>
  <c r="K14" i="21"/>
  <c r="L14" i="21"/>
  <c r="M14" i="21"/>
  <c r="N14" i="21"/>
  <c r="I15" i="21"/>
  <c r="J15" i="21"/>
  <c r="K15" i="21"/>
  <c r="L15" i="21"/>
  <c r="M15" i="21"/>
  <c r="N15" i="21"/>
  <c r="I16" i="21"/>
  <c r="J16" i="21"/>
  <c r="K16" i="21"/>
  <c r="L16" i="21"/>
  <c r="M16" i="21"/>
  <c r="N16" i="21"/>
  <c r="I17" i="21"/>
  <c r="J17" i="21"/>
  <c r="K17" i="21"/>
  <c r="L17" i="21"/>
  <c r="M17" i="21"/>
  <c r="N17" i="21"/>
  <c r="I18" i="21"/>
  <c r="J18" i="21"/>
  <c r="K18" i="21"/>
  <c r="L18" i="21"/>
  <c r="M18" i="21"/>
  <c r="N18" i="21"/>
  <c r="I19" i="21"/>
  <c r="J19" i="21"/>
  <c r="K19" i="21"/>
  <c r="L19" i="21"/>
  <c r="M19" i="21"/>
  <c r="N19" i="21"/>
  <c r="I20" i="21"/>
  <c r="J20" i="21"/>
  <c r="K20" i="21"/>
  <c r="L20" i="21"/>
  <c r="M20" i="21"/>
  <c r="N20" i="21"/>
  <c r="I21" i="21"/>
  <c r="J21" i="21"/>
  <c r="K21" i="21"/>
  <c r="L21" i="21"/>
  <c r="M21" i="21"/>
  <c r="N21" i="21"/>
  <c r="I22" i="21"/>
  <c r="J22" i="21"/>
  <c r="K22" i="21"/>
  <c r="L22" i="21"/>
  <c r="M22" i="21"/>
  <c r="N22" i="21"/>
  <c r="I23" i="21"/>
  <c r="J23" i="21"/>
  <c r="K23" i="21"/>
  <c r="L23" i="21"/>
  <c r="M23" i="21"/>
  <c r="N23" i="21"/>
  <c r="I24" i="21"/>
  <c r="J24" i="21"/>
  <c r="K24" i="21"/>
  <c r="L24" i="21"/>
  <c r="M24" i="21"/>
  <c r="N24" i="21"/>
  <c r="I25" i="21"/>
  <c r="J25" i="21"/>
  <c r="K25" i="21"/>
  <c r="L25" i="21"/>
  <c r="M25" i="21"/>
  <c r="N25" i="21"/>
  <c r="I26" i="21"/>
  <c r="J26" i="21"/>
  <c r="K26" i="21"/>
  <c r="L26" i="21"/>
  <c r="M26" i="21"/>
  <c r="N26" i="21"/>
  <c r="I8" i="47"/>
  <c r="J8" i="47"/>
  <c r="K8" i="47"/>
  <c r="L8" i="47"/>
  <c r="M8" i="47"/>
  <c r="M28" i="47" s="1"/>
  <c r="N8" i="47"/>
  <c r="I9" i="47"/>
  <c r="I27" i="47" s="1"/>
  <c r="G27" i="47" s="1"/>
  <c r="J9" i="47"/>
  <c r="K9" i="47"/>
  <c r="L9" i="47"/>
  <c r="L28" i="47" s="1"/>
  <c r="M9" i="47"/>
  <c r="N9" i="47"/>
  <c r="I10" i="47"/>
  <c r="J10" i="47"/>
  <c r="K10" i="47"/>
  <c r="L10" i="47"/>
  <c r="M10" i="47"/>
  <c r="N10" i="47"/>
  <c r="I11" i="47"/>
  <c r="J11" i="47"/>
  <c r="K11" i="47"/>
  <c r="L11" i="47"/>
  <c r="M11" i="47"/>
  <c r="N11" i="47"/>
  <c r="I12" i="47"/>
  <c r="J12" i="47"/>
  <c r="K12" i="47"/>
  <c r="L12" i="47"/>
  <c r="M12" i="47"/>
  <c r="N12" i="47"/>
  <c r="I13" i="47"/>
  <c r="J13" i="47"/>
  <c r="K13" i="47"/>
  <c r="L13" i="47"/>
  <c r="M13" i="47"/>
  <c r="N13" i="47"/>
  <c r="I14" i="47"/>
  <c r="J14" i="47"/>
  <c r="K14" i="47"/>
  <c r="L14" i="47"/>
  <c r="M14" i="47"/>
  <c r="N14" i="47"/>
  <c r="I15" i="47"/>
  <c r="J15" i="47"/>
  <c r="K15" i="47"/>
  <c r="L15" i="47"/>
  <c r="M15" i="47"/>
  <c r="N15" i="47"/>
  <c r="I16" i="47"/>
  <c r="J16" i="47"/>
  <c r="K16" i="47"/>
  <c r="L16" i="47"/>
  <c r="M16" i="47"/>
  <c r="N16" i="47"/>
  <c r="I17" i="47"/>
  <c r="J17" i="47"/>
  <c r="K17" i="47"/>
  <c r="L17" i="47"/>
  <c r="M17" i="47"/>
  <c r="N17" i="47"/>
  <c r="I18" i="47"/>
  <c r="J18" i="47"/>
  <c r="K18" i="47"/>
  <c r="L18" i="47"/>
  <c r="M18" i="47"/>
  <c r="N18" i="47"/>
  <c r="I19" i="47"/>
  <c r="J19" i="47"/>
  <c r="K19" i="47"/>
  <c r="L19" i="47"/>
  <c r="M19" i="47"/>
  <c r="N19" i="47"/>
  <c r="I20" i="47"/>
  <c r="J20" i="47"/>
  <c r="K20" i="47"/>
  <c r="L20" i="47"/>
  <c r="M20" i="47"/>
  <c r="N20" i="47"/>
  <c r="I21" i="47"/>
  <c r="J21" i="47"/>
  <c r="K21" i="47"/>
  <c r="L21" i="47"/>
  <c r="M21" i="47"/>
  <c r="N21" i="47"/>
  <c r="I22" i="47"/>
  <c r="J22" i="47"/>
  <c r="K22" i="47"/>
  <c r="L22" i="47"/>
  <c r="M22" i="47"/>
  <c r="N22" i="47"/>
  <c r="I23" i="47"/>
  <c r="J23" i="47"/>
  <c r="K23" i="47"/>
  <c r="L23" i="47"/>
  <c r="M23" i="47"/>
  <c r="N23" i="47"/>
  <c r="I24" i="47"/>
  <c r="J24" i="47"/>
  <c r="K24" i="47"/>
  <c r="L24" i="47"/>
  <c r="M24" i="47"/>
  <c r="N24" i="47"/>
  <c r="I25" i="47"/>
  <c r="J25" i="47"/>
  <c r="K25" i="47"/>
  <c r="L25" i="47"/>
  <c r="M25" i="47"/>
  <c r="N25" i="47"/>
  <c r="I26" i="47"/>
  <c r="J26" i="47"/>
  <c r="K26" i="47"/>
  <c r="L26" i="47"/>
  <c r="M26" i="47"/>
  <c r="N26" i="47"/>
  <c r="I8" i="25"/>
  <c r="I27" i="25" s="1"/>
  <c r="G27" i="25" s="1"/>
  <c r="J8" i="25"/>
  <c r="K8" i="25"/>
  <c r="L8" i="25"/>
  <c r="M8" i="25"/>
  <c r="N8" i="25"/>
  <c r="I9" i="25"/>
  <c r="J9" i="25"/>
  <c r="K9" i="25"/>
  <c r="K28" i="25" s="1"/>
  <c r="L9" i="25"/>
  <c r="M9" i="25"/>
  <c r="N9" i="25"/>
  <c r="I10" i="25"/>
  <c r="J10" i="25"/>
  <c r="K10" i="25"/>
  <c r="L10" i="25"/>
  <c r="M10" i="25"/>
  <c r="N10" i="25"/>
  <c r="I11" i="25"/>
  <c r="J11" i="25"/>
  <c r="K11" i="25"/>
  <c r="L11" i="25"/>
  <c r="M11" i="25"/>
  <c r="N11" i="25"/>
  <c r="I12" i="25"/>
  <c r="J12" i="25"/>
  <c r="K12" i="25"/>
  <c r="L12" i="25"/>
  <c r="M12" i="25"/>
  <c r="N12" i="25"/>
  <c r="I13" i="25"/>
  <c r="J13" i="25"/>
  <c r="K13" i="25"/>
  <c r="L13" i="25"/>
  <c r="M13" i="25"/>
  <c r="N13" i="25"/>
  <c r="I14" i="25"/>
  <c r="J14" i="25"/>
  <c r="K14" i="25"/>
  <c r="L14" i="25"/>
  <c r="M14" i="25"/>
  <c r="N14" i="25"/>
  <c r="I15" i="25"/>
  <c r="J15" i="25"/>
  <c r="K15" i="25"/>
  <c r="L15" i="25"/>
  <c r="M15" i="25"/>
  <c r="N15" i="25"/>
  <c r="I16" i="25"/>
  <c r="J16" i="25"/>
  <c r="K16" i="25"/>
  <c r="L16" i="25"/>
  <c r="M16" i="25"/>
  <c r="N16" i="25"/>
  <c r="I17" i="25"/>
  <c r="J17" i="25"/>
  <c r="K17" i="25"/>
  <c r="L17" i="25"/>
  <c r="M17" i="25"/>
  <c r="N17" i="25"/>
  <c r="I18" i="25"/>
  <c r="J18" i="25"/>
  <c r="K18" i="25"/>
  <c r="L18" i="25"/>
  <c r="M18" i="25"/>
  <c r="N18" i="25"/>
  <c r="I19" i="25"/>
  <c r="J19" i="25"/>
  <c r="K19" i="25"/>
  <c r="L19" i="25"/>
  <c r="M19" i="25"/>
  <c r="N19" i="25"/>
  <c r="I20" i="25"/>
  <c r="J20" i="25"/>
  <c r="K20" i="25"/>
  <c r="L20" i="25"/>
  <c r="M20" i="25"/>
  <c r="N20" i="25"/>
  <c r="I21" i="25"/>
  <c r="J21" i="25"/>
  <c r="K21" i="25"/>
  <c r="L21" i="25"/>
  <c r="M21" i="25"/>
  <c r="N21" i="25"/>
  <c r="I22" i="25"/>
  <c r="J22" i="25"/>
  <c r="K22" i="25"/>
  <c r="L22" i="25"/>
  <c r="M22" i="25"/>
  <c r="N22" i="25"/>
  <c r="I23" i="25"/>
  <c r="J23" i="25"/>
  <c r="K23" i="25"/>
  <c r="L23" i="25"/>
  <c r="M23" i="25"/>
  <c r="N23" i="25"/>
  <c r="I24" i="25"/>
  <c r="J24" i="25"/>
  <c r="K24" i="25"/>
  <c r="L24" i="25"/>
  <c r="M24" i="25"/>
  <c r="N24" i="25"/>
  <c r="I25" i="25"/>
  <c r="J25" i="25"/>
  <c r="K25" i="25"/>
  <c r="L25" i="25"/>
  <c r="M25" i="25"/>
  <c r="N25" i="25"/>
  <c r="I26" i="25"/>
  <c r="J26" i="25"/>
  <c r="K26" i="25"/>
  <c r="L26" i="25"/>
  <c r="M26" i="25"/>
  <c r="N26" i="25"/>
  <c r="I8" i="22"/>
  <c r="J8" i="22"/>
  <c r="K8" i="22"/>
  <c r="L8" i="22"/>
  <c r="M8" i="22"/>
  <c r="N8" i="22"/>
  <c r="I9" i="22"/>
  <c r="J9" i="22"/>
  <c r="K9" i="22"/>
  <c r="K28" i="22" s="1"/>
  <c r="L9" i="22"/>
  <c r="M9" i="22"/>
  <c r="N9" i="22"/>
  <c r="I10" i="22"/>
  <c r="J10" i="22"/>
  <c r="K10" i="22"/>
  <c r="L10" i="22"/>
  <c r="M10" i="22"/>
  <c r="N10" i="22"/>
  <c r="I11" i="22"/>
  <c r="J11" i="22"/>
  <c r="K11" i="22"/>
  <c r="L11" i="22"/>
  <c r="M11" i="22"/>
  <c r="N11" i="22"/>
  <c r="I12" i="22"/>
  <c r="J12" i="22"/>
  <c r="K12" i="22"/>
  <c r="L12" i="22"/>
  <c r="M12" i="22"/>
  <c r="N12" i="22"/>
  <c r="I13" i="22"/>
  <c r="J13" i="22"/>
  <c r="K13" i="22"/>
  <c r="L13" i="22"/>
  <c r="M13" i="22"/>
  <c r="N13" i="22"/>
  <c r="I14" i="22"/>
  <c r="J14" i="22"/>
  <c r="K14" i="22"/>
  <c r="L14" i="22"/>
  <c r="M14" i="22"/>
  <c r="N14" i="22"/>
  <c r="I15" i="22"/>
  <c r="J15" i="22"/>
  <c r="K15" i="22"/>
  <c r="L15" i="22"/>
  <c r="M15" i="22"/>
  <c r="N15" i="22"/>
  <c r="I16" i="22"/>
  <c r="J16" i="22"/>
  <c r="K16" i="22"/>
  <c r="L16" i="22"/>
  <c r="M16" i="22"/>
  <c r="N16" i="22"/>
  <c r="I17" i="22"/>
  <c r="J17" i="22"/>
  <c r="K17" i="22"/>
  <c r="L17" i="22"/>
  <c r="M17" i="22"/>
  <c r="N17" i="22"/>
  <c r="I18" i="22"/>
  <c r="J18" i="22"/>
  <c r="K18" i="22"/>
  <c r="L18" i="22"/>
  <c r="M18" i="22"/>
  <c r="N18" i="22"/>
  <c r="I19" i="22"/>
  <c r="J19" i="22"/>
  <c r="K19" i="22"/>
  <c r="L19" i="22"/>
  <c r="M19" i="22"/>
  <c r="N19" i="22"/>
  <c r="I20" i="22"/>
  <c r="J20" i="22"/>
  <c r="K20" i="22"/>
  <c r="L20" i="22"/>
  <c r="M20" i="22"/>
  <c r="N20" i="22"/>
  <c r="I21" i="22"/>
  <c r="J21" i="22"/>
  <c r="K21" i="22"/>
  <c r="L21" i="22"/>
  <c r="M21" i="22"/>
  <c r="N21" i="22"/>
  <c r="I22" i="22"/>
  <c r="J22" i="22"/>
  <c r="K22" i="22"/>
  <c r="L22" i="22"/>
  <c r="M22" i="22"/>
  <c r="N22" i="22"/>
  <c r="I23" i="22"/>
  <c r="J23" i="22"/>
  <c r="K23" i="22"/>
  <c r="L23" i="22"/>
  <c r="M23" i="22"/>
  <c r="N23" i="22"/>
  <c r="I24" i="22"/>
  <c r="J24" i="22"/>
  <c r="K24" i="22"/>
  <c r="L24" i="22"/>
  <c r="M24" i="22"/>
  <c r="N24" i="22"/>
  <c r="I25" i="22"/>
  <c r="J25" i="22"/>
  <c r="K25" i="22"/>
  <c r="L25" i="22"/>
  <c r="M25" i="22"/>
  <c r="N25" i="22"/>
  <c r="I26" i="22"/>
  <c r="J26" i="22"/>
  <c r="K26" i="22"/>
  <c r="L26" i="22"/>
  <c r="M26" i="22"/>
  <c r="N26" i="22"/>
  <c r="I8" i="45"/>
  <c r="J8" i="45"/>
  <c r="K8" i="45"/>
  <c r="K28" i="45" s="1"/>
  <c r="G28" i="45" s="1"/>
  <c r="L8" i="45"/>
  <c r="M8" i="45"/>
  <c r="N8" i="45"/>
  <c r="I9" i="45"/>
  <c r="J9" i="45"/>
  <c r="K9" i="45"/>
  <c r="L9" i="45"/>
  <c r="M9" i="45"/>
  <c r="N9" i="45"/>
  <c r="N28" i="45" s="1"/>
  <c r="I10" i="45"/>
  <c r="J10" i="45"/>
  <c r="K10" i="45"/>
  <c r="L10" i="45"/>
  <c r="M10" i="45"/>
  <c r="N10" i="45"/>
  <c r="I11" i="45"/>
  <c r="J11" i="45"/>
  <c r="K11" i="45"/>
  <c r="L11" i="45"/>
  <c r="M11" i="45"/>
  <c r="N11" i="45"/>
  <c r="I12" i="45"/>
  <c r="J12" i="45"/>
  <c r="K12" i="45"/>
  <c r="L12" i="45"/>
  <c r="M12" i="45"/>
  <c r="N12" i="45"/>
  <c r="I13" i="45"/>
  <c r="J13" i="45"/>
  <c r="K13" i="45"/>
  <c r="L13" i="45"/>
  <c r="M13" i="45"/>
  <c r="N13" i="45"/>
  <c r="I14" i="45"/>
  <c r="J14" i="45"/>
  <c r="K14" i="45"/>
  <c r="L14" i="45"/>
  <c r="M14" i="45"/>
  <c r="N14" i="45"/>
  <c r="I15" i="45"/>
  <c r="J15" i="45"/>
  <c r="K15" i="45"/>
  <c r="L15" i="45"/>
  <c r="M15" i="45"/>
  <c r="N15" i="45"/>
  <c r="I16" i="45"/>
  <c r="J16" i="45"/>
  <c r="K16" i="45"/>
  <c r="L16" i="45"/>
  <c r="M16" i="45"/>
  <c r="N16" i="45"/>
  <c r="I17" i="45"/>
  <c r="J17" i="45"/>
  <c r="K17" i="45"/>
  <c r="L17" i="45"/>
  <c r="M17" i="45"/>
  <c r="N17" i="45"/>
  <c r="I18" i="45"/>
  <c r="J18" i="45"/>
  <c r="K18" i="45"/>
  <c r="L18" i="45"/>
  <c r="M18" i="45"/>
  <c r="N18" i="45"/>
  <c r="I19" i="45"/>
  <c r="J19" i="45"/>
  <c r="K19" i="45"/>
  <c r="L19" i="45"/>
  <c r="M19" i="45"/>
  <c r="N19" i="45"/>
  <c r="I20" i="45"/>
  <c r="J20" i="45"/>
  <c r="K20" i="45"/>
  <c r="L20" i="45"/>
  <c r="M20" i="45"/>
  <c r="N20" i="45"/>
  <c r="I21" i="45"/>
  <c r="J21" i="45"/>
  <c r="K21" i="45"/>
  <c r="L21" i="45"/>
  <c r="M21" i="45"/>
  <c r="N21" i="45"/>
  <c r="I22" i="45"/>
  <c r="J22" i="45"/>
  <c r="K22" i="45"/>
  <c r="L22" i="45"/>
  <c r="M22" i="45"/>
  <c r="N22" i="45"/>
  <c r="I23" i="45"/>
  <c r="J23" i="45"/>
  <c r="K23" i="45"/>
  <c r="L23" i="45"/>
  <c r="M23" i="45"/>
  <c r="N23" i="45"/>
  <c r="I24" i="45"/>
  <c r="J24" i="45"/>
  <c r="K24" i="45"/>
  <c r="L24" i="45"/>
  <c r="M24" i="45"/>
  <c r="N24" i="45"/>
  <c r="I25" i="45"/>
  <c r="J25" i="45"/>
  <c r="K25" i="45"/>
  <c r="L25" i="45"/>
  <c r="M25" i="45"/>
  <c r="N25" i="45"/>
  <c r="I26" i="45"/>
  <c r="J26" i="45"/>
  <c r="K26" i="45"/>
  <c r="L26" i="45"/>
  <c r="M26" i="45"/>
  <c r="N26" i="45"/>
  <c r="I8" i="29"/>
  <c r="J8" i="29"/>
  <c r="K8" i="29"/>
  <c r="L8" i="29"/>
  <c r="M8" i="29"/>
  <c r="N8" i="29"/>
  <c r="I9" i="29"/>
  <c r="J9" i="29"/>
  <c r="K9" i="29"/>
  <c r="K28" i="29" s="1"/>
  <c r="L9" i="29"/>
  <c r="M9" i="29"/>
  <c r="N9" i="29"/>
  <c r="I10" i="29"/>
  <c r="J10" i="29"/>
  <c r="K10" i="29"/>
  <c r="L10" i="29"/>
  <c r="M10" i="29"/>
  <c r="N10" i="29"/>
  <c r="I11" i="29"/>
  <c r="J11" i="29"/>
  <c r="K11" i="29"/>
  <c r="L11" i="29"/>
  <c r="M11" i="29"/>
  <c r="N11" i="29"/>
  <c r="I12" i="29"/>
  <c r="J12" i="29"/>
  <c r="K12" i="29"/>
  <c r="L12" i="29"/>
  <c r="M12" i="29"/>
  <c r="N12" i="29"/>
  <c r="I13" i="29"/>
  <c r="J13" i="29"/>
  <c r="K13" i="29"/>
  <c r="L13" i="29"/>
  <c r="M13" i="29"/>
  <c r="N13" i="29"/>
  <c r="I14" i="29"/>
  <c r="J14" i="29"/>
  <c r="K14" i="29"/>
  <c r="L14" i="29"/>
  <c r="M14" i="29"/>
  <c r="N14" i="29"/>
  <c r="I15" i="29"/>
  <c r="J15" i="29"/>
  <c r="K15" i="29"/>
  <c r="L15" i="29"/>
  <c r="M15" i="29"/>
  <c r="N15" i="29"/>
  <c r="I16" i="29"/>
  <c r="J16" i="29"/>
  <c r="K16" i="29"/>
  <c r="L16" i="29"/>
  <c r="M16" i="29"/>
  <c r="N16" i="29"/>
  <c r="I17" i="29"/>
  <c r="J17" i="29"/>
  <c r="K17" i="29"/>
  <c r="L17" i="29"/>
  <c r="M17" i="29"/>
  <c r="N17" i="29"/>
  <c r="I18" i="29"/>
  <c r="J18" i="29"/>
  <c r="K18" i="29"/>
  <c r="L18" i="29"/>
  <c r="M18" i="29"/>
  <c r="N18" i="29"/>
  <c r="I19" i="29"/>
  <c r="J19" i="29"/>
  <c r="K19" i="29"/>
  <c r="L19" i="29"/>
  <c r="M19" i="29"/>
  <c r="N19" i="29"/>
  <c r="I20" i="29"/>
  <c r="J20" i="29"/>
  <c r="K20" i="29"/>
  <c r="L20" i="29"/>
  <c r="M20" i="29"/>
  <c r="N20" i="29"/>
  <c r="I21" i="29"/>
  <c r="J21" i="29"/>
  <c r="K21" i="29"/>
  <c r="L21" i="29"/>
  <c r="M21" i="29"/>
  <c r="N21" i="29"/>
  <c r="I22" i="29"/>
  <c r="J22" i="29"/>
  <c r="K22" i="29"/>
  <c r="L22" i="29"/>
  <c r="M22" i="29"/>
  <c r="N22" i="29"/>
  <c r="I23" i="29"/>
  <c r="J23" i="29"/>
  <c r="K23" i="29"/>
  <c r="L23" i="29"/>
  <c r="M23" i="29"/>
  <c r="N23" i="29"/>
  <c r="I24" i="29"/>
  <c r="J24" i="29"/>
  <c r="K24" i="29"/>
  <c r="L24" i="29"/>
  <c r="M24" i="29"/>
  <c r="N24" i="29"/>
  <c r="I25" i="29"/>
  <c r="J25" i="29"/>
  <c r="K25" i="29"/>
  <c r="L25" i="29"/>
  <c r="M25" i="29"/>
  <c r="N25" i="29"/>
  <c r="I26" i="29"/>
  <c r="J26" i="29"/>
  <c r="K26" i="29"/>
  <c r="L26" i="29"/>
  <c r="M26" i="29"/>
  <c r="N26" i="29"/>
  <c r="I8" i="46"/>
  <c r="J8" i="46"/>
  <c r="K8" i="46"/>
  <c r="L8" i="46"/>
  <c r="M8" i="46"/>
  <c r="N8" i="46"/>
  <c r="I9" i="46"/>
  <c r="J9" i="46"/>
  <c r="K9" i="46"/>
  <c r="L9" i="46"/>
  <c r="M9" i="46"/>
  <c r="N9" i="46"/>
  <c r="I10" i="46"/>
  <c r="J10" i="46"/>
  <c r="K10" i="46"/>
  <c r="L10" i="46"/>
  <c r="M10" i="46"/>
  <c r="N10" i="46"/>
  <c r="I11" i="46"/>
  <c r="J11" i="46"/>
  <c r="K11" i="46"/>
  <c r="L11" i="46"/>
  <c r="M11" i="46"/>
  <c r="N11" i="46"/>
  <c r="I12" i="46"/>
  <c r="J12" i="46"/>
  <c r="K12" i="46"/>
  <c r="L12" i="46"/>
  <c r="M12" i="46"/>
  <c r="N12" i="46"/>
  <c r="I13" i="46"/>
  <c r="J13" i="46"/>
  <c r="K13" i="46"/>
  <c r="L13" i="46"/>
  <c r="M13" i="46"/>
  <c r="N13" i="46"/>
  <c r="I14" i="46"/>
  <c r="J14" i="46"/>
  <c r="K14" i="46"/>
  <c r="L14" i="46"/>
  <c r="M14" i="46"/>
  <c r="N14" i="46"/>
  <c r="I15" i="46"/>
  <c r="J15" i="46"/>
  <c r="K15" i="46"/>
  <c r="L15" i="46"/>
  <c r="M15" i="46"/>
  <c r="N15" i="46"/>
  <c r="I16" i="46"/>
  <c r="J16" i="46"/>
  <c r="K16" i="46"/>
  <c r="L16" i="46"/>
  <c r="M16" i="46"/>
  <c r="N16" i="46"/>
  <c r="I17" i="46"/>
  <c r="J17" i="46"/>
  <c r="K17" i="46"/>
  <c r="L17" i="46"/>
  <c r="M17" i="46"/>
  <c r="N17" i="46"/>
  <c r="I18" i="46"/>
  <c r="J18" i="46"/>
  <c r="K18" i="46"/>
  <c r="L18" i="46"/>
  <c r="M18" i="46"/>
  <c r="N18" i="46"/>
  <c r="I19" i="46"/>
  <c r="J19" i="46"/>
  <c r="K19" i="46"/>
  <c r="L19" i="46"/>
  <c r="M19" i="46"/>
  <c r="N19" i="46"/>
  <c r="I20" i="46"/>
  <c r="J20" i="46"/>
  <c r="K20" i="46"/>
  <c r="L20" i="46"/>
  <c r="M20" i="46"/>
  <c r="N20" i="46"/>
  <c r="I21" i="46"/>
  <c r="J21" i="46"/>
  <c r="K21" i="46"/>
  <c r="L21" i="46"/>
  <c r="M21" i="46"/>
  <c r="N21" i="46"/>
  <c r="I22" i="46"/>
  <c r="J22" i="46"/>
  <c r="K22" i="46"/>
  <c r="L22" i="46"/>
  <c r="M22" i="46"/>
  <c r="N22" i="46"/>
  <c r="I23" i="46"/>
  <c r="J23" i="46"/>
  <c r="K23" i="46"/>
  <c r="L23" i="46"/>
  <c r="M23" i="46"/>
  <c r="N23" i="46"/>
  <c r="I24" i="46"/>
  <c r="J24" i="46"/>
  <c r="K24" i="46"/>
  <c r="L24" i="46"/>
  <c r="M24" i="46"/>
  <c r="N24" i="46"/>
  <c r="I25" i="46"/>
  <c r="J25" i="46"/>
  <c r="K25" i="46"/>
  <c r="L25" i="46"/>
  <c r="M25" i="46"/>
  <c r="N25" i="46"/>
  <c r="I26" i="46"/>
  <c r="J26" i="46"/>
  <c r="K26" i="46"/>
  <c r="L26" i="46"/>
  <c r="M26" i="46"/>
  <c r="N26" i="46"/>
  <c r="I8" i="20"/>
  <c r="J8" i="20"/>
  <c r="K8" i="20"/>
  <c r="L8" i="20"/>
  <c r="M8" i="20"/>
  <c r="N8" i="20"/>
  <c r="I9" i="20"/>
  <c r="J9" i="20"/>
  <c r="K9" i="20"/>
  <c r="L9" i="20"/>
  <c r="M9" i="20"/>
  <c r="N9" i="20"/>
  <c r="I10" i="20"/>
  <c r="J10" i="20"/>
  <c r="K10" i="20"/>
  <c r="L10" i="20"/>
  <c r="M10" i="20"/>
  <c r="N10" i="20"/>
  <c r="I11" i="20"/>
  <c r="J11" i="20"/>
  <c r="K11" i="20"/>
  <c r="L11" i="20"/>
  <c r="M11" i="20"/>
  <c r="N11" i="20"/>
  <c r="I12" i="20"/>
  <c r="J12" i="20"/>
  <c r="K12" i="20"/>
  <c r="L12" i="20"/>
  <c r="M12" i="20"/>
  <c r="N12" i="20"/>
  <c r="I13" i="20"/>
  <c r="J13" i="20"/>
  <c r="K13" i="20"/>
  <c r="L13" i="20"/>
  <c r="M13" i="20"/>
  <c r="N13" i="20"/>
  <c r="I14" i="20"/>
  <c r="J14" i="20"/>
  <c r="K14" i="20"/>
  <c r="L14" i="20"/>
  <c r="M14" i="20"/>
  <c r="N14" i="20"/>
  <c r="I15" i="20"/>
  <c r="J15" i="20"/>
  <c r="K15" i="20"/>
  <c r="L15" i="20"/>
  <c r="M15" i="20"/>
  <c r="N15" i="20"/>
  <c r="I16" i="20"/>
  <c r="J16" i="20"/>
  <c r="K16" i="20"/>
  <c r="L16" i="20"/>
  <c r="M16" i="20"/>
  <c r="N16" i="20"/>
  <c r="I17" i="20"/>
  <c r="J17" i="20"/>
  <c r="K17" i="20"/>
  <c r="L17" i="20"/>
  <c r="M17" i="20"/>
  <c r="N17" i="20"/>
  <c r="I18" i="20"/>
  <c r="J18" i="20"/>
  <c r="K18" i="20"/>
  <c r="L18" i="20"/>
  <c r="M18" i="20"/>
  <c r="N18" i="20"/>
  <c r="I19" i="20"/>
  <c r="J19" i="20"/>
  <c r="K19" i="20"/>
  <c r="L19" i="20"/>
  <c r="M19" i="20"/>
  <c r="N19" i="20"/>
  <c r="I20" i="20"/>
  <c r="J20" i="20"/>
  <c r="K20" i="20"/>
  <c r="L20" i="20"/>
  <c r="M20" i="20"/>
  <c r="N20" i="20"/>
  <c r="I21" i="20"/>
  <c r="J21" i="20"/>
  <c r="K21" i="20"/>
  <c r="L21" i="20"/>
  <c r="M21" i="20"/>
  <c r="N21" i="20"/>
  <c r="I22" i="20"/>
  <c r="J22" i="20"/>
  <c r="K22" i="20"/>
  <c r="L22" i="20"/>
  <c r="M22" i="20"/>
  <c r="N22" i="20"/>
  <c r="I23" i="20"/>
  <c r="J23" i="20"/>
  <c r="K23" i="20"/>
  <c r="L23" i="20"/>
  <c r="M23" i="20"/>
  <c r="N23" i="20"/>
  <c r="I24" i="20"/>
  <c r="J24" i="20"/>
  <c r="K24" i="20"/>
  <c r="L24" i="20"/>
  <c r="M24" i="20"/>
  <c r="N24" i="20"/>
  <c r="I25" i="20"/>
  <c r="J25" i="20"/>
  <c r="K25" i="20"/>
  <c r="L25" i="20"/>
  <c r="M25" i="20"/>
  <c r="N25" i="20"/>
  <c r="I26" i="20"/>
  <c r="J26" i="20"/>
  <c r="K26" i="20"/>
  <c r="L26" i="20"/>
  <c r="M26" i="20"/>
  <c r="N26" i="20"/>
  <c r="I8" i="19"/>
  <c r="J8" i="19"/>
  <c r="K8" i="19"/>
  <c r="L8" i="19"/>
  <c r="L28" i="19" s="1"/>
  <c r="M8" i="19"/>
  <c r="N8" i="19"/>
  <c r="I9" i="19"/>
  <c r="J9" i="19"/>
  <c r="J27" i="19" s="1"/>
  <c r="K9" i="19"/>
  <c r="L9" i="19"/>
  <c r="M9" i="19"/>
  <c r="N9" i="19"/>
  <c r="I10" i="19"/>
  <c r="J10" i="19"/>
  <c r="K10" i="19"/>
  <c r="L10" i="19"/>
  <c r="M10" i="19"/>
  <c r="N10" i="19"/>
  <c r="I11" i="19"/>
  <c r="J11" i="19"/>
  <c r="K11" i="19"/>
  <c r="L11" i="19"/>
  <c r="M11" i="19"/>
  <c r="N11" i="19"/>
  <c r="I12" i="19"/>
  <c r="J12" i="19"/>
  <c r="K12" i="19"/>
  <c r="L12" i="19"/>
  <c r="M12" i="19"/>
  <c r="N12" i="19"/>
  <c r="I13" i="19"/>
  <c r="J13" i="19"/>
  <c r="K13" i="19"/>
  <c r="L13" i="19"/>
  <c r="M13" i="19"/>
  <c r="N13" i="19"/>
  <c r="I14" i="19"/>
  <c r="J14" i="19"/>
  <c r="K14" i="19"/>
  <c r="L14" i="19"/>
  <c r="M14" i="19"/>
  <c r="N14" i="19"/>
  <c r="I15" i="19"/>
  <c r="J15" i="19"/>
  <c r="K15" i="19"/>
  <c r="L15" i="19"/>
  <c r="M15" i="19"/>
  <c r="N15" i="19"/>
  <c r="I16" i="19"/>
  <c r="J16" i="19"/>
  <c r="K16" i="19"/>
  <c r="L16" i="19"/>
  <c r="M16" i="19"/>
  <c r="N16" i="19"/>
  <c r="I17" i="19"/>
  <c r="J17" i="19"/>
  <c r="K17" i="19"/>
  <c r="L17" i="19"/>
  <c r="M17" i="19"/>
  <c r="N17" i="19"/>
  <c r="I18" i="19"/>
  <c r="J18" i="19"/>
  <c r="K18" i="19"/>
  <c r="L18" i="19"/>
  <c r="M18" i="19"/>
  <c r="N18" i="19"/>
  <c r="I19" i="19"/>
  <c r="J19" i="19"/>
  <c r="K19" i="19"/>
  <c r="L19" i="19"/>
  <c r="M19" i="19"/>
  <c r="N19" i="19"/>
  <c r="I20" i="19"/>
  <c r="J20" i="19"/>
  <c r="K20" i="19"/>
  <c r="L20" i="19"/>
  <c r="M20" i="19"/>
  <c r="N20" i="19"/>
  <c r="I21" i="19"/>
  <c r="J21" i="19"/>
  <c r="K21" i="19"/>
  <c r="L21" i="19"/>
  <c r="M21" i="19"/>
  <c r="N21" i="19"/>
  <c r="I22" i="19"/>
  <c r="J22" i="19"/>
  <c r="K22" i="19"/>
  <c r="L22" i="19"/>
  <c r="M22" i="19"/>
  <c r="N22" i="19"/>
  <c r="I23" i="19"/>
  <c r="J23" i="19"/>
  <c r="K23" i="19"/>
  <c r="L23" i="19"/>
  <c r="M23" i="19"/>
  <c r="N23" i="19"/>
  <c r="I24" i="19"/>
  <c r="J24" i="19"/>
  <c r="K24" i="19"/>
  <c r="L24" i="19"/>
  <c r="M24" i="19"/>
  <c r="N24" i="19"/>
  <c r="I25" i="19"/>
  <c r="J25" i="19"/>
  <c r="K25" i="19"/>
  <c r="L25" i="19"/>
  <c r="M25" i="19"/>
  <c r="N25" i="19"/>
  <c r="I26" i="19"/>
  <c r="J26" i="19"/>
  <c r="K26" i="19"/>
  <c r="L26" i="19"/>
  <c r="M26" i="19"/>
  <c r="N26" i="19"/>
  <c r="O7" i="69"/>
  <c r="N7" i="69"/>
  <c r="M7" i="69"/>
  <c r="M28" i="69" s="1"/>
  <c r="L7" i="69"/>
  <c r="L28" i="69" s="1"/>
  <c r="H28" i="69" s="1"/>
  <c r="K7" i="69"/>
  <c r="J7" i="69"/>
  <c r="J27" i="69" s="1"/>
  <c r="N7" i="67"/>
  <c r="M7" i="67"/>
  <c r="M28" i="67" s="1"/>
  <c r="L7" i="67"/>
  <c r="L28" i="67" s="1"/>
  <c r="K7" i="67"/>
  <c r="K28" i="67" s="1"/>
  <c r="J7" i="67"/>
  <c r="J27" i="67" s="1"/>
  <c r="H27" i="67" s="1"/>
  <c r="I7" i="67"/>
  <c r="I27" i="67" s="1"/>
  <c r="G27" i="67" s="1"/>
  <c r="N7" i="66"/>
  <c r="M7" i="66"/>
  <c r="M28" i="66" s="1"/>
  <c r="L7" i="66"/>
  <c r="L28" i="66" s="1"/>
  <c r="K7" i="66"/>
  <c r="J7" i="66"/>
  <c r="J27" i="66" s="1"/>
  <c r="H27" i="66" s="1"/>
  <c r="I7" i="66"/>
  <c r="I27" i="66" s="1"/>
  <c r="G27" i="66" s="1"/>
  <c r="N7" i="65"/>
  <c r="M7" i="65"/>
  <c r="L7" i="65"/>
  <c r="L28" i="65" s="1"/>
  <c r="K7" i="65"/>
  <c r="K28" i="65" s="1"/>
  <c r="G28" i="65" s="1"/>
  <c r="J7" i="65"/>
  <c r="I7" i="65"/>
  <c r="I27" i="65" s="1"/>
  <c r="G27" i="65" s="1"/>
  <c r="N7" i="63"/>
  <c r="N28" i="63" s="1"/>
  <c r="M7" i="63"/>
  <c r="M28" i="63" s="1"/>
  <c r="L7" i="63"/>
  <c r="K7" i="63"/>
  <c r="K28" i="63" s="1"/>
  <c r="J7" i="63"/>
  <c r="I7" i="63"/>
  <c r="I27" i="63" s="1"/>
  <c r="G27" i="63" s="1"/>
  <c r="N7" i="62"/>
  <c r="M7" i="62"/>
  <c r="L7" i="62"/>
  <c r="L28" i="62" s="1"/>
  <c r="K7" i="62"/>
  <c r="J7" i="62"/>
  <c r="I7" i="62"/>
  <c r="I27" i="62" s="1"/>
  <c r="G27" i="62" s="1"/>
  <c r="N7" i="60"/>
  <c r="N28" i="60" s="1"/>
  <c r="H28" i="60" s="1"/>
  <c r="M7" i="60"/>
  <c r="M28" i="60" s="1"/>
  <c r="L7" i="60"/>
  <c r="L28" i="60" s="1"/>
  <c r="K7" i="60"/>
  <c r="K28" i="60" s="1"/>
  <c r="G28" i="60" s="1"/>
  <c r="J7" i="60"/>
  <c r="I7" i="60"/>
  <c r="N7" i="59"/>
  <c r="N28" i="59" s="1"/>
  <c r="H28" i="59" s="1"/>
  <c r="M7" i="59"/>
  <c r="M28" i="59" s="1"/>
  <c r="L7" i="59"/>
  <c r="L28" i="59" s="1"/>
  <c r="K7" i="59"/>
  <c r="J7" i="59"/>
  <c r="J27" i="59" s="1"/>
  <c r="H27" i="59" s="1"/>
  <c r="I7" i="59"/>
  <c r="I27" i="59" s="1"/>
  <c r="G27" i="59" s="1"/>
  <c r="N7" i="58"/>
  <c r="M7" i="58"/>
  <c r="M28" i="58" s="1"/>
  <c r="L7" i="58"/>
  <c r="L28" i="58" s="1"/>
  <c r="H28" i="58" s="1"/>
  <c r="K7" i="58"/>
  <c r="K28" i="58" s="1"/>
  <c r="G28" i="58" s="1"/>
  <c r="J7" i="58"/>
  <c r="J27" i="58" s="1"/>
  <c r="H27" i="58" s="1"/>
  <c r="H29" i="58" s="1"/>
  <c r="I7" i="58"/>
  <c r="I27" i="58" s="1"/>
  <c r="G27" i="58" s="1"/>
  <c r="N7" i="57"/>
  <c r="M7" i="57"/>
  <c r="M28" i="57" s="1"/>
  <c r="L7" i="57"/>
  <c r="L28" i="57" s="1"/>
  <c r="H28" i="57" s="1"/>
  <c r="K7" i="57"/>
  <c r="J7" i="57"/>
  <c r="J27" i="57" s="1"/>
  <c r="H27" i="57" s="1"/>
  <c r="H29" i="57" s="1"/>
  <c r="I7" i="57"/>
  <c r="I27" i="57" s="1"/>
  <c r="G27" i="57" s="1"/>
  <c r="N7" i="70"/>
  <c r="N28" i="70" s="1"/>
  <c r="M7" i="70"/>
  <c r="M28" i="70" s="1"/>
  <c r="L7" i="70"/>
  <c r="L28" i="70" s="1"/>
  <c r="H28" i="70" s="1"/>
  <c r="K7" i="70"/>
  <c r="K28" i="70" s="1"/>
  <c r="G28" i="70" s="1"/>
  <c r="J7" i="70"/>
  <c r="J27" i="70" s="1"/>
  <c r="H27" i="70" s="1"/>
  <c r="I7" i="70"/>
  <c r="N7" i="71"/>
  <c r="N28" i="71" s="1"/>
  <c r="M7" i="71"/>
  <c r="M28" i="71" s="1"/>
  <c r="L7" i="71"/>
  <c r="L28" i="71" s="1"/>
  <c r="K7" i="71"/>
  <c r="K28" i="71" s="1"/>
  <c r="J7" i="71"/>
  <c r="J27" i="71" s="1"/>
  <c r="H27" i="71" s="1"/>
  <c r="I7" i="71"/>
  <c r="I27" i="71" s="1"/>
  <c r="G27" i="71" s="1"/>
  <c r="N7" i="56"/>
  <c r="N28" i="56" s="1"/>
  <c r="M7" i="56"/>
  <c r="L7" i="56"/>
  <c r="L28" i="56" s="1"/>
  <c r="K7" i="56"/>
  <c r="K28" i="56" s="1"/>
  <c r="G28" i="56" s="1"/>
  <c r="J7" i="56"/>
  <c r="J27" i="56" s="1"/>
  <c r="H27" i="56" s="1"/>
  <c r="I7" i="56"/>
  <c r="I27" i="56" s="1"/>
  <c r="G27" i="56" s="1"/>
  <c r="N7" i="55"/>
  <c r="N28" i="55" s="1"/>
  <c r="M7" i="55"/>
  <c r="M28" i="55" s="1"/>
  <c r="I26" i="28" s="1"/>
  <c r="L7" i="55"/>
  <c r="K7" i="55"/>
  <c r="K28" i="55" s="1"/>
  <c r="G28" i="55" s="1"/>
  <c r="J7" i="55"/>
  <c r="I7" i="55"/>
  <c r="I27" i="55" s="1"/>
  <c r="G27" i="55" s="1"/>
  <c r="N7" i="54"/>
  <c r="N28" i="54" s="1"/>
  <c r="H28" i="54" s="1"/>
  <c r="M7" i="54"/>
  <c r="L7" i="54"/>
  <c r="K7" i="54"/>
  <c r="K28" i="54" s="1"/>
  <c r="G28" i="54" s="1"/>
  <c r="J7" i="54"/>
  <c r="J27" i="54" s="1"/>
  <c r="H27" i="54" s="1"/>
  <c r="H29" i="54" s="1"/>
  <c r="I7" i="54"/>
  <c r="N7" i="53"/>
  <c r="N28" i="53" s="1"/>
  <c r="J24" i="28" s="1"/>
  <c r="M7" i="53"/>
  <c r="M28" i="53" s="1"/>
  <c r="L7" i="53"/>
  <c r="K7" i="53"/>
  <c r="K28" i="53" s="1"/>
  <c r="G24" i="28" s="1"/>
  <c r="J7" i="53"/>
  <c r="J27" i="53" s="1"/>
  <c r="H27" i="53" s="1"/>
  <c r="I7" i="53"/>
  <c r="I27" i="53" s="1"/>
  <c r="G27" i="53" s="1"/>
  <c r="N7" i="52"/>
  <c r="M7" i="52"/>
  <c r="M28" i="52" s="1"/>
  <c r="L7" i="52"/>
  <c r="L28" i="52" s="1"/>
  <c r="K7" i="52"/>
  <c r="J7" i="52"/>
  <c r="J27" i="52" s="1"/>
  <c r="H27" i="52" s="1"/>
  <c r="I7" i="52"/>
  <c r="I27" i="52" s="1"/>
  <c r="G27" i="52" s="1"/>
  <c r="N7" i="68"/>
  <c r="N28" i="68" s="1"/>
  <c r="M7" i="68"/>
  <c r="M28" i="68" s="1"/>
  <c r="L7" i="68"/>
  <c r="L28" i="68" s="1"/>
  <c r="K7" i="68"/>
  <c r="K28" i="68" s="1"/>
  <c r="G28" i="68" s="1"/>
  <c r="J7" i="68"/>
  <c r="I7" i="68"/>
  <c r="I27" i="68" s="1"/>
  <c r="G27" i="68" s="1"/>
  <c r="N7" i="50"/>
  <c r="N28" i="50" s="1"/>
  <c r="H28" i="50" s="1"/>
  <c r="M7" i="50"/>
  <c r="M28" i="50" s="1"/>
  <c r="L7" i="50"/>
  <c r="K7" i="50"/>
  <c r="K28" i="50" s="1"/>
  <c r="G28" i="50" s="1"/>
  <c r="J7" i="50"/>
  <c r="J27" i="50" s="1"/>
  <c r="H27" i="50" s="1"/>
  <c r="H29" i="50" s="1"/>
  <c r="I7" i="50"/>
  <c r="I27" i="50" s="1"/>
  <c r="G27" i="50" s="1"/>
  <c r="N7" i="49"/>
  <c r="N28" i="49" s="1"/>
  <c r="M7" i="49"/>
  <c r="M28" i="49" s="1"/>
  <c r="L7" i="49"/>
  <c r="L28" i="49" s="1"/>
  <c r="K7" i="49"/>
  <c r="J7" i="49"/>
  <c r="J27" i="49" s="1"/>
  <c r="H27" i="49" s="1"/>
  <c r="I7" i="49"/>
  <c r="N7" i="24"/>
  <c r="N28" i="24" s="1"/>
  <c r="J19" i="28" s="1"/>
  <c r="M7" i="24"/>
  <c r="M28" i="24" s="1"/>
  <c r="I19" i="28" s="1"/>
  <c r="L7" i="24"/>
  <c r="K7" i="24"/>
  <c r="K28" i="24" s="1"/>
  <c r="G19" i="28" s="1"/>
  <c r="J7" i="24"/>
  <c r="J27" i="24" s="1"/>
  <c r="H27" i="24" s="1"/>
  <c r="I7" i="24"/>
  <c r="I27" i="24" s="1"/>
  <c r="G27" i="24" s="1"/>
  <c r="N7" i="48"/>
  <c r="M7" i="48"/>
  <c r="M28" i="48" s="1"/>
  <c r="L7" i="48"/>
  <c r="K7" i="48"/>
  <c r="J7" i="48"/>
  <c r="J27" i="48" s="1"/>
  <c r="H27" i="48" s="1"/>
  <c r="I7" i="48"/>
  <c r="I27" i="48" s="1"/>
  <c r="G27" i="48" s="1"/>
  <c r="N7" i="26"/>
  <c r="N28" i="26" s="1"/>
  <c r="M7" i="26"/>
  <c r="L7" i="26"/>
  <c r="L28" i="26" s="1"/>
  <c r="H28" i="26" s="1"/>
  <c r="K7" i="26"/>
  <c r="K28" i="26" s="1"/>
  <c r="G28" i="26" s="1"/>
  <c r="J7" i="26"/>
  <c r="J27" i="26" s="1"/>
  <c r="H27" i="26" s="1"/>
  <c r="I7" i="26"/>
  <c r="N7" i="23"/>
  <c r="N28" i="23" s="1"/>
  <c r="M7" i="23"/>
  <c r="L7" i="23"/>
  <c r="K7" i="23"/>
  <c r="K28" i="23" s="1"/>
  <c r="G16" i="28" s="1"/>
  <c r="J7" i="23"/>
  <c r="J27" i="23" s="1"/>
  <c r="H27" i="23" s="1"/>
  <c r="I7" i="23"/>
  <c r="I27" i="23" s="1"/>
  <c r="G27" i="23" s="1"/>
  <c r="N7" i="21"/>
  <c r="N28" i="21" s="1"/>
  <c r="M7" i="21"/>
  <c r="L7" i="21"/>
  <c r="K7" i="21"/>
  <c r="K28" i="21" s="1"/>
  <c r="J7" i="21"/>
  <c r="I7" i="21"/>
  <c r="I27" i="21" s="1"/>
  <c r="G27" i="21" s="1"/>
  <c r="N7" i="47"/>
  <c r="N28" i="47" s="1"/>
  <c r="H28" i="47" s="1"/>
  <c r="M7" i="47"/>
  <c r="L7" i="47"/>
  <c r="K7" i="47"/>
  <c r="K28" i="47" s="1"/>
  <c r="G28" i="47" s="1"/>
  <c r="J7" i="47"/>
  <c r="J27" i="47" s="1"/>
  <c r="H27" i="47" s="1"/>
  <c r="H29" i="47" s="1"/>
  <c r="I7" i="47"/>
  <c r="N7" i="25"/>
  <c r="N28" i="25" s="1"/>
  <c r="M7" i="25"/>
  <c r="M28" i="25" s="1"/>
  <c r="L7" i="25"/>
  <c r="L28" i="25" s="1"/>
  <c r="K7" i="25"/>
  <c r="J7" i="25"/>
  <c r="J27" i="25" s="1"/>
  <c r="H27" i="25" s="1"/>
  <c r="I7" i="25"/>
  <c r="N7" i="22"/>
  <c r="N28" i="22" s="1"/>
  <c r="H28" i="22" s="1"/>
  <c r="M7" i="22"/>
  <c r="M28" i="22" s="1"/>
  <c r="L7" i="22"/>
  <c r="L28" i="22" s="1"/>
  <c r="K7" i="22"/>
  <c r="J7" i="22"/>
  <c r="J27" i="22" s="1"/>
  <c r="H27" i="22" s="1"/>
  <c r="H29" i="22" s="1"/>
  <c r="I7" i="22"/>
  <c r="I27" i="22" s="1"/>
  <c r="G27" i="22" s="1"/>
  <c r="N7" i="45"/>
  <c r="M7" i="45"/>
  <c r="M28" i="45" s="1"/>
  <c r="L7" i="45"/>
  <c r="L28" i="45" s="1"/>
  <c r="H28" i="45" s="1"/>
  <c r="K7" i="45"/>
  <c r="J7" i="45"/>
  <c r="J27" i="45" s="1"/>
  <c r="H27" i="45" s="1"/>
  <c r="H29" i="45" s="1"/>
  <c r="I7" i="45"/>
  <c r="I27" i="45" s="1"/>
  <c r="G27" i="45" s="1"/>
  <c r="N7" i="29"/>
  <c r="M7" i="29"/>
  <c r="M28" i="29" s="1"/>
  <c r="L7" i="29"/>
  <c r="L28" i="29" s="1"/>
  <c r="K7" i="29"/>
  <c r="J7" i="29"/>
  <c r="J27" i="29" s="1"/>
  <c r="H27" i="29" s="1"/>
  <c r="I7" i="29"/>
  <c r="I27" i="29" s="1"/>
  <c r="G27" i="29" s="1"/>
  <c r="N7" i="46"/>
  <c r="N28" i="46" s="1"/>
  <c r="M7" i="46"/>
  <c r="M28" i="46" s="1"/>
  <c r="L7" i="46"/>
  <c r="L28" i="46" s="1"/>
  <c r="K7" i="46"/>
  <c r="K28" i="46" s="1"/>
  <c r="G28" i="46" s="1"/>
  <c r="J7" i="46"/>
  <c r="J27" i="46" s="1"/>
  <c r="H27" i="46" s="1"/>
  <c r="I7" i="46"/>
  <c r="I27" i="46" s="1"/>
  <c r="G27" i="46" s="1"/>
  <c r="N7" i="20"/>
  <c r="M7" i="20"/>
  <c r="M28" i="20" s="1"/>
  <c r="L7" i="20"/>
  <c r="K7" i="20"/>
  <c r="J7" i="20"/>
  <c r="J27" i="20" s="1"/>
  <c r="H27" i="20" s="1"/>
  <c r="I7" i="20"/>
  <c r="I27" i="20" s="1"/>
  <c r="G27" i="20" s="1"/>
  <c r="M7" i="19"/>
  <c r="M28" i="19" s="1"/>
  <c r="K7" i="19"/>
  <c r="K28" i="19" s="1"/>
  <c r="G28" i="19" s="1"/>
  <c r="I8" i="18"/>
  <c r="J8" i="18"/>
  <c r="K8" i="18"/>
  <c r="L8" i="18"/>
  <c r="M8" i="18"/>
  <c r="N8" i="18"/>
  <c r="I9" i="18"/>
  <c r="J9" i="18"/>
  <c r="K9" i="18"/>
  <c r="L9" i="18"/>
  <c r="M9" i="18"/>
  <c r="N9" i="18"/>
  <c r="I10" i="18"/>
  <c r="J10" i="18"/>
  <c r="K10" i="18"/>
  <c r="L10" i="18"/>
  <c r="M10" i="18"/>
  <c r="N10" i="18"/>
  <c r="I11" i="18"/>
  <c r="J11" i="18"/>
  <c r="K11" i="18"/>
  <c r="L11" i="18"/>
  <c r="M11" i="18"/>
  <c r="N11" i="18"/>
  <c r="I12" i="18"/>
  <c r="J12" i="18"/>
  <c r="K12" i="18"/>
  <c r="L12" i="18"/>
  <c r="M12" i="18"/>
  <c r="N12" i="18"/>
  <c r="I13" i="18"/>
  <c r="J13" i="18"/>
  <c r="K13" i="18"/>
  <c r="L13" i="18"/>
  <c r="M13" i="18"/>
  <c r="N13" i="18"/>
  <c r="I14" i="18"/>
  <c r="J14" i="18"/>
  <c r="K14" i="18"/>
  <c r="L14" i="18"/>
  <c r="M14" i="18"/>
  <c r="N14" i="18"/>
  <c r="I15" i="18"/>
  <c r="J15" i="18"/>
  <c r="K15" i="18"/>
  <c r="L15" i="18"/>
  <c r="M15" i="18"/>
  <c r="N15" i="18"/>
  <c r="I16" i="18"/>
  <c r="J16" i="18"/>
  <c r="K16" i="18"/>
  <c r="L16" i="18"/>
  <c r="M16" i="18"/>
  <c r="N16" i="18"/>
  <c r="I17" i="18"/>
  <c r="J17" i="18"/>
  <c r="K17" i="18"/>
  <c r="L17" i="18"/>
  <c r="M17" i="18"/>
  <c r="N17" i="18"/>
  <c r="I18" i="18"/>
  <c r="J18" i="18"/>
  <c r="K18" i="18"/>
  <c r="L18" i="18"/>
  <c r="M18" i="18"/>
  <c r="N18" i="18"/>
  <c r="I19" i="18"/>
  <c r="J19" i="18"/>
  <c r="K19" i="18"/>
  <c r="L19" i="18"/>
  <c r="M19" i="18"/>
  <c r="N19" i="18"/>
  <c r="I20" i="18"/>
  <c r="J20" i="18"/>
  <c r="K20" i="18"/>
  <c r="L20" i="18"/>
  <c r="M20" i="18"/>
  <c r="N20" i="18"/>
  <c r="I21" i="18"/>
  <c r="J21" i="18"/>
  <c r="K21" i="18"/>
  <c r="L21" i="18"/>
  <c r="M21" i="18"/>
  <c r="N21" i="18"/>
  <c r="I22" i="18"/>
  <c r="J22" i="18"/>
  <c r="K22" i="18"/>
  <c r="L22" i="18"/>
  <c r="M22" i="18"/>
  <c r="N22" i="18"/>
  <c r="I23" i="18"/>
  <c r="J23" i="18"/>
  <c r="K23" i="18"/>
  <c r="L23" i="18"/>
  <c r="M23" i="18"/>
  <c r="N23" i="18"/>
  <c r="I24" i="18"/>
  <c r="J24" i="18"/>
  <c r="K24" i="18"/>
  <c r="L24" i="18"/>
  <c r="M24" i="18"/>
  <c r="N24" i="18"/>
  <c r="I25" i="18"/>
  <c r="J25" i="18"/>
  <c r="K25" i="18"/>
  <c r="L25" i="18"/>
  <c r="M25" i="18"/>
  <c r="N25" i="18"/>
  <c r="N7" i="18"/>
  <c r="M7" i="18"/>
  <c r="L7" i="18"/>
  <c r="K7" i="18"/>
  <c r="N7" i="19"/>
  <c r="N28" i="19" s="1"/>
  <c r="J7" i="19"/>
  <c r="L7" i="19"/>
  <c r="I7" i="19"/>
  <c r="C4" i="28"/>
  <c r="C3" i="28"/>
  <c r="J7" i="18"/>
  <c r="I7" i="18"/>
  <c r="C3" i="69"/>
  <c r="C3" i="67"/>
  <c r="C3" i="66"/>
  <c r="C3" i="65"/>
  <c r="C3" i="63"/>
  <c r="C3" i="62"/>
  <c r="C3" i="60"/>
  <c r="C3" i="59"/>
  <c r="C3" i="58"/>
  <c r="C3" i="57"/>
  <c r="C3" i="70"/>
  <c r="C3" i="71"/>
  <c r="C3" i="56"/>
  <c r="C3" i="55"/>
  <c r="C3" i="54"/>
  <c r="C3" i="53"/>
  <c r="C3" i="52"/>
  <c r="C3" i="68"/>
  <c r="C3" i="50"/>
  <c r="C3" i="49"/>
  <c r="C3" i="24"/>
  <c r="C3" i="48"/>
  <c r="C3" i="26"/>
  <c r="C3" i="23"/>
  <c r="C3" i="21"/>
  <c r="C3" i="47"/>
  <c r="C3" i="25"/>
  <c r="C3" i="22"/>
  <c r="C3" i="45"/>
  <c r="C3" i="29"/>
  <c r="C3" i="46"/>
  <c r="C3" i="20"/>
  <c r="C3" i="19"/>
  <c r="E26" i="28" l="1"/>
  <c r="G26" i="28"/>
  <c r="G40" i="28"/>
  <c r="L28" i="24"/>
  <c r="H19" i="28" s="1"/>
  <c r="E19" i="28"/>
  <c r="M28" i="23"/>
  <c r="I16" i="28" s="1"/>
  <c r="I40" i="28" s="1"/>
  <c r="E16" i="28"/>
  <c r="E40" i="28" s="1"/>
  <c r="L28" i="23"/>
  <c r="H16" i="28" s="1"/>
  <c r="H40" i="28" s="1"/>
  <c r="D41" i="28" s="1"/>
  <c r="F16" i="28"/>
  <c r="F7" i="28"/>
  <c r="N28" i="20"/>
  <c r="L28" i="20"/>
  <c r="H7" i="28" s="1"/>
  <c r="K28" i="20"/>
  <c r="G7" i="28" s="1"/>
  <c r="L28" i="53"/>
  <c r="H24" i="28" s="1"/>
  <c r="F24" i="28"/>
  <c r="E24" i="28"/>
  <c r="M27" i="18"/>
  <c r="L27" i="18"/>
  <c r="I28" i="69"/>
  <c r="G28" i="67"/>
  <c r="H28" i="67"/>
  <c r="H29" i="67" s="1"/>
  <c r="H28" i="66"/>
  <c r="H29" i="66" s="1"/>
  <c r="H29" i="65"/>
  <c r="H28" i="63"/>
  <c r="G28" i="63"/>
  <c r="G29" i="63"/>
  <c r="H29" i="63"/>
  <c r="H28" i="62"/>
  <c r="G28" i="62"/>
  <c r="H29" i="62"/>
  <c r="H29" i="60"/>
  <c r="H29" i="59"/>
  <c r="G28" i="59"/>
  <c r="G29" i="59" s="1"/>
  <c r="H30" i="59" s="1"/>
  <c r="H29" i="70"/>
  <c r="G29" i="70"/>
  <c r="H30" i="70" s="1"/>
  <c r="H28" i="71"/>
  <c r="H29" i="71" s="1"/>
  <c r="G28" i="71"/>
  <c r="G29" i="71" s="1"/>
  <c r="H30" i="71" s="1"/>
  <c r="H28" i="56"/>
  <c r="H29" i="56" s="1"/>
  <c r="G29" i="55"/>
  <c r="C26" i="28" s="1"/>
  <c r="H28" i="55"/>
  <c r="H29" i="55" s="1"/>
  <c r="H28" i="53"/>
  <c r="H29" i="53" s="1"/>
  <c r="D24" i="28" s="1"/>
  <c r="G28" i="53"/>
  <c r="H28" i="52"/>
  <c r="H29" i="52" s="1"/>
  <c r="G28" i="52"/>
  <c r="G29" i="52" s="1"/>
  <c r="H28" i="68"/>
  <c r="H29" i="68" s="1"/>
  <c r="H28" i="49"/>
  <c r="H29" i="49"/>
  <c r="G28" i="49"/>
  <c r="G29" i="49" s="1"/>
  <c r="H30" i="49" s="1"/>
  <c r="H28" i="24"/>
  <c r="H29" i="24" s="1"/>
  <c r="D19" i="28" s="1"/>
  <c r="G28" i="24"/>
  <c r="H29" i="48"/>
  <c r="G28" i="48"/>
  <c r="G29" i="48" s="1"/>
  <c r="H30" i="48" s="1"/>
  <c r="G29" i="26"/>
  <c r="H29" i="26"/>
  <c r="H28" i="23"/>
  <c r="H29" i="23" s="1"/>
  <c r="D16" i="28" s="1"/>
  <c r="G28" i="21"/>
  <c r="H28" i="21"/>
  <c r="H29" i="21"/>
  <c r="H28" i="25"/>
  <c r="H29" i="25" s="1"/>
  <c r="G28" i="25"/>
  <c r="G29" i="25"/>
  <c r="G28" i="22"/>
  <c r="G28" i="29"/>
  <c r="H28" i="29"/>
  <c r="H29" i="29" s="1"/>
  <c r="H28" i="46"/>
  <c r="H29" i="46"/>
  <c r="G29" i="46"/>
  <c r="H30" i="46" s="1"/>
  <c r="G28" i="20"/>
  <c r="H28" i="19"/>
  <c r="G29" i="67"/>
  <c r="G29" i="66"/>
  <c r="G29" i="65"/>
  <c r="H30" i="65" s="1"/>
  <c r="G29" i="62"/>
  <c r="H30" i="62" s="1"/>
  <c r="G29" i="60"/>
  <c r="H30" i="60" s="1"/>
  <c r="G29" i="58"/>
  <c r="H30" i="58" s="1"/>
  <c r="G29" i="57"/>
  <c r="H30" i="57" s="1"/>
  <c r="G29" i="56"/>
  <c r="G29" i="54"/>
  <c r="H30" i="54" s="1"/>
  <c r="G29" i="53"/>
  <c r="C24" i="28" s="1"/>
  <c r="G29" i="68"/>
  <c r="G29" i="50"/>
  <c r="H30" i="50" s="1"/>
  <c r="G29" i="24"/>
  <c r="C19" i="28" s="1"/>
  <c r="G29" i="21"/>
  <c r="G29" i="47"/>
  <c r="H30" i="47" s="1"/>
  <c r="G29" i="22"/>
  <c r="H30" i="22" s="1"/>
  <c r="G29" i="45"/>
  <c r="H30" i="45" s="1"/>
  <c r="G29" i="29"/>
  <c r="G29" i="20"/>
  <c r="K27" i="18"/>
  <c r="N27" i="18"/>
  <c r="H27" i="18" s="1"/>
  <c r="C4" i="19"/>
  <c r="P27" i="71"/>
  <c r="C4" i="71"/>
  <c r="P27" i="70"/>
  <c r="C4" i="70"/>
  <c r="C4" i="69"/>
  <c r="C4" i="67"/>
  <c r="C4" i="66"/>
  <c r="C4" i="65"/>
  <c r="C4" i="63"/>
  <c r="C4" i="62"/>
  <c r="C4" i="60"/>
  <c r="C4" i="59"/>
  <c r="C4" i="58"/>
  <c r="C4" i="57"/>
  <c r="C4" i="56"/>
  <c r="C4" i="55"/>
  <c r="C4" i="54"/>
  <c r="C4" i="53"/>
  <c r="C4" i="52"/>
  <c r="C4" i="68"/>
  <c r="C4" i="50"/>
  <c r="C4" i="49"/>
  <c r="C4" i="24"/>
  <c r="C4" i="48"/>
  <c r="C4" i="26"/>
  <c r="C4" i="23"/>
  <c r="C4" i="21"/>
  <c r="C4" i="47"/>
  <c r="C4" i="25"/>
  <c r="C4" i="22"/>
  <c r="C4" i="45"/>
  <c r="C4" i="29"/>
  <c r="C4" i="46"/>
  <c r="C4" i="20"/>
  <c r="C41" i="28" l="1"/>
  <c r="G28" i="23"/>
  <c r="G29" i="23" s="1"/>
  <c r="C16" i="28" s="1"/>
  <c r="C7" i="28"/>
  <c r="H28" i="20"/>
  <c r="H29" i="20" s="1"/>
  <c r="D7" i="28" s="1"/>
  <c r="J7" i="28"/>
  <c r="G27" i="18"/>
  <c r="H30" i="67"/>
  <c r="H30" i="66"/>
  <c r="H30" i="63"/>
  <c r="H30" i="56"/>
  <c r="H30" i="55"/>
  <c r="H30" i="53"/>
  <c r="H30" i="52"/>
  <c r="H30" i="68"/>
  <c r="H30" i="24"/>
  <c r="H30" i="26"/>
  <c r="H30" i="23"/>
  <c r="H30" i="21"/>
  <c r="H30" i="25"/>
  <c r="H30" i="29"/>
  <c r="P27" i="67"/>
  <c r="P27" i="66"/>
  <c r="P27" i="65"/>
  <c r="P27" i="63"/>
  <c r="P27" i="62"/>
  <c r="P27" i="60"/>
  <c r="P27" i="59"/>
  <c r="P27" i="58"/>
  <c r="P27" i="57"/>
  <c r="P27" i="56"/>
  <c r="P27" i="55"/>
  <c r="P27" i="54"/>
  <c r="P27" i="53"/>
  <c r="P27" i="52"/>
  <c r="P27" i="68"/>
  <c r="P27" i="50"/>
  <c r="P27" i="49"/>
  <c r="P27" i="24"/>
  <c r="P27" i="48"/>
  <c r="P27" i="26"/>
  <c r="P27" i="23"/>
  <c r="P27" i="21"/>
  <c r="P27" i="47"/>
  <c r="P27" i="25"/>
  <c r="P27" i="22"/>
  <c r="P27" i="45"/>
  <c r="P27" i="29"/>
  <c r="P27" i="20"/>
  <c r="P27" i="19"/>
  <c r="H30" i="20" l="1"/>
  <c r="N27" i="69"/>
  <c r="K27" i="69"/>
  <c r="I27" i="69" s="1"/>
  <c r="H27" i="69"/>
  <c r="H29" i="69" s="1"/>
  <c r="O27" i="69"/>
  <c r="I29" i="69" l="1"/>
  <c r="I30" i="69" s="1"/>
  <c r="J26" i="18" l="1"/>
  <c r="H26" i="18" s="1"/>
  <c r="H28" i="18" s="1"/>
  <c r="H27" i="19" l="1"/>
  <c r="H29" i="19" s="1"/>
  <c r="I27" i="19"/>
  <c r="G27" i="19" s="1"/>
  <c r="I26" i="18"/>
  <c r="G26" i="18" s="1"/>
  <c r="G28" i="18" s="1"/>
  <c r="H29" i="18" s="1"/>
  <c r="I31" i="25"/>
  <c r="M31" i="25"/>
  <c r="O27" i="19"/>
  <c r="E5" i="11"/>
  <c r="E4" i="11"/>
  <c r="F4" i="11" s="1"/>
  <c r="D7" i="11"/>
  <c r="F3" i="11"/>
  <c r="I3" i="11"/>
  <c r="J3" i="11"/>
  <c r="L3" i="11" s="1"/>
  <c r="I4" i="11"/>
  <c r="J4" i="11"/>
  <c r="L4" i="11" s="1"/>
  <c r="I5" i="11"/>
  <c r="J5" i="11"/>
  <c r="L5" i="11" s="1"/>
  <c r="G29" i="19" l="1"/>
  <c r="H30" i="19" s="1"/>
  <c r="H32" i="18"/>
  <c r="J31" i="25"/>
  <c r="N31" i="25"/>
  <c r="E6" i="11"/>
  <c r="E7" i="11" s="1"/>
  <c r="F5" i="11"/>
  <c r="M3" i="11"/>
  <c r="F40" i="28" l="1"/>
  <c r="D40" i="28" s="1"/>
  <c r="C40" i="28"/>
  <c r="F6" i="11"/>
  <c r="G3" i="11" s="1"/>
  <c r="D42" i="28" l="1"/>
  <c r="C42" i="28"/>
  <c r="F7" i="11"/>
  <c r="C13" i="7"/>
  <c r="C12" i="7"/>
  <c r="I11" i="7"/>
  <c r="C11" i="7"/>
  <c r="D43" i="28" l="1"/>
  <c r="O11" i="7"/>
  <c r="P11" i="7" s="1"/>
  <c r="M11" i="7"/>
  <c r="N11" i="7" s="1"/>
  <c r="E3" i="7" s="1"/>
  <c r="J11" i="7"/>
  <c r="K11" i="7" s="1"/>
  <c r="D5" i="7" l="1"/>
  <c r="L11" i="7"/>
  <c r="R11" i="7" s="1"/>
  <c r="Q11" i="7"/>
  <c r="D6" i="7" s="1"/>
  <c r="E4" i="7"/>
  <c r="D4" i="7"/>
  <c r="D3" i="7"/>
  <c r="E5" i="7" l="1"/>
  <c r="E6" i="7"/>
</calcChain>
</file>

<file path=xl/comments1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ministerstvo alebo jeho podriadená organizácia</t>
        </r>
      </text>
    </comment>
    <comment ref="F6" authorId="0" shapeId="0">
      <text>
        <r>
          <rPr>
            <sz val="9"/>
            <color indexed="81"/>
            <rFont val="Segoe UI"/>
            <family val="2"/>
            <charset val="238"/>
          </rPr>
          <t>Rok účinnosti opatrení, ktoré menia zaťaženie podnikateľov.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</commentList>
</comments>
</file>

<file path=xl/comments10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1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6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7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8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9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C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D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E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</commentList>
</comments>
</file>

<file path=xl/comments20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1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6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7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8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9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0.xml><?xml version="1.0" encoding="utf-8"?>
<comments xmlns="http://schemas.openxmlformats.org/spreadsheetml/2006/main">
  <authors>
    <author>Gajdosikova Jana</author>
  </authors>
  <commentLis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1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meno predklaDAJúCEHO POSANCA </t>
        </r>
      </text>
    </comment>
    <comment ref="G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I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K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</commentList>
</comments>
</file>

<file path=xl/comments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6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7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8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9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sharedStrings.xml><?xml version="1.0" encoding="utf-8"?>
<sst xmlns="http://schemas.openxmlformats.org/spreadsheetml/2006/main" count="1653" uniqueCount="191">
  <si>
    <t>Čas
(v min.)</t>
  </si>
  <si>
    <t>Počet plnení</t>
  </si>
  <si>
    <t>Koeficient</t>
  </si>
  <si>
    <t>1-krát ročne</t>
  </si>
  <si>
    <t>každé 2 roky</t>
  </si>
  <si>
    <t>2-krát ročne (polročne)</t>
  </si>
  <si>
    <t>každé 3 roky</t>
  </si>
  <si>
    <t>3-krát ročne</t>
  </si>
  <si>
    <t>každé 4 roky</t>
  </si>
  <si>
    <t>4-krát ročne (štvrťročne)</t>
  </si>
  <si>
    <t>mesačne</t>
  </si>
  <si>
    <t>každých 5 rokov</t>
  </si>
  <si>
    <t>nepravidelne/ jednorazovo</t>
  </si>
  <si>
    <t>Frekvencia plnenia povinnosti</t>
  </si>
  <si>
    <t>Iné</t>
  </si>
  <si>
    <t>Priemerná hrubá mesačná mzda v národnom hospodárstve za rok 2013</t>
  </si>
  <si>
    <t>Evidencia, vedenie dokumentácie</t>
  </si>
  <si>
    <t>Inventarizácia</t>
  </si>
  <si>
    <t>Poskytnutie súčinnosti</t>
  </si>
  <si>
    <t>Predloženie dokladu/dokumentu papierovo</t>
  </si>
  <si>
    <t>Predloženie dokladu/dokumentu elektornicky</t>
  </si>
  <si>
    <t>Žiadosť/návrh</t>
  </si>
  <si>
    <t>Archivácia</t>
  </si>
  <si>
    <t>Náklady na celé podnikateľské prostredie</t>
  </si>
  <si>
    <r>
      <t>Celkové náklady</t>
    </r>
    <r>
      <rPr>
        <b/>
        <i/>
        <sz val="10"/>
        <color theme="0"/>
        <rFont val="Arial"/>
        <family val="2"/>
      </rPr>
      <t xml:space="preserve"> povinnosti (EUR)</t>
    </r>
  </si>
  <si>
    <t>Ohlásenie, oznámenie, poskytnutie informácie</t>
  </si>
  <si>
    <t>Vypracovanie dokumentu/správy</t>
  </si>
  <si>
    <t>Overenie súladu</t>
  </si>
  <si>
    <t>Náklady regulácie</t>
  </si>
  <si>
    <r>
      <t>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</si>
  <si>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>Nepriame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</si>
  <si>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 xml:space="preserve">Administratívne náklady </t>
    </r>
    <r>
      <rPr>
        <b/>
        <i/>
        <sz val="10"/>
        <color rgb="FF77AC00"/>
        <rFont val="Arial"/>
        <family val="2"/>
      </rPr>
      <t>(EUR)</t>
    </r>
  </si>
  <si>
    <t>Náklady na 1 podnikateľa</t>
  </si>
  <si>
    <r>
      <rPr>
        <b/>
        <sz val="11"/>
        <color theme="0"/>
        <rFont val="Arial"/>
        <family val="2"/>
        <charset val="238"/>
      </rPr>
      <t>Priame finančné náklady</t>
    </r>
    <r>
      <rPr>
        <sz val="10"/>
        <color theme="0"/>
        <rFont val="Arial"/>
        <family val="2"/>
      </rPr>
      <t xml:space="preserve"> 
na povinnosť na 1 podnikateľa (EUR)</t>
    </r>
  </si>
  <si>
    <r>
      <rPr>
        <b/>
        <sz val="11"/>
        <color theme="0"/>
        <rFont val="Arial"/>
        <family val="2"/>
        <charset val="238"/>
      </rPr>
      <t>Nepriame finančné náklady</t>
    </r>
    <r>
      <rPr>
        <sz val="10"/>
        <color theme="0"/>
        <rFont val="Arial"/>
        <family val="2"/>
        <charset val="238"/>
      </rPr>
      <t xml:space="preserve"> 
na povinnosť na 1 podnikateľa (EUR)</t>
    </r>
  </si>
  <si>
    <t>Časová náročnosť povinnosti</t>
  </si>
  <si>
    <r>
      <t xml:space="preserve">Alternatíva 1: 
</t>
    </r>
    <r>
      <rPr>
        <b/>
        <sz val="11"/>
        <color theme="0"/>
        <rFont val="Arial"/>
        <family val="2"/>
        <charset val="238"/>
      </rPr>
      <t xml:space="preserve">Štandardná časová náročnosť
</t>
    </r>
    <r>
      <rPr>
        <sz val="10"/>
        <color theme="0"/>
        <rFont val="Arial"/>
        <family val="2"/>
        <charset val="238"/>
      </rPr>
      <t>(min.)</t>
    </r>
  </si>
  <si>
    <r>
      <t xml:space="preserve">Alternatíva 2: 
</t>
    </r>
    <r>
      <rPr>
        <b/>
        <sz val="11"/>
        <color theme="0"/>
        <rFont val="Arial"/>
        <family val="2"/>
        <charset val="238"/>
      </rPr>
      <t xml:space="preserve">Expertný odhad trvania </t>
    </r>
    <r>
      <rPr>
        <sz val="10"/>
        <color theme="0"/>
        <rFont val="Arial"/>
        <family val="2"/>
        <charset val="238"/>
      </rPr>
      <t>(min.)</t>
    </r>
  </si>
  <si>
    <t xml:space="preserve">Počet dotknutých podnikateľov </t>
  </si>
  <si>
    <t>Vyberte frekvenciu</t>
  </si>
  <si>
    <t>Vyberte typickú povinnosť</t>
  </si>
  <si>
    <t>Celkové náklady povinnosti (EUR)</t>
  </si>
  <si>
    <t>Administratívne náklady (EUR)</t>
  </si>
  <si>
    <t>Nepriame finančné náklady (EUR)</t>
  </si>
  <si>
    <t>Priame finančné náklady (EUR)</t>
  </si>
  <si>
    <t>S. r. o.</t>
  </si>
  <si>
    <t>Vplyvy (náklady) na celé podnikateľské prostredie</t>
  </si>
  <si>
    <t>Vplyvy (náklady) na celú kategóriu subjektov</t>
  </si>
  <si>
    <t>Vplyvy (náklady) na 1 podnikateľský subjekt</t>
  </si>
  <si>
    <t>Početnosť kategórie</t>
  </si>
  <si>
    <t>Kategória dotknutých subjektov</t>
  </si>
  <si>
    <t>OUT</t>
  </si>
  <si>
    <t>IN</t>
  </si>
  <si>
    <t>Druhy nákladov</t>
  </si>
  <si>
    <t>Priame finančné náklady okrem poplatkov</t>
  </si>
  <si>
    <t>Priame finančné náklady - poplatky</t>
  </si>
  <si>
    <t>Nepriame finančné náklady</t>
  </si>
  <si>
    <t>Administratívne náklady</t>
  </si>
  <si>
    <t>SPOLU</t>
  </si>
  <si>
    <t>Počet dotknutých subjektov v kategórii</t>
  </si>
  <si>
    <t xml:space="preserve">A. s. </t>
  </si>
  <si>
    <t>P.č.</t>
  </si>
  <si>
    <t>Suma 2021</t>
  </si>
  <si>
    <t>Suma 2022</t>
  </si>
  <si>
    <t>Predkladateľ</t>
  </si>
  <si>
    <t xml:space="preserve">Účinnosť
</t>
  </si>
  <si>
    <t>MF</t>
  </si>
  <si>
    <t>MH</t>
  </si>
  <si>
    <t>MPSVR</t>
  </si>
  <si>
    <t>MO</t>
  </si>
  <si>
    <t>MŽP</t>
  </si>
  <si>
    <t>MZ</t>
  </si>
  <si>
    <t>MŠVVŠ</t>
  </si>
  <si>
    <t>MS</t>
  </si>
  <si>
    <t>Celkom</t>
  </si>
  <si>
    <t>Suma 2021 (1I1O)</t>
  </si>
  <si>
    <t>Zvýšenie nákladov  
(IN) v € na PP</t>
  </si>
  <si>
    <t>Zníženie nákladov (OUT) v € na PP</t>
  </si>
  <si>
    <t>Ministerstvo financií SR</t>
  </si>
  <si>
    <t>Ministerstvo dopravy a výstavby SR</t>
  </si>
  <si>
    <t>Ministerstvo práce, sociálnych vecí a rodiny SR</t>
  </si>
  <si>
    <t>Ministerstvo hospodárstva SR</t>
  </si>
  <si>
    <t>Ministerstvo pôdohospodárstva a rozvoja vidieka SR</t>
  </si>
  <si>
    <t>Ministerstvo vnútra SR</t>
  </si>
  <si>
    <t>Ministerstvo obrany SR</t>
  </si>
  <si>
    <t>Ministerstvo spravodlivosti SR</t>
  </si>
  <si>
    <t>Ministerstvo zahraničných vecí a európskych záležitostí SR</t>
  </si>
  <si>
    <t>Ministerstvo životného prostredia SR</t>
  </si>
  <si>
    <t>Ministerstvo školstva, vedy a výskumu SR</t>
  </si>
  <si>
    <t>Ministerstvo kultúry SR</t>
  </si>
  <si>
    <t>Ministerstvo zdravotníctva SR</t>
  </si>
  <si>
    <t>Ministerstvo investícií, regionálneho rozvoja a informatizácie SR</t>
  </si>
  <si>
    <t>Úrad vlády SR</t>
  </si>
  <si>
    <t>Protimonopolný úrad SR</t>
  </si>
  <si>
    <t>Štatistický úrad SR</t>
  </si>
  <si>
    <t>Úrad geodézie, kartografie a katastra SR</t>
  </si>
  <si>
    <t>Úrad jadrového dozoru SR</t>
  </si>
  <si>
    <t>Úrad pre normalizáciu, metrológiu a skúšobníctvo SR</t>
  </si>
  <si>
    <t>Úrad pre verejné obstarávanie</t>
  </si>
  <si>
    <t>Úrad priemyselného vlastníctva SR</t>
  </si>
  <si>
    <t>Správa štátnych hmotných rezerv SR</t>
  </si>
  <si>
    <t>Národný bezpečnostný úrad</t>
  </si>
  <si>
    <t>NBS</t>
  </si>
  <si>
    <t>Generálna prokuratúra</t>
  </si>
  <si>
    <t>Najvyšší kontrolný úrad</t>
  </si>
  <si>
    <t>Sociálna poisťovňa</t>
  </si>
  <si>
    <t>MDOP</t>
  </si>
  <si>
    <t>MP</t>
  </si>
  <si>
    <t>MV</t>
  </si>
  <si>
    <t>MZVEZ</t>
  </si>
  <si>
    <t>MK</t>
  </si>
  <si>
    <t>Úrad vlády</t>
  </si>
  <si>
    <t>PMÚ</t>
  </si>
  <si>
    <t>MIRRI</t>
  </si>
  <si>
    <t>ŠÚ</t>
  </si>
  <si>
    <t>ÚGKK</t>
  </si>
  <si>
    <t>ÚJD</t>
  </si>
  <si>
    <t>ÚNMS</t>
  </si>
  <si>
    <t>ÚVO</t>
  </si>
  <si>
    <t>ÚPV</t>
  </si>
  <si>
    <t>SŠHR</t>
  </si>
  <si>
    <t>NBÚ</t>
  </si>
  <si>
    <t>ÚOOÚ</t>
  </si>
  <si>
    <t>GP</t>
  </si>
  <si>
    <t>NKÚ</t>
  </si>
  <si>
    <t>SP</t>
  </si>
  <si>
    <t>Podpredseda vlády pre legislatívu</t>
  </si>
  <si>
    <t>Č. právneho predpisu</t>
  </si>
  <si>
    <t>Názov právneho predpisu</t>
  </si>
  <si>
    <t xml:space="preserve">Mechanizmus znižovania byrokracie a nákladov - Virtuálny účet </t>
  </si>
  <si>
    <t>Link na schválený materiál 
v NR SR/ÚV SR</t>
  </si>
  <si>
    <t>Predkladateľ:</t>
  </si>
  <si>
    <t>Kontrolné obdobie:</t>
  </si>
  <si>
    <t xml:space="preserve">Č. právneho predpisu </t>
  </si>
  <si>
    <t>Národná banka Slovenska</t>
  </si>
  <si>
    <t>PV pre legislatívu</t>
  </si>
  <si>
    <t>Poslanci Národnej rady SR</t>
  </si>
  <si>
    <t>Príslušný rezorst resp. ÚOŠS</t>
  </si>
  <si>
    <t>drop down</t>
  </si>
  <si>
    <t>Poslanecký návrh 
áno/nie</t>
  </si>
  <si>
    <t>Meno prekladajúceho poslanca</t>
  </si>
  <si>
    <t>V roku 2021 zostáva odstániť vplyv</t>
  </si>
  <si>
    <t>V roku 2022 zostáva odstániť vplyv</t>
  </si>
  <si>
    <t>Aktualizácia k:</t>
  </si>
  <si>
    <t>v zmysle bodu 6.10 aktualizovanej Jednotnej metodiky na posudzovanie vybraných vplyvov, schválenej uznesením vlády SR č. 234/2021</t>
  </si>
  <si>
    <t>Úrad pre reguláciu sieťových odvetví</t>
  </si>
  <si>
    <t>Úrad pre reguláciu elektronických komunikácií a poštových služieb</t>
  </si>
  <si>
    <t>ÚREKPS</t>
  </si>
  <si>
    <t>ÚRSO</t>
  </si>
  <si>
    <t>NRSR</t>
  </si>
  <si>
    <t>Návrh skupiny poslancov Národnej rady Slovenskej republiky Radovana Kazdu, Jaromíra Šíbla, Tomáša Lehotského a Ľuboša Krajčíra na vydanie zákona, ktorým sa mení a dopĺňa zákon č. 541/2004 Z. z. o mierovom využívaní jadrovej energie (atómový zákon) a o zmene a doplnení niektorých zákonov v znení neskorších predpisov</t>
  </si>
  <si>
    <t>541/2004</t>
  </si>
  <si>
    <t>https://www.nrsr.sk/web/Default.aspx?sid=zakony/cpt&amp;ZakZborID=13&amp;CisObdobia=8&amp;ID=594</t>
  </si>
  <si>
    <t>ÚJD SR</t>
  </si>
  <si>
    <t>áno</t>
  </si>
  <si>
    <t>Radovan Kazda, Jaromír Šíbl, Tomáš Lehotský a Ľuboš Krajčír</t>
  </si>
  <si>
    <t>MPRV SR</t>
  </si>
  <si>
    <t>Návrh poslanca Národnej rady Slovenskej republiky Jaroslava Karahutu na vydanie zákona, ktorým sa dopĺňa zákon č. 39/2007 Z. z. o veterinárnej starostlivosti v znení neskorších predpisov</t>
  </si>
  <si>
    <t>39/2007</t>
  </si>
  <si>
    <t>https://www.nrsr.sk/web/Default.aspx?sid=zakony/cpt&amp;ZakZborID=13&amp;CisObdobia=8&amp;ID=655</t>
  </si>
  <si>
    <t>Jaroslav Karahuta</t>
  </si>
  <si>
    <t>nie</t>
  </si>
  <si>
    <t>-</t>
  </si>
  <si>
    <t>MPSVR SR</t>
  </si>
  <si>
    <t>311/2001</t>
  </si>
  <si>
    <t>461/2003</t>
  </si>
  <si>
    <t xml:space="preserve">Zákon,ktorým sa mení a dopĺňa zákon č. 461/2003 Z. z. o sociálnom poistení v znení neskorších predpisov a ktorým sa menia a dopĺňajú niektoré zákony </t>
  </si>
  <si>
    <t xml:space="preserve">https://www.slov-lex.sk/legislativne-procesy/SK/LP/2021/407 </t>
  </si>
  <si>
    <t>Návrh skupiny poslancov Národnej rady Slovenskej republiky na vydanie zákona, ktorým sa mení a dopĺňa zákon č. 311/2001 Z. z. Zákonník práce v znení neskorších predpisov a ktorým sa menia a dopĺňajú niektoré zákony (tlač 584)</t>
  </si>
  <si>
    <t xml:space="preserve">https://www.slov-lex.sk/legislativne-procesy/SK/LP/2021/362 </t>
  </si>
  <si>
    <t>Negatívne vplyvy  
(IN) v € 
1in1out (2021)</t>
  </si>
  <si>
    <t>Pozitívne vplyvy (OUT) v €
1in1out (2021)</t>
  </si>
  <si>
    <t>Negatívne vplyvy  
(IN) v €
neskôr ako 2022</t>
  </si>
  <si>
    <t>Pozitívne vplyvy (OUT) aktuálne kontrolné obdobie (2022)</t>
  </si>
  <si>
    <t>Negatívne vplyvy (IN) aktuálne kontrolné obdobie (2022)</t>
  </si>
  <si>
    <t>Pozitívne vplyvy  
(OUT) v €
neskôr ako 2022</t>
  </si>
  <si>
    <t>Suma 2022+ (1I2O)</t>
  </si>
  <si>
    <t>Suma 2022+</t>
  </si>
  <si>
    <t>Zostáva odstániť vplyv</t>
  </si>
  <si>
    <t>Celkové zvýšenie nákladov  
(IN) v € na PP</t>
  </si>
  <si>
    <t>Celkové zníženie nákladov (OUT) v € na PP</t>
  </si>
  <si>
    <t>ŠÚ SR</t>
  </si>
  <si>
    <t>393/2021</t>
  </si>
  <si>
    <t>https://www.slov-lex.sk/legislativne-procesy/SK/LP/2021/509</t>
  </si>
  <si>
    <t>Úrad na ochranu osobných údajov</t>
  </si>
  <si>
    <t>518/2021</t>
  </si>
  <si>
    <t xml:space="preserve">Zákon, ktorým sa mení a dopĺňa zákon č. 302/2019 Z. z. o zálohovaní jednorazových obalov na nápoje a o zmene a doplnení niektorých zákonov v znení neskorších predpisov a o zmene a doplnení niektorých zákonov </t>
  </si>
  <si>
    <t>MŽP SR</t>
  </si>
  <si>
    <t>https://www.nrsr.sk/web/Default.aspx?sid=zakony/zakon&amp;MasterID=8344</t>
  </si>
  <si>
    <t>Vyhláška Štatistického úradu Slovenskej republiky č. 393/2021 Z. z., ktorou sa mení a dopĺňa vyhláška Štatistického úradu Slovenskej republiky č. 292/2020 Z. z., ktorou sa vydáva Program štátnych štatistických zisťovaní na roky 2021 až 2023</t>
  </si>
  <si>
    <t>Link na materiál vyhlásený v Z.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</si>
</sst>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rgb="FF00B0F0"/>
      <name val="Arial"/>
      <family val="2"/>
    </font>
    <font>
      <b/>
      <i/>
      <sz val="10"/>
      <color rgb="FF00B0F0"/>
      <name val="Arial"/>
      <family val="2"/>
    </font>
    <font>
      <b/>
      <sz val="10"/>
      <color rgb="FF77AC00"/>
      <name val="Arial"/>
      <family val="2"/>
    </font>
    <font>
      <b/>
      <i/>
      <sz val="10"/>
      <color rgb="FF77AC00"/>
      <name val="Arial"/>
      <family val="2"/>
    </font>
    <font>
      <b/>
      <sz val="10"/>
      <color rgb="FF00B0F0"/>
      <name val="Arial"/>
      <family val="2"/>
      <charset val="238"/>
    </font>
    <font>
      <b/>
      <sz val="10"/>
      <color rgb="FF77AC00"/>
      <name val="Arial"/>
      <family val="2"/>
      <charset val="238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color rgb="FFFF0000"/>
      <name val="Arial"/>
      <family val="2"/>
    </font>
    <font>
      <b/>
      <u val="singleAccounting"/>
      <sz val="11"/>
      <color rgb="FF000000"/>
      <name val="Calibri"/>
      <family val="2"/>
      <charset val="238"/>
    </font>
    <font>
      <b/>
      <u/>
      <sz val="10"/>
      <color theme="1"/>
      <name val="Arial"/>
      <family val="2"/>
      <charset val="238"/>
    </font>
    <font>
      <b/>
      <u val="singleAccounting"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20"/>
      <name val="Arial"/>
      <family val="2"/>
      <charset val="238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1D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EAF7FC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7A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EE1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A1DE"/>
      </left>
      <right style="thin">
        <color rgb="FF00A1DE"/>
      </right>
      <top style="thin">
        <color rgb="FF00A1DE"/>
      </top>
      <bottom style="thin">
        <color rgb="FF00A1DE"/>
      </bottom>
      <diagonal/>
    </border>
    <border>
      <left style="thin">
        <color rgb="FF00A1DE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C8C8C"/>
      </right>
      <top style="thin">
        <color rgb="FF8C8C8C"/>
      </top>
      <bottom style="thin">
        <color rgb="FF8C8C8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EE100"/>
      </left>
      <right style="thin">
        <color rgb="FFBEE100"/>
      </right>
      <top style="thin">
        <color rgb="FFBEE100"/>
      </top>
      <bottom style="thin">
        <color rgb="FFBEE1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rgb="FF8C8C8C"/>
      </left>
      <right style="thin">
        <color theme="0" tint="-0.499984740745262"/>
      </right>
      <top style="thin">
        <color rgb="FF8C8C8C"/>
      </top>
      <bottom style="thin">
        <color rgb="FF8C8C8C"/>
      </bottom>
      <diagonal/>
    </border>
    <border>
      <left style="thin">
        <color rgb="FF8C8C8C"/>
      </left>
      <right style="thin">
        <color theme="0" tint="-0.499984740745262"/>
      </right>
      <top style="thin">
        <color rgb="FF8C8C8C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 style="thin">
        <color rgb="FF8C8C8C"/>
      </right>
      <top style="thin">
        <color rgb="FF8C8C8C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/>
      <bottom style="thin">
        <color theme="0" tint="-0.249977111117893"/>
      </bottom>
      <diagonal/>
    </border>
    <border>
      <left style="medium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499984740745262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rgb="FF8C8C8C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/>
    <xf numFmtId="164" fontId="12" fillId="0" borderId="0" applyFont="0" applyFill="0" applyBorder="0" applyAlignment="0" applyProtection="0"/>
    <xf numFmtId="0" fontId="8" fillId="0" borderId="0"/>
    <xf numFmtId="0" fontId="2" fillId="0" borderId="0"/>
    <xf numFmtId="164" fontId="12" fillId="0" borderId="0" applyFont="0" applyFill="0" applyBorder="0" applyAlignment="0" applyProtection="0"/>
    <xf numFmtId="0" fontId="26" fillId="0" borderId="0"/>
    <xf numFmtId="0" fontId="42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8" fillId="0" borderId="0" xfId="0" applyFont="1" applyFill="1"/>
    <xf numFmtId="14" fontId="8" fillId="2" borderId="0" xfId="2" applyNumberFormat="1" applyFont="1" applyFill="1" applyBorder="1" applyAlignment="1" applyProtection="1">
      <alignment horizontal="center" vertical="center"/>
      <protection locked="0"/>
    </xf>
    <xf numFmtId="14" fontId="8" fillId="2" borderId="0" xfId="2" applyNumberFormat="1" applyFont="1" applyFill="1" applyBorder="1" applyAlignment="1" applyProtection="1">
      <alignment vertical="center"/>
      <protection locked="0"/>
    </xf>
    <xf numFmtId="0" fontId="8" fillId="2" borderId="0" xfId="0" applyFont="1" applyFill="1"/>
    <xf numFmtId="0" fontId="8" fillId="2" borderId="0" xfId="2" applyFont="1" applyFill="1" applyBorder="1" applyProtection="1">
      <protection locked="0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/>
    <xf numFmtId="0" fontId="8" fillId="2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2" applyFont="1" applyFill="1" applyBorder="1" applyAlignment="1" applyProtection="1">
      <alignment vertical="center" wrapText="1"/>
      <protection locked="0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 applyAlignment="1">
      <alignment vertical="center" wrapText="1"/>
    </xf>
    <xf numFmtId="0" fontId="6" fillId="0" borderId="7" xfId="2" applyFont="1" applyFill="1" applyBorder="1" applyAlignment="1" applyProtection="1">
      <alignment horizontal="center" vertical="center" wrapText="1"/>
      <protection locked="0"/>
    </xf>
    <xf numFmtId="0" fontId="8" fillId="2" borderId="0" xfId="2" applyFont="1" applyFill="1" applyBorder="1" applyAlignment="1" applyProtection="1">
      <alignment horizontal="center"/>
      <protection locked="0"/>
    </xf>
    <xf numFmtId="0" fontId="10" fillId="0" borderId="8" xfId="2" applyFont="1" applyFill="1" applyBorder="1" applyAlignment="1" applyProtection="1">
      <alignment horizontal="center" vertical="center" wrapText="1"/>
      <protection locked="0"/>
    </xf>
    <xf numFmtId="4" fontId="6" fillId="0" borderId="0" xfId="2" applyNumberFormat="1" applyFont="1" applyFill="1" applyBorder="1" applyAlignment="1" applyProtection="1">
      <alignment vertical="center" wrapText="1"/>
    </xf>
    <xf numFmtId="0" fontId="9" fillId="8" borderId="6" xfId="2" applyFont="1" applyFill="1" applyBorder="1" applyAlignment="1" applyProtection="1">
      <alignment horizontal="center" vertical="center" wrapText="1"/>
      <protection locked="0"/>
    </xf>
    <xf numFmtId="0" fontId="8" fillId="9" borderId="10" xfId="2" applyFont="1" applyFill="1" applyBorder="1" applyAlignment="1" applyProtection="1">
      <alignment horizontal="center" vertical="center" wrapText="1"/>
      <protection locked="0"/>
    </xf>
    <xf numFmtId="0" fontId="8" fillId="9" borderId="25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/>
    <xf numFmtId="0" fontId="6" fillId="8" borderId="37" xfId="2" applyFont="1" applyFill="1" applyBorder="1" applyAlignment="1" applyProtection="1">
      <alignment horizontal="center" vertical="center" wrapText="1"/>
      <protection locked="0"/>
    </xf>
    <xf numFmtId="0" fontId="6" fillId="8" borderId="38" xfId="2" applyFont="1" applyFill="1" applyBorder="1" applyAlignment="1" applyProtection="1">
      <alignment horizontal="center" vertical="center" wrapText="1"/>
      <protection locked="0"/>
    </xf>
    <xf numFmtId="3" fontId="19" fillId="2" borderId="40" xfId="2" applyNumberFormat="1" applyFont="1" applyFill="1" applyBorder="1" applyAlignment="1" applyProtection="1">
      <alignment horizontal="center" vertical="center" wrapText="1"/>
    </xf>
    <xf numFmtId="3" fontId="19" fillId="2" borderId="42" xfId="2" applyNumberFormat="1" applyFont="1" applyFill="1" applyBorder="1" applyAlignment="1" applyProtection="1">
      <alignment horizontal="center" vertical="center" wrapText="1"/>
    </xf>
    <xf numFmtId="3" fontId="20" fillId="2" borderId="44" xfId="2" applyNumberFormat="1" applyFont="1" applyFill="1" applyBorder="1" applyAlignment="1" applyProtection="1">
      <alignment horizontal="center" vertical="center" wrapText="1"/>
    </xf>
    <xf numFmtId="0" fontId="6" fillId="3" borderId="45" xfId="2" applyFont="1" applyFill="1" applyBorder="1" applyAlignment="1" applyProtection="1">
      <alignment horizontal="center" vertical="center" wrapText="1"/>
      <protection locked="0"/>
    </xf>
    <xf numFmtId="0" fontId="6" fillId="3" borderId="46" xfId="2" applyFont="1" applyFill="1" applyBorder="1" applyAlignment="1" applyProtection="1">
      <alignment vertical="center" wrapText="1"/>
      <protection locked="0"/>
    </xf>
    <xf numFmtId="3" fontId="6" fillId="3" borderId="48" xfId="2" applyNumberFormat="1" applyFont="1" applyFill="1" applyBorder="1" applyAlignment="1" applyProtection="1">
      <alignment horizontal="center" vertical="center" wrapText="1"/>
    </xf>
    <xf numFmtId="0" fontId="11" fillId="4" borderId="22" xfId="2" applyFont="1" applyFill="1" applyBorder="1" applyAlignment="1" applyProtection="1">
      <alignment horizontal="left" vertical="center" wrapText="1"/>
      <protection locked="0"/>
    </xf>
    <xf numFmtId="0" fontId="11" fillId="4" borderId="24" xfId="2" applyFont="1" applyFill="1" applyBorder="1" applyAlignment="1" applyProtection="1">
      <alignment horizontal="left" vertical="center" wrapText="1"/>
      <protection locked="0"/>
    </xf>
    <xf numFmtId="3" fontId="19" fillId="2" borderId="33" xfId="2" applyNumberFormat="1" applyFont="1" applyFill="1" applyBorder="1" applyAlignment="1" applyProtection="1">
      <alignment horizontal="center" vertical="center" wrapText="1"/>
    </xf>
    <xf numFmtId="3" fontId="19" fillId="2" borderId="29" xfId="2" applyNumberFormat="1" applyFont="1" applyFill="1" applyBorder="1" applyAlignment="1" applyProtection="1">
      <alignment horizontal="center" vertical="center" wrapText="1"/>
    </xf>
    <xf numFmtId="3" fontId="20" fillId="2" borderId="31" xfId="2" applyNumberFormat="1" applyFont="1" applyFill="1" applyBorder="1" applyAlignment="1" applyProtection="1">
      <alignment horizontal="center" vertical="center" wrapText="1"/>
    </xf>
    <xf numFmtId="3" fontId="6" fillId="3" borderId="47" xfId="2" applyNumberFormat="1" applyFont="1" applyFill="1" applyBorder="1" applyAlignment="1" applyProtection="1">
      <alignment horizontal="center" vertical="center" wrapText="1"/>
    </xf>
    <xf numFmtId="0" fontId="2" fillId="0" borderId="0" xfId="7"/>
    <xf numFmtId="4" fontId="2" fillId="0" borderId="0" xfId="7" applyNumberFormat="1"/>
    <xf numFmtId="0" fontId="23" fillId="0" borderId="0" xfId="7" applyFont="1"/>
    <xf numFmtId="4" fontId="22" fillId="0" borderId="0" xfId="7" applyNumberFormat="1" applyFont="1"/>
    <xf numFmtId="0" fontId="22" fillId="0" borderId="0" xfId="7" applyFont="1" applyAlignment="1">
      <alignment horizontal="center" vertical="center" wrapText="1"/>
    </xf>
    <xf numFmtId="0" fontId="2" fillId="0" borderId="0" xfId="7" applyAlignment="1">
      <alignment vertical="center"/>
    </xf>
    <xf numFmtId="0" fontId="2" fillId="0" borderId="0" xfId="7" applyAlignment="1">
      <alignment horizontal="center" vertical="center"/>
    </xf>
    <xf numFmtId="0" fontId="22" fillId="0" borderId="55" xfId="7" applyFont="1" applyBorder="1" applyAlignment="1">
      <alignment horizontal="center" vertical="center" wrapText="1"/>
    </xf>
    <xf numFmtId="0" fontId="23" fillId="0" borderId="1" xfId="7" applyFont="1" applyBorder="1" applyAlignment="1">
      <alignment horizontal="center" vertical="center" wrapText="1"/>
    </xf>
    <xf numFmtId="0" fontId="23" fillId="0" borderId="1" xfId="7" applyFont="1" applyBorder="1"/>
    <xf numFmtId="4" fontId="2" fillId="0" borderId="1" xfId="7" applyNumberFormat="1" applyBorder="1"/>
    <xf numFmtId="0" fontId="2" fillId="0" borderId="1" xfId="7" applyBorder="1"/>
    <xf numFmtId="0" fontId="23" fillId="0" borderId="4" xfId="7" applyFont="1" applyBorder="1" applyAlignment="1">
      <alignment horizontal="center" vertical="center" wrapText="1"/>
    </xf>
    <xf numFmtId="4" fontId="2" fillId="0" borderId="4" xfId="7" applyNumberFormat="1" applyBorder="1"/>
    <xf numFmtId="0" fontId="22" fillId="0" borderId="1" xfId="7" applyFont="1" applyBorder="1" applyAlignment="1">
      <alignment horizontal="center" vertical="center"/>
    </xf>
    <xf numFmtId="3" fontId="2" fillId="0" borderId="1" xfId="7" applyNumberFormat="1" applyBorder="1"/>
    <xf numFmtId="3" fontId="2" fillId="0" borderId="4" xfId="7" applyNumberFormat="1" applyBorder="1"/>
    <xf numFmtId="0" fontId="22" fillId="13" borderId="55" xfId="7" applyFont="1" applyFill="1" applyBorder="1" applyAlignment="1">
      <alignment horizontal="center" vertical="center" wrapText="1"/>
    </xf>
    <xf numFmtId="4" fontId="22" fillId="13" borderId="4" xfId="7" applyNumberFormat="1" applyFont="1" applyFill="1" applyBorder="1"/>
    <xf numFmtId="4" fontId="2" fillId="13" borderId="1" xfId="7" applyNumberFormat="1" applyFill="1" applyBorder="1"/>
    <xf numFmtId="0" fontId="2" fillId="13" borderId="1" xfId="7" applyFill="1" applyBorder="1"/>
    <xf numFmtId="0" fontId="2" fillId="13" borderId="0" xfId="7" applyFill="1"/>
    <xf numFmtId="0" fontId="29" fillId="0" borderId="1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9" fillId="0" borderId="64" xfId="0" applyFont="1" applyBorder="1" applyAlignment="1">
      <alignment horizontal="center" vertical="center" wrapText="1"/>
    </xf>
    <xf numFmtId="0" fontId="30" fillId="0" borderId="61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28" fillId="15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28" fillId="14" borderId="58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21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6" fontId="29" fillId="0" borderId="1" xfId="5" applyNumberFormat="1" applyFont="1" applyBorder="1" applyAlignment="1">
      <alignment horizontal="center" vertical="center" wrapText="1"/>
    </xf>
    <xf numFmtId="166" fontId="29" fillId="0" borderId="64" xfId="0" applyNumberFormat="1" applyFont="1" applyBorder="1" applyAlignment="1">
      <alignment horizontal="center" vertical="center" wrapText="1"/>
    </xf>
    <xf numFmtId="166" fontId="0" fillId="0" borderId="0" xfId="0" applyNumberFormat="1"/>
    <xf numFmtId="166" fontId="33" fillId="0" borderId="0" xfId="0" applyNumberFormat="1" applyFont="1"/>
    <xf numFmtId="0" fontId="33" fillId="0" borderId="0" xfId="0" applyFont="1"/>
    <xf numFmtId="166" fontId="28" fillId="0" borderId="64" xfId="0" applyNumberFormat="1" applyFont="1" applyBorder="1" applyAlignment="1">
      <alignment horizontal="center" vertical="center" wrapText="1"/>
    </xf>
    <xf numFmtId="166" fontId="34" fillId="0" borderId="6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0" xfId="0" applyFont="1" applyBorder="1" applyAlignment="1">
      <alignment horizontal="left" vertical="center"/>
    </xf>
    <xf numFmtId="166" fontId="36" fillId="0" borderId="0" xfId="0" applyNumberFormat="1" applyFont="1" applyBorder="1" applyAlignment="1">
      <alignment horizontal="center" vertical="center" wrapText="1"/>
    </xf>
    <xf numFmtId="166" fontId="37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28" fillId="14" borderId="58" xfId="0" applyFont="1" applyFill="1" applyBorder="1" applyAlignment="1">
      <alignment horizontal="center" vertical="center" wrapText="1"/>
    </xf>
    <xf numFmtId="0" fontId="28" fillId="15" borderId="56" xfId="0" applyFont="1" applyFill="1" applyBorder="1" applyAlignment="1">
      <alignment horizontal="center" vertical="center" wrapText="1"/>
    </xf>
    <xf numFmtId="166" fontId="0" fillId="0" borderId="68" xfId="5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8" fillId="14" borderId="58" xfId="0" applyFont="1" applyFill="1" applyBorder="1" applyAlignment="1">
      <alignment horizontal="center" vertical="center" wrapText="1"/>
    </xf>
    <xf numFmtId="0" fontId="28" fillId="15" borderId="56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27" fillId="0" borderId="0" xfId="0" applyFont="1"/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0" fontId="39" fillId="0" borderId="0" xfId="0" applyFont="1"/>
    <xf numFmtId="0" fontId="40" fillId="0" borderId="0" xfId="0" applyFont="1"/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8" xfId="0" applyBorder="1" applyAlignment="1">
      <alignment horizontal="left" vertical="center" wrapText="1"/>
    </xf>
    <xf numFmtId="0" fontId="44" fillId="0" borderId="68" xfId="0" applyFont="1" applyBorder="1" applyAlignment="1">
      <alignment horizontal="left" vertical="center" wrapText="1"/>
    </xf>
    <xf numFmtId="14" fontId="0" fillId="0" borderId="6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9" fontId="44" fillId="0" borderId="1" xfId="0" applyNumberFormat="1" applyFont="1" applyBorder="1" applyAlignment="1">
      <alignment horizontal="left" vertical="center" wrapText="1"/>
    </xf>
    <xf numFmtId="0" fontId="42" fillId="0" borderId="68" xfId="10" applyBorder="1" applyAlignment="1">
      <alignment horizontal="left" vertical="center" wrapText="1"/>
    </xf>
    <xf numFmtId="0" fontId="0" fillId="0" borderId="5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42" fillId="0" borderId="1" xfId="10" applyNumberFormat="1" applyBorder="1" applyAlignment="1">
      <alignment horizontal="left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49" fontId="42" fillId="0" borderId="59" xfId="1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59" xfId="0" applyNumberFormat="1" applyBorder="1" applyAlignment="1">
      <alignment vertical="center" wrapText="1"/>
    </xf>
    <xf numFmtId="49" fontId="42" fillId="0" borderId="1" xfId="10" applyNumberFormat="1" applyBorder="1" applyAlignment="1">
      <alignment vertical="center" wrapText="1"/>
    </xf>
    <xf numFmtId="0" fontId="45" fillId="0" borderId="0" xfId="0" applyFont="1"/>
    <xf numFmtId="0" fontId="46" fillId="0" borderId="0" xfId="0" applyFont="1"/>
    <xf numFmtId="0" fontId="46" fillId="0" borderId="0" xfId="0" applyFont="1" applyAlignment="1">
      <alignment horizontal="center"/>
    </xf>
    <xf numFmtId="14" fontId="46" fillId="0" borderId="0" xfId="0" applyNumberFormat="1" applyFont="1" applyAlignment="1">
      <alignment horizontal="center"/>
    </xf>
    <xf numFmtId="0" fontId="0" fillId="0" borderId="6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8" fillId="15" borderId="73" xfId="0" applyFont="1" applyFill="1" applyBorder="1" applyAlignment="1">
      <alignment horizontal="center" vertical="center" wrapText="1"/>
    </xf>
    <xf numFmtId="0" fontId="30" fillId="0" borderId="72" xfId="0" applyFont="1" applyBorder="1" applyAlignment="1">
      <alignment vertical="center"/>
    </xf>
    <xf numFmtId="166" fontId="48" fillId="0" borderId="64" xfId="0" applyNumberFormat="1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13" fillId="0" borderId="61" xfId="0" applyFont="1" applyBorder="1" applyAlignment="1">
      <alignment vertical="center"/>
    </xf>
    <xf numFmtId="166" fontId="47" fillId="0" borderId="72" xfId="0" applyNumberFormat="1" applyFont="1" applyBorder="1" applyAlignment="1">
      <alignment vertical="center"/>
    </xf>
    <xf numFmtId="166" fontId="47" fillId="0" borderId="64" xfId="0" applyNumberFormat="1" applyFont="1" applyBorder="1" applyAlignment="1">
      <alignment horizontal="center" vertical="center" wrapText="1"/>
    </xf>
    <xf numFmtId="166" fontId="47" fillId="0" borderId="61" xfId="0" applyNumberFormat="1" applyFont="1" applyBorder="1" applyAlignment="1">
      <alignment vertical="center"/>
    </xf>
    <xf numFmtId="0" fontId="21" fillId="0" borderId="0" xfId="0" applyFont="1"/>
    <xf numFmtId="166" fontId="28" fillId="0" borderId="1" xfId="5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2" fillId="0" borderId="1" xfId="10" applyBorder="1" applyAlignment="1">
      <alignment vertical="top" wrapText="1"/>
    </xf>
    <xf numFmtId="166" fontId="0" fillId="0" borderId="68" xfId="5" applyNumberFormat="1" applyFont="1" applyBorder="1" applyAlignment="1">
      <alignment horizontal="right" vertical="center"/>
    </xf>
    <xf numFmtId="166" fontId="29" fillId="0" borderId="1" xfId="5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42" fillId="0" borderId="1" xfId="10" applyBorder="1" applyAlignment="1">
      <alignment vertical="center" wrapText="1"/>
    </xf>
    <xf numFmtId="0" fontId="15" fillId="2" borderId="39" xfId="2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vertical="center" wrapText="1"/>
    </xf>
    <xf numFmtId="0" fontId="15" fillId="2" borderId="41" xfId="2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 vertical="center" wrapText="1"/>
    </xf>
    <xf numFmtId="0" fontId="17" fillId="2" borderId="43" xfId="2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 vertical="center" wrapText="1"/>
    </xf>
    <xf numFmtId="0" fontId="14" fillId="8" borderId="35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3" fontId="8" fillId="6" borderId="2" xfId="5" applyNumberFormat="1" applyFont="1" applyFill="1" applyBorder="1" applyAlignment="1" applyProtection="1">
      <alignment horizontal="center" vertical="center" wrapText="1"/>
      <protection locked="0"/>
    </xf>
    <xf numFmtId="0" fontId="8" fillId="10" borderId="10" xfId="2" applyFont="1" applyFill="1" applyBorder="1" applyAlignment="1" applyProtection="1">
      <alignment horizontal="center" vertical="center" wrapText="1"/>
      <protection locked="0"/>
    </xf>
    <xf numFmtId="0" fontId="8" fillId="10" borderId="25" xfId="2" applyFont="1" applyFill="1" applyBorder="1" applyAlignment="1" applyProtection="1">
      <alignment horizontal="center" vertical="center" wrapText="1"/>
      <protection locked="0"/>
    </xf>
    <xf numFmtId="1" fontId="8" fillId="10" borderId="10" xfId="2" applyNumberFormat="1" applyFont="1" applyFill="1" applyBorder="1" applyAlignment="1" applyProtection="1">
      <alignment horizontal="center" vertical="center" wrapText="1"/>
      <protection locked="0"/>
    </xf>
    <xf numFmtId="1" fontId="8" fillId="10" borderId="25" xfId="2" applyNumberFormat="1" applyFont="1" applyFill="1" applyBorder="1" applyAlignment="1" applyProtection="1">
      <alignment horizontal="center" vertical="center" wrapText="1"/>
      <protection locked="0"/>
    </xf>
    <xf numFmtId="165" fontId="11" fillId="4" borderId="23" xfId="2" applyNumberFormat="1" applyFont="1" applyFill="1" applyBorder="1" applyAlignment="1" applyProtection="1">
      <alignment horizontal="center" vertical="center" wrapText="1"/>
      <protection locked="0"/>
    </xf>
    <xf numFmtId="165" fontId="11" fillId="4" borderId="26" xfId="2" applyNumberFormat="1" applyFont="1" applyFill="1" applyBorder="1" applyAlignment="1" applyProtection="1">
      <alignment horizontal="center" vertical="center" wrapText="1"/>
      <protection locked="0"/>
    </xf>
    <xf numFmtId="165" fontId="8" fillId="4" borderId="5" xfId="2" applyNumberFormat="1" applyFont="1" applyFill="1" applyBorder="1" applyAlignment="1" applyProtection="1">
      <alignment horizontal="center" vertical="center" wrapText="1"/>
      <protection locked="0"/>
    </xf>
    <xf numFmtId="165" fontId="8" fillId="4" borderId="16" xfId="2" applyNumberFormat="1" applyFont="1" applyFill="1" applyBorder="1" applyAlignment="1" applyProtection="1">
      <alignment horizontal="center" vertical="center" wrapText="1"/>
      <protection locked="0"/>
    </xf>
    <xf numFmtId="3" fontId="8" fillId="4" borderId="13" xfId="2" applyNumberFormat="1" applyFont="1" applyFill="1" applyBorder="1" applyAlignment="1" applyProtection="1">
      <alignment horizontal="center" vertical="center" wrapText="1"/>
    </xf>
    <xf numFmtId="3" fontId="8" fillId="4" borderId="14" xfId="2" applyNumberFormat="1" applyFont="1" applyFill="1" applyBorder="1" applyAlignment="1" applyProtection="1">
      <alignment horizontal="center" vertical="center" wrapText="1"/>
    </xf>
    <xf numFmtId="4" fontId="11" fillId="0" borderId="49" xfId="5" applyNumberFormat="1" applyFont="1" applyFill="1" applyBorder="1" applyAlignment="1" applyProtection="1">
      <alignment horizontal="center" vertical="center" wrapText="1"/>
    </xf>
    <xf numFmtId="4" fontId="11" fillId="0" borderId="50" xfId="5" applyNumberFormat="1" applyFont="1" applyFill="1" applyBorder="1" applyAlignment="1" applyProtection="1">
      <alignment horizontal="center" vertical="center" wrapText="1"/>
    </xf>
    <xf numFmtId="4" fontId="11" fillId="0" borderId="17" xfId="5" applyNumberFormat="1" applyFont="1" applyFill="1" applyBorder="1" applyAlignment="1" applyProtection="1">
      <alignment horizontal="center" vertical="center" wrapText="1"/>
    </xf>
    <xf numFmtId="3" fontId="8" fillId="7" borderId="9" xfId="5" applyNumberFormat="1" applyFont="1" applyFill="1" applyBorder="1" applyAlignment="1" applyProtection="1">
      <alignment horizontal="center" vertical="center" wrapText="1"/>
    </xf>
    <xf numFmtId="165" fontId="9" fillId="5" borderId="15" xfId="2" applyNumberFormat="1" applyFont="1" applyFill="1" applyBorder="1" applyAlignment="1" applyProtection="1">
      <alignment horizontal="center" vertical="center" wrapText="1"/>
      <protection locked="0"/>
    </xf>
    <xf numFmtId="165" fontId="9" fillId="5" borderId="8" xfId="2" applyNumberFormat="1" applyFont="1" applyFill="1" applyBorder="1" applyAlignment="1" applyProtection="1">
      <alignment horizontal="center" vertical="center" wrapText="1"/>
      <protection locked="0"/>
    </xf>
    <xf numFmtId="165" fontId="9" fillId="5" borderId="11" xfId="2" applyNumberFormat="1" applyFont="1" applyFill="1" applyBorder="1" applyAlignment="1" applyProtection="1">
      <alignment horizontal="center" vertical="center" wrapText="1"/>
      <protection locked="0"/>
    </xf>
    <xf numFmtId="165" fontId="9" fillId="5" borderId="12" xfId="2" applyNumberFormat="1" applyFont="1" applyFill="1" applyBorder="1" applyAlignment="1" applyProtection="1">
      <alignment horizontal="center" vertical="center" wrapText="1"/>
      <protection locked="0"/>
    </xf>
    <xf numFmtId="4" fontId="11" fillId="0" borderId="51" xfId="5" applyNumberFormat="1" applyFont="1" applyFill="1" applyBorder="1" applyAlignment="1" applyProtection="1">
      <alignment horizontal="center" vertical="center" wrapText="1"/>
      <protection locked="0"/>
    </xf>
    <xf numFmtId="4" fontId="11" fillId="0" borderId="50" xfId="5" applyNumberFormat="1" applyFont="1" applyFill="1" applyBorder="1" applyAlignment="1" applyProtection="1">
      <alignment horizontal="center" vertical="center" wrapText="1"/>
      <protection locked="0"/>
    </xf>
    <xf numFmtId="4" fontId="11" fillId="0" borderId="17" xfId="5" applyNumberFormat="1" applyFont="1" applyFill="1" applyBorder="1" applyAlignment="1" applyProtection="1">
      <alignment horizontal="center" vertical="center" wrapText="1"/>
      <protection locked="0"/>
    </xf>
    <xf numFmtId="3" fontId="11" fillId="6" borderId="2" xfId="5" applyNumberFormat="1" applyFont="1" applyFill="1" applyBorder="1" applyAlignment="1" applyProtection="1">
      <alignment horizontal="center" vertical="center" wrapText="1"/>
    </xf>
    <xf numFmtId="0" fontId="14" fillId="8" borderId="19" xfId="2" applyFont="1" applyFill="1" applyBorder="1" applyAlignment="1" applyProtection="1">
      <alignment horizontal="center" vertical="center" wrapText="1"/>
      <protection locked="0"/>
    </xf>
    <xf numFmtId="0" fontId="14" fillId="8" borderId="6" xfId="2" applyFont="1" applyFill="1" applyBorder="1" applyAlignment="1" applyProtection="1">
      <alignment horizontal="center" vertical="center" wrapText="1"/>
      <protection locked="0"/>
    </xf>
    <xf numFmtId="165" fontId="14" fillId="8" borderId="20" xfId="2" applyNumberFormat="1" applyFont="1" applyFill="1" applyBorder="1" applyAlignment="1" applyProtection="1">
      <alignment horizontal="center" vertical="center" wrapText="1"/>
      <protection locked="0"/>
    </xf>
    <xf numFmtId="165" fontId="14" fillId="8" borderId="2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9" fillId="8" borderId="18" xfId="2" applyFont="1" applyFill="1" applyBorder="1" applyAlignment="1" applyProtection="1">
      <alignment horizontal="center" vertical="center" wrapText="1"/>
      <protection locked="0"/>
    </xf>
    <xf numFmtId="0" fontId="9" fillId="8" borderId="19" xfId="2" applyFont="1" applyFill="1" applyBorder="1" applyAlignment="1" applyProtection="1">
      <alignment horizontal="center" vertical="center" wrapText="1"/>
      <protection locked="0"/>
    </xf>
    <xf numFmtId="0" fontId="13" fillId="8" borderId="19" xfId="2" applyFont="1" applyFill="1" applyBorder="1" applyAlignment="1" applyProtection="1">
      <alignment horizontal="center" vertical="center" wrapText="1"/>
      <protection locked="0"/>
    </xf>
    <xf numFmtId="0" fontId="9" fillId="8" borderId="6" xfId="2" applyFont="1" applyFill="1" applyBorder="1" applyAlignment="1" applyProtection="1">
      <alignment horizontal="center" vertical="center" wrapText="1"/>
      <protection locked="0"/>
    </xf>
    <xf numFmtId="0" fontId="9" fillId="8" borderId="27" xfId="2" applyFont="1" applyFill="1" applyBorder="1" applyAlignment="1" applyProtection="1">
      <alignment horizontal="center" vertical="center" wrapText="1"/>
      <protection locked="0"/>
    </xf>
    <xf numFmtId="0" fontId="9" fillId="8" borderId="28" xfId="2" applyFont="1" applyFill="1" applyBorder="1" applyAlignment="1" applyProtection="1">
      <alignment horizontal="center" vertical="center" wrapText="1"/>
      <protection locked="0"/>
    </xf>
    <xf numFmtId="0" fontId="27" fillId="0" borderId="66" xfId="0" applyFont="1" applyBorder="1" applyAlignment="1">
      <alignment horizontal="left" vertical="center"/>
    </xf>
    <xf numFmtId="0" fontId="27" fillId="0" borderId="67" xfId="0" applyFont="1" applyBorder="1" applyAlignment="1">
      <alignment horizontal="left" vertical="center"/>
    </xf>
    <xf numFmtId="0" fontId="27" fillId="0" borderId="60" xfId="0" applyFont="1" applyBorder="1" applyAlignment="1">
      <alignment horizontal="left" vertical="center"/>
    </xf>
    <xf numFmtId="0" fontId="35" fillId="0" borderId="66" xfId="0" applyFont="1" applyBorder="1" applyAlignment="1">
      <alignment horizontal="left" vertical="center"/>
    </xf>
    <xf numFmtId="0" fontId="35" fillId="0" borderId="67" xfId="0" applyFont="1" applyBorder="1" applyAlignment="1">
      <alignment horizontal="left" vertical="center"/>
    </xf>
    <xf numFmtId="0" fontId="35" fillId="0" borderId="60" xfId="0" applyFont="1" applyBorder="1" applyAlignment="1">
      <alignment horizontal="left" vertical="center"/>
    </xf>
    <xf numFmtId="0" fontId="42" fillId="0" borderId="0" xfId="10"/>
    <xf numFmtId="0" fontId="24" fillId="11" borderId="54" xfId="7" applyFont="1" applyFill="1" applyBorder="1" applyAlignment="1">
      <alignment horizontal="center"/>
    </xf>
    <xf numFmtId="0" fontId="24" fillId="11" borderId="53" xfId="7" applyFont="1" applyFill="1" applyBorder="1" applyAlignment="1">
      <alignment horizontal="center"/>
    </xf>
    <xf numFmtId="0" fontId="24" fillId="11" borderId="52" xfId="7" applyFont="1" applyFill="1" applyBorder="1" applyAlignment="1">
      <alignment horizontal="center"/>
    </xf>
    <xf numFmtId="0" fontId="25" fillId="12" borderId="54" xfId="7" applyFont="1" applyFill="1" applyBorder="1" applyAlignment="1">
      <alignment horizontal="center"/>
    </xf>
    <xf numFmtId="0" fontId="25" fillId="12" borderId="53" xfId="7" applyFont="1" applyFill="1" applyBorder="1" applyAlignment="1">
      <alignment horizontal="center"/>
    </xf>
    <xf numFmtId="0" fontId="25" fillId="12" borderId="52" xfId="7" applyFont="1" applyFill="1" applyBorder="1" applyAlignment="1">
      <alignment horizontal="center"/>
    </xf>
    <xf numFmtId="0" fontId="2" fillId="0" borderId="1" xfId="7" applyBorder="1" applyAlignment="1">
      <alignment horizontal="center" vertical="center"/>
    </xf>
    <xf numFmtId="0" fontId="2" fillId="0" borderId="4" xfId="7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/>
    </xf>
  </cellXfs>
  <cellStyles count="11">
    <cellStyle name="Čiarka" xfId="5" builtinId="3"/>
    <cellStyle name="Čiarka 2" xfId="8"/>
    <cellStyle name="Hypertextové prepojenie" xfId="10" builtinId="8"/>
    <cellStyle name="Normal 2" xfId="1"/>
    <cellStyle name="Normal 3" xfId="6"/>
    <cellStyle name="Normálna" xfId="0" builtinId="0"/>
    <cellStyle name="Normálna 2" xfId="2"/>
    <cellStyle name="Normálna 2 2" xfId="3"/>
    <cellStyle name="Normálna 3" xfId="4"/>
    <cellStyle name="Normálna 4" xfId="7"/>
    <cellStyle name="Normálna 5" xfId="9"/>
  </cellStyles>
  <dxfs count="0"/>
  <tableStyles count="0" defaultTableStyle="TableStyleMedium2" defaultPivotStyle="PivotStyleLight16"/>
  <colors>
    <mruColors>
      <color rgb="FF0089C0"/>
      <color rgb="FF72C7E7"/>
      <color rgb="FF9CE200"/>
      <color rgb="FF77AC00"/>
      <color rgb="FF81BC00"/>
      <color rgb="FF00A1DE"/>
      <color rgb="FFBEE100"/>
      <color rgb="FFFBFEDE"/>
      <color rgb="FFEAF7FC"/>
      <color rgb="FF9F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hyperlink" Target="https://www.slov-lex.sk/legislativne-procesy/SK/LP/2021/362" TargetMode="External"/><Relationship Id="rId1" Type="http://schemas.openxmlformats.org/officeDocument/2006/relationships/hyperlink" Target="https://www.slov-lex.sk/legislativne-procesy/SK/LP/2021/407" TargetMode="External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hyperlink" Target="https://www.nrsr.sk/web/Default.aspx?sid=zakony/zakon&amp;MasterID=8344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1/509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nrsr.sk/web/Default.aspx?sid=zakony/cpt&amp;ZakZborID=13&amp;CisObdobia=8&amp;ID=594" TargetMode="External"/><Relationship Id="rId1" Type="http://schemas.openxmlformats.org/officeDocument/2006/relationships/hyperlink" Target="https://rokovania.gov.sk/RVL/Material/25950/1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nrsr.sk/web/Default.aspx?sid=zakony/zakon&amp;MasterID=8344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hyperlink" Target="https://www.slov-lex.sk/legislativne-procesy/SK/LP/2021/509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nrsr.sk/web/Default.aspx?sid=zakony/cpt&amp;ZakZborID=13&amp;CisObdobia=8&amp;ID=594" TargetMode="External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8.xml"/><Relationship Id="rId1" Type="http://schemas.openxmlformats.org/officeDocument/2006/relationships/vmlDrawing" Target="../drawings/vmlDrawing28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okovania.gov.sk/RVL/Material/25950/1" TargetMode="External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9.xml"/><Relationship Id="rId1" Type="http://schemas.openxmlformats.org/officeDocument/2006/relationships/vmlDrawing" Target="../drawings/vmlDrawing29.v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0.xml"/><Relationship Id="rId1" Type="http://schemas.openxmlformats.org/officeDocument/2006/relationships/vmlDrawing" Target="../drawings/vmlDrawing30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1.xml"/><Relationship Id="rId1" Type="http://schemas.openxmlformats.org/officeDocument/2006/relationships/vmlDrawing" Target="../drawings/vmlDrawing31.v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6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8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5.xml"/><Relationship Id="rId1" Type="http://schemas.openxmlformats.org/officeDocument/2006/relationships/vmlDrawing" Target="../drawings/vmlDrawing35.v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hyperlink" Target="https://www.nrsr.sk/web/Default.aspx?sid=zakony/cpt&amp;ZakZborID=13&amp;CisObdobia=8&amp;ID=655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GridLines="0" zoomScale="80" zoomScaleNormal="80" workbookViewId="0">
      <selection activeCell="C20" sqref="C20"/>
    </sheetView>
  </sheetViews>
  <sheetFormatPr defaultColWidth="9.140625" defaultRowHeight="12.75" x14ac:dyDescent="0.2"/>
  <cols>
    <col min="1" max="1" width="2.140625" style="4" customWidth="1"/>
    <col min="2" max="2" width="35" style="4" customWidth="1"/>
    <col min="3" max="3" width="9.85546875" style="14" customWidth="1"/>
    <col min="4" max="4" width="21" style="15" customWidth="1"/>
    <col min="5" max="5" width="21.42578125" style="4" customWidth="1"/>
    <col min="6" max="6" width="22.140625" style="4" customWidth="1"/>
    <col min="7" max="7" width="18.28515625" style="4" customWidth="1"/>
    <col min="8" max="8" width="18.7109375" style="4" customWidth="1"/>
    <col min="9" max="9" width="15.7109375" style="4" hidden="1" customWidth="1"/>
    <col min="10" max="10" width="13.28515625" style="4" hidden="1" customWidth="1"/>
    <col min="11" max="11" width="21.28515625" style="4" hidden="1" customWidth="1"/>
    <col min="12" max="18" width="14.28515625" style="4" hidden="1" customWidth="1"/>
    <col min="19" max="20" width="21.42578125" style="4" customWidth="1"/>
    <col min="21" max="21" width="9.42578125" style="4" customWidth="1"/>
    <col min="22" max="22" width="9.140625" style="4" customWidth="1"/>
    <col min="23" max="16384" width="9.140625" style="4"/>
  </cols>
  <sheetData>
    <row r="1" spans="1:23" ht="13.5" thickBot="1" x14ac:dyDescent="0.25"/>
    <row r="2" spans="1:23" ht="46.5" customHeight="1" x14ac:dyDescent="0.2">
      <c r="B2" s="172" t="s">
        <v>28</v>
      </c>
      <c r="C2" s="173"/>
      <c r="D2" s="31" t="s">
        <v>32</v>
      </c>
      <c r="E2" s="32" t="s">
        <v>23</v>
      </c>
    </row>
    <row r="3" spans="1:23" ht="24.75" customHeight="1" x14ac:dyDescent="0.2">
      <c r="B3" s="166" t="s">
        <v>29</v>
      </c>
      <c r="C3" s="167"/>
      <c r="D3" s="41">
        <f>SUM(M11:M13)</f>
        <v>0</v>
      </c>
      <c r="E3" s="33">
        <f>SUM(N11:N13)</f>
        <v>0</v>
      </c>
    </row>
    <row r="4" spans="1:23" ht="24.75" customHeight="1" x14ac:dyDescent="0.2">
      <c r="B4" s="168" t="s">
        <v>30</v>
      </c>
      <c r="C4" s="169"/>
      <c r="D4" s="42">
        <f>SUM(O11:O13)</f>
        <v>0</v>
      </c>
      <c r="E4" s="34">
        <f>SUM(P11:P13)</f>
        <v>0</v>
      </c>
    </row>
    <row r="5" spans="1:23" ht="24.75" customHeight="1" x14ac:dyDescent="0.2">
      <c r="B5" s="170" t="s">
        <v>31</v>
      </c>
      <c r="C5" s="171"/>
      <c r="D5" s="43">
        <f>SUM(K11:K13)</f>
        <v>0</v>
      </c>
      <c r="E5" s="35">
        <f>SUM(L11:L13)</f>
        <v>0</v>
      </c>
    </row>
    <row r="6" spans="1:23" ht="32.25" customHeight="1" thickBot="1" x14ac:dyDescent="0.25">
      <c r="B6" s="36" t="s">
        <v>24</v>
      </c>
      <c r="C6" s="37"/>
      <c r="D6" s="44">
        <f>SUM(Q11:Q13)</f>
        <v>0</v>
      </c>
      <c r="E6" s="38">
        <f>SUM(R11:R13)</f>
        <v>0</v>
      </c>
    </row>
    <row r="8" spans="1:23" s="7" customFormat="1" ht="13.5" thickBot="1" x14ac:dyDescent="0.25">
      <c r="A8" s="8"/>
      <c r="B8" s="201" t="s">
        <v>15</v>
      </c>
      <c r="C8" s="201"/>
      <c r="D8" s="26">
        <v>835</v>
      </c>
      <c r="E8" s="5"/>
      <c r="F8" s="5"/>
      <c r="G8" s="5"/>
      <c r="H8" s="5"/>
      <c r="I8" s="5"/>
      <c r="J8" s="5"/>
      <c r="K8" s="5"/>
      <c r="L8" s="6"/>
      <c r="M8" s="5"/>
      <c r="N8" s="5"/>
      <c r="O8" s="5"/>
      <c r="P8" s="5"/>
      <c r="Q8" s="6"/>
      <c r="R8" s="6"/>
    </row>
    <row r="9" spans="1:23" s="7" customFormat="1" ht="20.25" customHeight="1" x14ac:dyDescent="0.2">
      <c r="A9" s="8"/>
      <c r="B9" s="202" t="s">
        <v>35</v>
      </c>
      <c r="C9" s="203"/>
      <c r="D9" s="203"/>
      <c r="E9" s="204" t="s">
        <v>33</v>
      </c>
      <c r="F9" s="204" t="s">
        <v>34</v>
      </c>
      <c r="G9" s="197" t="s">
        <v>38</v>
      </c>
      <c r="H9" s="199" t="s">
        <v>13</v>
      </c>
      <c r="I9" s="189" t="s">
        <v>13</v>
      </c>
      <c r="J9" s="191" t="s">
        <v>0</v>
      </c>
    </row>
    <row r="10" spans="1:23" s="13" customFormat="1" ht="60" customHeight="1" thickBot="1" x14ac:dyDescent="0.25">
      <c r="A10" s="24"/>
      <c r="B10" s="206" t="s">
        <v>36</v>
      </c>
      <c r="C10" s="207"/>
      <c r="D10" s="27" t="s">
        <v>37</v>
      </c>
      <c r="E10" s="205"/>
      <c r="F10" s="205"/>
      <c r="G10" s="198"/>
      <c r="H10" s="200"/>
      <c r="I10" s="190"/>
      <c r="J10" s="192"/>
      <c r="K10" s="25"/>
      <c r="L10" s="23"/>
      <c r="S10" s="20"/>
    </row>
    <row r="11" spans="1:23" s="18" customFormat="1" x14ac:dyDescent="0.2">
      <c r="A11" s="16"/>
      <c r="B11" s="39" t="s">
        <v>40</v>
      </c>
      <c r="C11" s="28">
        <f>IFERROR(VLOOKUP(B11,vstupy!$B$2:$C$13,2,FALSE),0)</f>
        <v>0</v>
      </c>
      <c r="D11" s="175">
        <v>0</v>
      </c>
      <c r="E11" s="177">
        <v>0</v>
      </c>
      <c r="F11" s="177">
        <v>0</v>
      </c>
      <c r="G11" s="175">
        <v>0</v>
      </c>
      <c r="H11" s="179" t="s">
        <v>39</v>
      </c>
      <c r="I11" s="181">
        <f>VLOOKUP(H11,vstupy!$B$17:$C$27,2,FALSE)</f>
        <v>0</v>
      </c>
      <c r="J11" s="183">
        <f>IF(D11=0,SUM(C11:C13),D11)</f>
        <v>0</v>
      </c>
      <c r="K11" s="185">
        <f>IF(I11&gt;0.9,($D$8/160)*(J11/60)*I11,($D$8/160)*(J11/60)*1)</f>
        <v>0</v>
      </c>
      <c r="L11" s="188">
        <f>K11*G11</f>
        <v>0</v>
      </c>
      <c r="M11" s="193">
        <f>IF(I11&gt;0.9,E11*I11,E11*1)</f>
        <v>0</v>
      </c>
      <c r="N11" s="174">
        <f>M11*G11</f>
        <v>0</v>
      </c>
      <c r="O11" s="193">
        <f>IF(I11&gt;0.9,I11*F11,F11*1)</f>
        <v>0</v>
      </c>
      <c r="P11" s="174">
        <f>O11*G11</f>
        <v>0</v>
      </c>
      <c r="Q11" s="196">
        <f>M11+O11+K11</f>
        <v>0</v>
      </c>
      <c r="R11" s="174">
        <f>L11+N11+P11</f>
        <v>0</v>
      </c>
      <c r="S11" s="17"/>
      <c r="W11" s="19"/>
    </row>
    <row r="12" spans="1:23" s="18" customFormat="1" x14ac:dyDescent="0.2">
      <c r="B12" s="39" t="s">
        <v>40</v>
      </c>
      <c r="C12" s="28">
        <f>IFERROR(VLOOKUP(B12,vstupy!$B$2:$C$12,2,FALSE),0)</f>
        <v>0</v>
      </c>
      <c r="D12" s="175"/>
      <c r="E12" s="177"/>
      <c r="F12" s="177"/>
      <c r="G12" s="175"/>
      <c r="H12" s="179"/>
      <c r="I12" s="181"/>
      <c r="J12" s="183"/>
      <c r="K12" s="186"/>
      <c r="L12" s="188"/>
      <c r="M12" s="194"/>
      <c r="N12" s="174"/>
      <c r="O12" s="194"/>
      <c r="P12" s="174"/>
      <c r="Q12" s="196"/>
      <c r="R12" s="174"/>
    </row>
    <row r="13" spans="1:23" s="18" customFormat="1" ht="13.5" thickBot="1" x14ac:dyDescent="0.25">
      <c r="B13" s="40" t="s">
        <v>40</v>
      </c>
      <c r="C13" s="29">
        <f>IFERROR(VLOOKUP(B13,vstupy!$B$2:$C$12,2,FALSE),0)</f>
        <v>0</v>
      </c>
      <c r="D13" s="176"/>
      <c r="E13" s="178"/>
      <c r="F13" s="178"/>
      <c r="G13" s="176"/>
      <c r="H13" s="180"/>
      <c r="I13" s="182"/>
      <c r="J13" s="184"/>
      <c r="K13" s="187"/>
      <c r="L13" s="188"/>
      <c r="M13" s="195"/>
      <c r="N13" s="174"/>
      <c r="O13" s="195"/>
      <c r="P13" s="174"/>
      <c r="Q13" s="196"/>
      <c r="R13" s="174"/>
      <c r="T13" s="22"/>
    </row>
    <row r="14" spans="1:23" x14ac:dyDescent="0.2">
      <c r="T14" s="21"/>
    </row>
    <row r="20" spans="3:4" x14ac:dyDescent="0.2">
      <c r="D20" s="30"/>
    </row>
    <row r="23" spans="3:4" x14ac:dyDescent="0.2">
      <c r="C23" s="4"/>
      <c r="D23" s="4"/>
    </row>
    <row r="24" spans="3:4" x14ac:dyDescent="0.2">
      <c r="C24" s="4"/>
      <c r="D24" s="4"/>
    </row>
    <row r="25" spans="3:4" x14ac:dyDescent="0.2">
      <c r="C25" s="4"/>
      <c r="D25" s="4"/>
    </row>
    <row r="26" spans="3:4" x14ac:dyDescent="0.2">
      <c r="C26" s="4"/>
      <c r="D26" s="4"/>
    </row>
    <row r="27" spans="3:4" x14ac:dyDescent="0.2">
      <c r="C27" s="4"/>
      <c r="D27" s="4"/>
    </row>
  </sheetData>
  <mergeCells count="28">
    <mergeCell ref="G9:G10"/>
    <mergeCell ref="H9:H10"/>
    <mergeCell ref="B8:C8"/>
    <mergeCell ref="B9:D9"/>
    <mergeCell ref="E9:E10"/>
    <mergeCell ref="F9:F10"/>
    <mergeCell ref="B10:C10"/>
    <mergeCell ref="O11:O13"/>
    <mergeCell ref="P11:P13"/>
    <mergeCell ref="Q11:Q13"/>
    <mergeCell ref="R11:R13"/>
    <mergeCell ref="M11:M13"/>
    <mergeCell ref="B3:C3"/>
    <mergeCell ref="B4:C4"/>
    <mergeCell ref="B5:C5"/>
    <mergeCell ref="B2:C2"/>
    <mergeCell ref="N11:N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I9:I10"/>
    <mergeCell ref="J9:J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vstupy!$B$2:$B$13</xm:f>
          </x14:formula1>
          <xm:sqref>B11:B13</xm:sqref>
        </x14:dataValidation>
        <x14:dataValidation type="list" allowBlank="1" showInputMessage="1" showErrorMessage="1">
          <x14:formula1>
            <xm:f>vstupy!$B$17:$B$27</xm:f>
          </x14:formula1>
          <xm:sqref>H11:H13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85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75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75">
        <v>2</v>
      </c>
      <c r="B8" s="77"/>
      <c r="C8" s="77"/>
      <c r="D8" s="77"/>
      <c r="E8" s="77"/>
      <c r="F8" s="77"/>
      <c r="G8" s="77"/>
      <c r="H8" s="77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75">
        <v>3</v>
      </c>
      <c r="B9" s="77"/>
      <c r="C9" s="77"/>
      <c r="D9" s="77"/>
      <c r="E9" s="77"/>
      <c r="F9" s="77"/>
      <c r="G9" s="77"/>
      <c r="H9" s="77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75">
        <v>4</v>
      </c>
      <c r="B10" s="77"/>
      <c r="C10" s="80"/>
      <c r="D10" s="80"/>
      <c r="E10" s="80"/>
      <c r="F10" s="67"/>
      <c r="G10" s="81"/>
      <c r="H10" s="81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80"/>
      <c r="C11" s="80"/>
      <c r="D11" s="80"/>
      <c r="E11" s="80"/>
      <c r="F11" s="67"/>
      <c r="G11" s="81"/>
      <c r="H11" s="81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80"/>
      <c r="C12" s="80"/>
      <c r="D12" s="80"/>
      <c r="E12" s="80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77"/>
      <c r="C14" s="80"/>
      <c r="D14" s="80"/>
      <c r="E14" s="80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77"/>
      <c r="C16" s="80"/>
      <c r="D16" s="80"/>
      <c r="E16" s="80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80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80"/>
      <c r="C18" s="80"/>
      <c r="D18" s="80"/>
      <c r="E18" s="80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77"/>
      <c r="C20" s="80"/>
      <c r="D20" s="80"/>
      <c r="E20" s="80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77"/>
      <c r="C22" s="80"/>
      <c r="D22" s="80"/>
      <c r="E22" s="80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77"/>
      <c r="C24" s="80"/>
      <c r="D24" s="80"/>
      <c r="E24" s="80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6.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38.25" customHeight="1" x14ac:dyDescent="0.2">
      <c r="G31" s="83"/>
      <c r="H31" s="83"/>
      <c r="I31" s="83">
        <f>G31-M27</f>
        <v>0</v>
      </c>
      <c r="J31" s="83">
        <f>H31-N27</f>
        <v>0</v>
      </c>
      <c r="K31" s="83"/>
      <c r="L31" s="83"/>
      <c r="M31" s="83">
        <f>G31-I27</f>
        <v>0</v>
      </c>
      <c r="N31" s="83">
        <f>H31-J27</f>
        <v>0</v>
      </c>
    </row>
    <row r="32" spans="1:16" ht="38.25" customHeight="1" x14ac:dyDescent="0.2">
      <c r="G32" s="85"/>
      <c r="H32" s="85"/>
    </row>
    <row r="33" spans="7:8" ht="38.25" customHeight="1" x14ac:dyDescent="0.2">
      <c r="G33" s="84"/>
      <c r="H33" s="84"/>
    </row>
    <row r="34" spans="7:8" ht="19.5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86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0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99"/>
      <c r="C14" s="100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99"/>
      <c r="C16" s="100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0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99"/>
      <c r="C20" s="100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99"/>
      <c r="C22" s="100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99"/>
      <c r="C24" s="100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80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51" x14ac:dyDescent="0.2">
      <c r="A7" s="75">
        <v>1</v>
      </c>
      <c r="B7" s="128" t="s">
        <v>163</v>
      </c>
      <c r="C7" s="109" t="s">
        <v>165</v>
      </c>
      <c r="D7" s="123" t="s">
        <v>166</v>
      </c>
      <c r="E7" s="132" t="s">
        <v>167</v>
      </c>
      <c r="F7" s="131">
        <v>44652</v>
      </c>
      <c r="G7" s="98"/>
      <c r="H7" s="98"/>
      <c r="I7" s="77" t="str">
        <f>IF(YEAR($F7)=2021,G7,"-")</f>
        <v>-</v>
      </c>
      <c r="J7" s="77" t="str">
        <f>IF(YEAR($F7)=2021,H7,"-")</f>
        <v>-</v>
      </c>
      <c r="K7" s="77">
        <f>IF(YEAR($F7)=2022,2*G7,"-")</f>
        <v>0</v>
      </c>
      <c r="L7" s="77">
        <f>IF(YEAR($F7)=2022,H7,"-")</f>
        <v>0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72" x14ac:dyDescent="0.2">
      <c r="A8" s="75">
        <v>2</v>
      </c>
      <c r="B8" s="128" t="s">
        <v>163</v>
      </c>
      <c r="C8" s="80" t="s">
        <v>164</v>
      </c>
      <c r="D8" s="123" t="s">
        <v>168</v>
      </c>
      <c r="E8" s="135" t="s">
        <v>169</v>
      </c>
      <c r="F8" s="67"/>
      <c r="G8" s="81"/>
      <c r="H8" s="81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80"/>
      <c r="C9" s="80"/>
      <c r="D9" s="80"/>
      <c r="E9" s="80"/>
      <c r="F9" s="67"/>
      <c r="G9" s="81"/>
      <c r="H9" s="81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80"/>
      <c r="C10" s="80"/>
      <c r="D10" s="80"/>
      <c r="E10" s="80"/>
      <c r="F10" s="67"/>
      <c r="G10" s="81"/>
      <c r="H10" s="81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80"/>
      <c r="D11" s="80"/>
      <c r="E11" s="80"/>
      <c r="F11" s="67"/>
      <c r="G11" s="81"/>
      <c r="H11" s="81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77"/>
      <c r="C12" s="80"/>
      <c r="D12" s="80"/>
      <c r="E12" s="80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77"/>
      <c r="C14" s="80"/>
      <c r="D14" s="80"/>
      <c r="E14" s="80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80"/>
      <c r="C15" s="80"/>
      <c r="D15" s="114"/>
      <c r="E15" s="114"/>
      <c r="F15" s="7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80"/>
      <c r="C16" s="80"/>
      <c r="D16" s="114"/>
      <c r="E16" s="114"/>
      <c r="F16" s="7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114"/>
      <c r="E17" s="114"/>
      <c r="F17" s="7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77"/>
      <c r="C18" s="80"/>
      <c r="D18" s="80"/>
      <c r="E18" s="80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77"/>
      <c r="C20" s="80"/>
      <c r="D20" s="80"/>
      <c r="E20" s="80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77"/>
      <c r="C22" s="80"/>
      <c r="D22" s="80"/>
      <c r="E22" s="80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/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/>
      <c r="P23" s="77"/>
    </row>
    <row r="24" spans="1:16" ht="16.5" customHeight="1" x14ac:dyDescent="0.2">
      <c r="A24" s="101">
        <v>18</v>
      </c>
      <c r="B24" s="77"/>
      <c r="C24" s="80"/>
      <c r="D24" s="80"/>
      <c r="E24" s="80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21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8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21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21" customHeight="1" x14ac:dyDescent="0.2">
      <c r="G32" s="85"/>
      <c r="H32" s="85"/>
    </row>
    <row r="33" spans="7:8" ht="21" customHeight="1" x14ac:dyDescent="0.2">
      <c r="G33" s="84"/>
      <c r="H33" s="84"/>
    </row>
    <row r="34" spans="7:8" ht="21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</hyperlinks>
  <pageMargins left="0.7" right="0.7" top="0.75" bottom="0.75" header="0.3" footer="0.3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87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90" x14ac:dyDescent="0.2">
      <c r="A7" s="75">
        <v>1</v>
      </c>
      <c r="B7" s="160" t="s">
        <v>187</v>
      </c>
      <c r="C7" s="158" t="s">
        <v>185</v>
      </c>
      <c r="D7" s="159" t="s">
        <v>186</v>
      </c>
      <c r="E7" s="161" t="s">
        <v>188</v>
      </c>
      <c r="F7" s="124">
        <v>44558</v>
      </c>
      <c r="G7" s="81">
        <v>203</v>
      </c>
      <c r="H7" s="98"/>
      <c r="I7" s="77">
        <f>IF(YEAR($F7)=2021,G7,"-")</f>
        <v>203</v>
      </c>
      <c r="J7" s="77">
        <f>IF(YEAR($F7)=2021,H7,"-")</f>
        <v>0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161</v>
      </c>
      <c r="P7" s="77" t="s">
        <v>162</v>
      </c>
    </row>
    <row r="8" spans="1:16" ht="15" x14ac:dyDescent="0.2">
      <c r="A8" s="75">
        <v>2</v>
      </c>
      <c r="B8" s="77"/>
      <c r="C8" s="80"/>
      <c r="D8" s="123"/>
      <c r="E8" s="130"/>
      <c r="F8" s="131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75">
        <v>3</v>
      </c>
      <c r="B9" s="77"/>
      <c r="C9" s="80"/>
      <c r="D9" s="80"/>
      <c r="E9" s="80"/>
      <c r="F9" s="67"/>
      <c r="G9" s="81"/>
      <c r="H9" s="81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75">
        <v>4</v>
      </c>
      <c r="B10" s="77"/>
      <c r="C10" s="80"/>
      <c r="D10" s="80"/>
      <c r="E10" s="80"/>
      <c r="F10" s="67"/>
      <c r="G10" s="81"/>
      <c r="H10" s="81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80"/>
      <c r="C11" s="80"/>
      <c r="D11" s="80"/>
      <c r="E11" s="80"/>
      <c r="F11" s="67"/>
      <c r="G11" s="81"/>
      <c r="H11" s="81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80"/>
      <c r="C12" s="80"/>
      <c r="D12" s="80"/>
      <c r="E12" s="80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77"/>
      <c r="C14" s="80"/>
      <c r="D14" s="80"/>
      <c r="E14" s="80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77"/>
      <c r="C16" s="80"/>
      <c r="D16" s="80"/>
      <c r="E16" s="80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80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80"/>
      <c r="C18" s="80"/>
      <c r="D18" s="80"/>
      <c r="E18" s="80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77"/>
      <c r="C20" s="80"/>
      <c r="D20" s="80"/>
      <c r="E20" s="80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77"/>
      <c r="C22" s="80"/>
      <c r="D22" s="80"/>
      <c r="E22" s="80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77"/>
      <c r="C24" s="80"/>
      <c r="D24" s="80"/>
      <c r="E24" s="80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203</v>
      </c>
      <c r="H27" s="86">
        <f>J27</f>
        <v>0</v>
      </c>
      <c r="I27" s="82">
        <f>SUM(I7:I26)</f>
        <v>203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203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203</v>
      </c>
    </row>
    <row r="31" spans="1:16" ht="28.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28.5" customHeight="1" x14ac:dyDescent="0.2">
      <c r="G32" s="85"/>
      <c r="H32" s="85"/>
    </row>
    <row r="33" spans="7:8" ht="28.5" customHeight="1" x14ac:dyDescent="0.2">
      <c r="G33" s="84"/>
      <c r="H33" s="84"/>
    </row>
    <row r="34" spans="7:8" ht="28.5" customHeight="1" x14ac:dyDescent="0.2"/>
    <row r="35" spans="7:8" ht="28.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</hyperlinks>
  <pageMargins left="0.7" right="0.7" top="0.75" bottom="0.75" header="0.3" footer="0.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88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75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75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75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75">
        <v>4</v>
      </c>
      <c r="B10" s="77"/>
      <c r="C10" s="80"/>
      <c r="D10" s="80"/>
      <c r="E10" s="80"/>
      <c r="F10" s="67"/>
      <c r="G10" s="81"/>
      <c r="H10" s="81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80"/>
      <c r="C11" s="80"/>
      <c r="D11" s="80"/>
      <c r="E11" s="80"/>
      <c r="F11" s="67"/>
      <c r="G11" s="81"/>
      <c r="H11" s="81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80"/>
      <c r="C12" s="80"/>
      <c r="D12" s="80"/>
      <c r="E12" s="80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77"/>
      <c r="C14" s="80"/>
      <c r="D14" s="80"/>
      <c r="E14" s="80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77"/>
      <c r="C16" s="80"/>
      <c r="D16" s="80"/>
      <c r="E16" s="80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80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80"/>
      <c r="C18" s="80"/>
      <c r="D18" s="80"/>
      <c r="E18" s="80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77"/>
      <c r="C20" s="80"/>
      <c r="D20" s="80"/>
      <c r="E20" s="80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77"/>
      <c r="C22" s="80"/>
      <c r="D22" s="80"/>
      <c r="E22" s="80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77"/>
      <c r="C24" s="80"/>
      <c r="D24" s="80"/>
      <c r="E24" s="80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21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21" customHeight="1" x14ac:dyDescent="0.2">
      <c r="G32" s="85"/>
      <c r="H32" s="85"/>
    </row>
    <row r="33" spans="7:8" ht="21" customHeight="1" x14ac:dyDescent="0.2">
      <c r="G33" s="84"/>
      <c r="H33" s="84"/>
    </row>
    <row r="34" spans="7:8" ht="21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89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0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99"/>
      <c r="C14" s="100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99"/>
      <c r="C16" s="100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0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99"/>
      <c r="C20" s="100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99"/>
      <c r="C22" s="100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99"/>
      <c r="C24" s="100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B7" sqref="B7:H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90</v>
      </c>
      <c r="D2" s="115"/>
      <c r="E2" s="115"/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5" x14ac:dyDescent="0.2">
      <c r="A7" s="75">
        <v>1</v>
      </c>
      <c r="B7" s="77"/>
      <c r="C7" s="80"/>
      <c r="D7" s="123"/>
      <c r="E7" s="130"/>
      <c r="F7" s="131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75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75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75">
        <v>4</v>
      </c>
      <c r="B10" s="77"/>
      <c r="C10" s="80"/>
      <c r="D10" s="80"/>
      <c r="E10" s="80"/>
      <c r="F10" s="67"/>
      <c r="G10" s="81"/>
      <c r="H10" s="81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80"/>
      <c r="C11" s="80"/>
      <c r="D11" s="80"/>
      <c r="E11" s="80"/>
      <c r="F11" s="67"/>
      <c r="G11" s="81"/>
      <c r="H11" s="81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80"/>
      <c r="C12" s="80"/>
      <c r="D12" s="80"/>
      <c r="E12" s="80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77"/>
      <c r="C14" s="80"/>
      <c r="D14" s="80"/>
      <c r="E14" s="80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77"/>
      <c r="C16" s="80"/>
      <c r="D16" s="80"/>
      <c r="E16" s="80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80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80"/>
      <c r="C18" s="80"/>
      <c r="D18" s="80"/>
      <c r="E18" s="80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77"/>
      <c r="C20" s="80"/>
      <c r="D20" s="80"/>
      <c r="E20" s="80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77"/>
      <c r="C22" s="80"/>
      <c r="D22" s="80"/>
      <c r="E22" s="80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77"/>
      <c r="C24" s="80"/>
      <c r="D24" s="80"/>
      <c r="E24" s="80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27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27" customHeight="1" x14ac:dyDescent="0.2">
      <c r="G32" s="85"/>
      <c r="H32" s="85"/>
    </row>
    <row r="33" spans="7:8" ht="27" customHeight="1" x14ac:dyDescent="0.2">
      <c r="G33" s="84"/>
      <c r="H33" s="84"/>
    </row>
    <row r="34" spans="7:8" ht="27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91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0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99"/>
      <c r="C14" s="100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99"/>
      <c r="C16" s="100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0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99"/>
      <c r="C20" s="100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99"/>
      <c r="C22" s="100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99"/>
      <c r="C24" s="100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92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0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99"/>
      <c r="C14" s="100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99"/>
      <c r="C16" s="100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0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99"/>
      <c r="C20" s="100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99"/>
      <c r="C22" s="100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99"/>
      <c r="C24" s="100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topLeftCell="A2" zoomScaleNormal="100" workbookViewId="0">
      <pane ySplit="5" topLeftCell="A7" activePane="bottomLeft" state="frozen"/>
      <selection activeCell="A2" sqref="A2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126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7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106"/>
      <c r="C14" s="107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106"/>
      <c r="C16" s="107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7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106"/>
      <c r="C20" s="107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106"/>
      <c r="C22" s="107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106"/>
      <c r="C24" s="107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zoomScaleNormal="100" workbookViewId="0">
      <pane ySplit="6" topLeftCell="A7" activePane="bottomLeft" state="frozen"/>
      <selection activeCell="B1" sqref="B1"/>
      <selection pane="bottomLeft" activeCell="C4" sqref="C4"/>
    </sheetView>
  </sheetViews>
  <sheetFormatPr defaultRowHeight="12.75" x14ac:dyDescent="0.2"/>
  <cols>
    <col min="1" max="1" width="8.7109375" customWidth="1"/>
    <col min="2" max="2" width="13.7109375" style="91" customWidth="1"/>
    <col min="3" max="3" width="12.7109375" style="91" customWidth="1"/>
    <col min="4" max="4" width="36.7109375" style="91" customWidth="1"/>
    <col min="5" max="5" width="16.7109375" style="91" customWidth="1"/>
    <col min="6" max="14" width="13.7109375" customWidth="1"/>
    <col min="15" max="15" width="5.5703125" customWidth="1"/>
    <col min="16" max="16" width="8.7109375" customWidth="1"/>
  </cols>
  <sheetData>
    <row r="1" spans="1:14" ht="26.25" x14ac:dyDescent="0.4">
      <c r="A1" s="116" t="s">
        <v>129</v>
      </c>
    </row>
    <row r="2" spans="1:14" x14ac:dyDescent="0.2">
      <c r="A2" s="214" t="s">
        <v>144</v>
      </c>
      <c r="B2" s="214"/>
      <c r="C2" s="214"/>
      <c r="D2" s="214"/>
      <c r="E2" s="214"/>
      <c r="F2" s="214"/>
      <c r="G2" s="214"/>
      <c r="H2" s="214"/>
    </row>
    <row r="3" spans="1:14" ht="18" x14ac:dyDescent="0.25">
      <c r="A3" s="137" t="s">
        <v>132</v>
      </c>
      <c r="B3" s="119"/>
      <c r="C3" s="117">
        <v>2022</v>
      </c>
    </row>
    <row r="4" spans="1:14" ht="18" x14ac:dyDescent="0.25">
      <c r="A4" s="137" t="s">
        <v>143</v>
      </c>
      <c r="B4" s="119"/>
      <c r="C4" s="118">
        <v>44682</v>
      </c>
    </row>
    <row r="5" spans="1:14" ht="13.5" thickBot="1" x14ac:dyDescent="0.25"/>
    <row r="6" spans="1:14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190</v>
      </c>
      <c r="F6" s="69" t="s">
        <v>65</v>
      </c>
      <c r="G6" s="96" t="s">
        <v>76</v>
      </c>
      <c r="H6" s="97" t="s">
        <v>77</v>
      </c>
      <c r="I6" s="76" t="s">
        <v>170</v>
      </c>
      <c r="J6" s="74" t="s">
        <v>171</v>
      </c>
      <c r="K6" s="102" t="s">
        <v>174</v>
      </c>
      <c r="L6" s="146" t="s">
        <v>173</v>
      </c>
      <c r="M6" s="76" t="s">
        <v>172</v>
      </c>
      <c r="N6" s="74" t="s">
        <v>175</v>
      </c>
    </row>
    <row r="7" spans="1:14" ht="108" x14ac:dyDescent="0.2">
      <c r="A7" s="73">
        <v>1</v>
      </c>
      <c r="B7" s="77" t="s">
        <v>153</v>
      </c>
      <c r="C7" s="77" t="s">
        <v>151</v>
      </c>
      <c r="D7" s="123" t="s">
        <v>150</v>
      </c>
      <c r="E7" s="127" t="s">
        <v>152</v>
      </c>
      <c r="F7" s="124">
        <v>44481</v>
      </c>
      <c r="G7" s="162">
        <v>950050</v>
      </c>
      <c r="H7" s="163">
        <v>40</v>
      </c>
      <c r="I7" s="163">
        <f>IF(YEAR($F7)=2021,G7,0)</f>
        <v>950050</v>
      </c>
      <c r="J7" s="163">
        <f>IF(YEAR($F7)=2021,H7,0)</f>
        <v>40</v>
      </c>
      <c r="K7" s="163">
        <f>IF(YEAR($F7)=2022,2*G7,0)</f>
        <v>0</v>
      </c>
      <c r="L7" s="163">
        <f>IF(YEAR($F7)=2022,H7,0)</f>
        <v>0</v>
      </c>
      <c r="M7" s="163">
        <f>IF(YEAR($F7)&gt;2022,2*G7,0)</f>
        <v>0</v>
      </c>
      <c r="N7" s="163">
        <f>IF(YEAR($F7)&gt;2022,H7,0)</f>
        <v>0</v>
      </c>
    </row>
    <row r="8" spans="1:14" ht="72" x14ac:dyDescent="0.2">
      <c r="A8" s="73">
        <v>2</v>
      </c>
      <c r="B8" s="156" t="s">
        <v>181</v>
      </c>
      <c r="C8" s="80" t="s">
        <v>182</v>
      </c>
      <c r="D8" s="126" t="s">
        <v>189</v>
      </c>
      <c r="E8" s="127" t="s">
        <v>183</v>
      </c>
      <c r="F8" s="124">
        <v>44562</v>
      </c>
      <c r="G8" s="163">
        <v>287</v>
      </c>
      <c r="H8" s="163">
        <v>4969109</v>
      </c>
      <c r="I8" s="163">
        <f t="shared" ref="I8:I25" si="0">IF(YEAR($F8)=2021,G8,0)</f>
        <v>0</v>
      </c>
      <c r="J8" s="163">
        <f t="shared" ref="J8:J25" si="1">IF(YEAR($F8)=2021,H8,0)</f>
        <v>0</v>
      </c>
      <c r="K8" s="163">
        <f t="shared" ref="K8:K25" si="2">IF(YEAR($F8)=2022,2*G8,0)</f>
        <v>574</v>
      </c>
      <c r="L8" s="163">
        <f t="shared" ref="L8:L25" si="3">IF(YEAR($F8)=2022,H8,0)</f>
        <v>4969109</v>
      </c>
      <c r="M8" s="163">
        <f t="shared" ref="M8:M25" si="4">IF(YEAR($F8)&gt;2022,2*G8,0)</f>
        <v>0</v>
      </c>
      <c r="N8" s="163">
        <f t="shared" ref="N8:N25" si="5">IF(YEAR($F8)&gt;2022,H8,0)</f>
        <v>0</v>
      </c>
    </row>
    <row r="9" spans="1:14" ht="90" x14ac:dyDescent="0.2">
      <c r="A9" s="75">
        <v>3</v>
      </c>
      <c r="B9" s="160" t="s">
        <v>187</v>
      </c>
      <c r="C9" s="158" t="s">
        <v>185</v>
      </c>
      <c r="D9" s="164" t="s">
        <v>186</v>
      </c>
      <c r="E9" s="165" t="s">
        <v>188</v>
      </c>
      <c r="F9" s="124">
        <v>44558</v>
      </c>
      <c r="G9" s="163">
        <v>203</v>
      </c>
      <c r="H9" s="162"/>
      <c r="I9" s="163">
        <f t="shared" si="0"/>
        <v>203</v>
      </c>
      <c r="J9" s="163">
        <f t="shared" si="1"/>
        <v>0</v>
      </c>
      <c r="K9" s="163">
        <f t="shared" si="2"/>
        <v>0</v>
      </c>
      <c r="L9" s="163">
        <f t="shared" si="3"/>
        <v>0</v>
      </c>
      <c r="M9" s="163">
        <f t="shared" si="4"/>
        <v>0</v>
      </c>
      <c r="N9" s="163">
        <f t="shared" si="5"/>
        <v>0</v>
      </c>
    </row>
    <row r="10" spans="1:14" ht="15" x14ac:dyDescent="0.2">
      <c r="A10" s="75">
        <v>4</v>
      </c>
      <c r="B10" s="77"/>
      <c r="C10" s="80"/>
      <c r="D10" s="123"/>
      <c r="E10" s="130"/>
      <c r="F10" s="131"/>
      <c r="G10" s="81"/>
      <c r="H10" s="81"/>
      <c r="I10" s="81">
        <f t="shared" si="0"/>
        <v>0</v>
      </c>
      <c r="J10" s="81">
        <f t="shared" si="1"/>
        <v>0</v>
      </c>
      <c r="K10" s="81">
        <f t="shared" si="2"/>
        <v>0</v>
      </c>
      <c r="L10" s="81">
        <f t="shared" si="3"/>
        <v>0</v>
      </c>
      <c r="M10" s="81">
        <f t="shared" si="4"/>
        <v>0</v>
      </c>
      <c r="N10" s="81">
        <f t="shared" si="5"/>
        <v>0</v>
      </c>
    </row>
    <row r="11" spans="1:14" ht="15" x14ac:dyDescent="0.2">
      <c r="A11" s="108">
        <v>5</v>
      </c>
      <c r="B11" s="128"/>
      <c r="C11" s="89"/>
      <c r="D11" s="123"/>
      <c r="E11" s="132"/>
      <c r="F11" s="131"/>
      <c r="G11" s="81"/>
      <c r="H11" s="81"/>
      <c r="I11" s="81">
        <f t="shared" si="0"/>
        <v>0</v>
      </c>
      <c r="J11" s="81">
        <f t="shared" si="1"/>
        <v>0</v>
      </c>
      <c r="K11" s="81">
        <f t="shared" si="2"/>
        <v>0</v>
      </c>
      <c r="L11" s="81">
        <f t="shared" si="3"/>
        <v>0</v>
      </c>
      <c r="M11" s="81">
        <f t="shared" si="4"/>
        <v>0</v>
      </c>
      <c r="N11" s="81">
        <f t="shared" si="5"/>
        <v>0</v>
      </c>
    </row>
    <row r="12" spans="1:14" ht="15" x14ac:dyDescent="0.2">
      <c r="A12" s="101">
        <v>6</v>
      </c>
      <c r="B12" s="77"/>
      <c r="C12" s="80"/>
      <c r="D12" s="123"/>
      <c r="E12" s="130"/>
      <c r="F12" s="131"/>
      <c r="G12" s="81"/>
      <c r="H12" s="81"/>
      <c r="I12" s="81">
        <f t="shared" si="0"/>
        <v>0</v>
      </c>
      <c r="J12" s="81">
        <f t="shared" si="1"/>
        <v>0</v>
      </c>
      <c r="K12" s="81">
        <f t="shared" si="2"/>
        <v>0</v>
      </c>
      <c r="L12" s="81">
        <f t="shared" si="3"/>
        <v>0</v>
      </c>
      <c r="M12" s="81">
        <f t="shared" si="4"/>
        <v>0</v>
      </c>
      <c r="N12" s="81">
        <f t="shared" si="5"/>
        <v>0</v>
      </c>
    </row>
    <row r="13" spans="1:14" ht="15" x14ac:dyDescent="0.2">
      <c r="A13" s="129">
        <v>7</v>
      </c>
      <c r="B13" s="77"/>
      <c r="C13" s="80"/>
      <c r="D13" s="123"/>
      <c r="E13" s="130"/>
      <c r="F13" s="131"/>
      <c r="G13" s="81"/>
      <c r="H13" s="81"/>
      <c r="I13" s="81">
        <f t="shared" si="0"/>
        <v>0</v>
      </c>
      <c r="J13" s="81">
        <f t="shared" si="1"/>
        <v>0</v>
      </c>
      <c r="K13" s="81">
        <f t="shared" si="2"/>
        <v>0</v>
      </c>
      <c r="L13" s="81">
        <f t="shared" si="3"/>
        <v>0</v>
      </c>
      <c r="M13" s="81">
        <f t="shared" si="4"/>
        <v>0</v>
      </c>
      <c r="N13" s="81">
        <f t="shared" si="5"/>
        <v>0</v>
      </c>
    </row>
    <row r="14" spans="1:14" ht="15" x14ac:dyDescent="0.2">
      <c r="A14" s="101">
        <v>8</v>
      </c>
      <c r="B14" s="128"/>
      <c r="C14" s="80"/>
      <c r="D14" s="123"/>
      <c r="E14" s="135"/>
      <c r="F14" s="67"/>
      <c r="G14" s="81"/>
      <c r="H14" s="81"/>
      <c r="I14" s="81">
        <f t="shared" si="0"/>
        <v>0</v>
      </c>
      <c r="J14" s="81">
        <f t="shared" si="1"/>
        <v>0</v>
      </c>
      <c r="K14" s="81">
        <f t="shared" si="2"/>
        <v>0</v>
      </c>
      <c r="L14" s="81">
        <f t="shared" si="3"/>
        <v>0</v>
      </c>
      <c r="M14" s="81">
        <f t="shared" si="4"/>
        <v>0</v>
      </c>
      <c r="N14" s="81">
        <f t="shared" si="5"/>
        <v>0</v>
      </c>
    </row>
    <row r="15" spans="1:14" ht="15" x14ac:dyDescent="0.2">
      <c r="A15" s="129">
        <v>9</v>
      </c>
      <c r="B15" s="70"/>
      <c r="C15" s="89"/>
      <c r="D15" s="123"/>
      <c r="E15" s="134"/>
      <c r="F15" s="67"/>
      <c r="G15" s="81"/>
      <c r="H15" s="81"/>
      <c r="I15" s="81">
        <f t="shared" si="0"/>
        <v>0</v>
      </c>
      <c r="J15" s="81">
        <f t="shared" si="1"/>
        <v>0</v>
      </c>
      <c r="K15" s="81">
        <f t="shared" si="2"/>
        <v>0</v>
      </c>
      <c r="L15" s="81">
        <f t="shared" si="3"/>
        <v>0</v>
      </c>
      <c r="M15" s="81">
        <f t="shared" si="4"/>
        <v>0</v>
      </c>
      <c r="N15" s="81">
        <f t="shared" si="5"/>
        <v>0</v>
      </c>
    </row>
    <row r="16" spans="1:14" ht="15" x14ac:dyDescent="0.2">
      <c r="A16" s="101">
        <v>10</v>
      </c>
      <c r="B16" s="70"/>
      <c r="C16" s="89"/>
      <c r="D16" s="123"/>
      <c r="E16" s="134"/>
      <c r="F16" s="67"/>
      <c r="G16" s="81"/>
      <c r="H16" s="81"/>
      <c r="I16" s="81">
        <f t="shared" si="0"/>
        <v>0</v>
      </c>
      <c r="J16" s="81">
        <f t="shared" si="1"/>
        <v>0</v>
      </c>
      <c r="K16" s="81">
        <f t="shared" si="2"/>
        <v>0</v>
      </c>
      <c r="L16" s="81">
        <f t="shared" si="3"/>
        <v>0</v>
      </c>
      <c r="M16" s="81">
        <f t="shared" si="4"/>
        <v>0</v>
      </c>
      <c r="N16" s="81">
        <f t="shared" si="5"/>
        <v>0</v>
      </c>
    </row>
    <row r="17" spans="1:14" ht="15" x14ac:dyDescent="0.2">
      <c r="A17" s="129">
        <v>11</v>
      </c>
      <c r="B17" s="77"/>
      <c r="C17" s="80"/>
      <c r="D17" s="123"/>
      <c r="E17" s="133"/>
      <c r="F17" s="67"/>
      <c r="G17" s="81"/>
      <c r="H17" s="81"/>
      <c r="I17" s="81">
        <f t="shared" si="0"/>
        <v>0</v>
      </c>
      <c r="J17" s="81">
        <f t="shared" si="1"/>
        <v>0</v>
      </c>
      <c r="K17" s="81">
        <f t="shared" si="2"/>
        <v>0</v>
      </c>
      <c r="L17" s="81">
        <f t="shared" si="3"/>
        <v>0</v>
      </c>
      <c r="M17" s="81">
        <f t="shared" si="4"/>
        <v>0</v>
      </c>
      <c r="N17" s="81">
        <f t="shared" si="5"/>
        <v>0</v>
      </c>
    </row>
    <row r="18" spans="1:14" ht="15" x14ac:dyDescent="0.2">
      <c r="A18" s="101">
        <v>12</v>
      </c>
      <c r="B18" s="77"/>
      <c r="C18" s="80"/>
      <c r="D18" s="123"/>
      <c r="E18" s="133"/>
      <c r="F18" s="67"/>
      <c r="G18" s="81"/>
      <c r="H18" s="81"/>
      <c r="I18" s="81">
        <f t="shared" si="0"/>
        <v>0</v>
      </c>
      <c r="J18" s="81">
        <f t="shared" si="1"/>
        <v>0</v>
      </c>
      <c r="K18" s="81">
        <f t="shared" si="2"/>
        <v>0</v>
      </c>
      <c r="L18" s="81">
        <f t="shared" si="3"/>
        <v>0</v>
      </c>
      <c r="M18" s="81">
        <f t="shared" si="4"/>
        <v>0</v>
      </c>
      <c r="N18" s="81">
        <f t="shared" si="5"/>
        <v>0</v>
      </c>
    </row>
    <row r="19" spans="1:14" ht="15" x14ac:dyDescent="0.2">
      <c r="A19" s="129">
        <v>13</v>
      </c>
      <c r="B19" s="77"/>
      <c r="C19" s="80"/>
      <c r="D19" s="123"/>
      <c r="E19" s="133"/>
      <c r="F19" s="67"/>
      <c r="G19" s="81"/>
      <c r="H19" s="81"/>
      <c r="I19" s="81">
        <f t="shared" si="0"/>
        <v>0</v>
      </c>
      <c r="J19" s="81">
        <f t="shared" si="1"/>
        <v>0</v>
      </c>
      <c r="K19" s="81">
        <f t="shared" si="2"/>
        <v>0</v>
      </c>
      <c r="L19" s="81">
        <f t="shared" si="3"/>
        <v>0</v>
      </c>
      <c r="M19" s="81">
        <f t="shared" si="4"/>
        <v>0</v>
      </c>
      <c r="N19" s="81">
        <f t="shared" si="5"/>
        <v>0</v>
      </c>
    </row>
    <row r="20" spans="1:14" ht="15" x14ac:dyDescent="0.2">
      <c r="A20" s="101">
        <v>14</v>
      </c>
      <c r="B20" s="77"/>
      <c r="C20" s="80"/>
      <c r="D20" s="123"/>
      <c r="E20" s="133"/>
      <c r="F20" s="67"/>
      <c r="G20" s="81"/>
      <c r="H20" s="81"/>
      <c r="I20" s="81">
        <f t="shared" si="0"/>
        <v>0</v>
      </c>
      <c r="J20" s="81">
        <f t="shared" si="1"/>
        <v>0</v>
      </c>
      <c r="K20" s="81">
        <f t="shared" si="2"/>
        <v>0</v>
      </c>
      <c r="L20" s="81">
        <f t="shared" si="3"/>
        <v>0</v>
      </c>
      <c r="M20" s="81">
        <f t="shared" si="4"/>
        <v>0</v>
      </c>
      <c r="N20" s="81">
        <f t="shared" si="5"/>
        <v>0</v>
      </c>
    </row>
    <row r="21" spans="1:14" ht="15" x14ac:dyDescent="0.2">
      <c r="A21" s="129">
        <v>15</v>
      </c>
      <c r="B21" s="77"/>
      <c r="C21" s="80"/>
      <c r="D21" s="123"/>
      <c r="E21" s="133"/>
      <c r="F21" s="67"/>
      <c r="G21" s="81"/>
      <c r="H21" s="81"/>
      <c r="I21" s="81">
        <f t="shared" si="0"/>
        <v>0</v>
      </c>
      <c r="J21" s="81">
        <f t="shared" si="1"/>
        <v>0</v>
      </c>
      <c r="K21" s="81">
        <f t="shared" si="2"/>
        <v>0</v>
      </c>
      <c r="L21" s="81">
        <f t="shared" si="3"/>
        <v>0</v>
      </c>
      <c r="M21" s="81">
        <f t="shared" si="4"/>
        <v>0</v>
      </c>
      <c r="N21" s="81">
        <f t="shared" si="5"/>
        <v>0</v>
      </c>
    </row>
    <row r="22" spans="1:14" ht="15" x14ac:dyDescent="0.2">
      <c r="A22" s="101">
        <v>16</v>
      </c>
      <c r="B22" s="77"/>
      <c r="C22" s="80"/>
      <c r="D22" s="126"/>
      <c r="E22" s="133"/>
      <c r="F22" s="67"/>
      <c r="G22" s="81"/>
      <c r="H22" s="81"/>
      <c r="I22" s="81">
        <f t="shared" si="0"/>
        <v>0</v>
      </c>
      <c r="J22" s="81">
        <f t="shared" si="1"/>
        <v>0</v>
      </c>
      <c r="K22" s="81">
        <f t="shared" si="2"/>
        <v>0</v>
      </c>
      <c r="L22" s="81">
        <f t="shared" si="3"/>
        <v>0</v>
      </c>
      <c r="M22" s="81">
        <f t="shared" si="4"/>
        <v>0</v>
      </c>
      <c r="N22" s="81">
        <f t="shared" si="5"/>
        <v>0</v>
      </c>
    </row>
    <row r="23" spans="1:14" ht="15" x14ac:dyDescent="0.2">
      <c r="A23" s="129">
        <v>17</v>
      </c>
      <c r="B23" s="77"/>
      <c r="C23" s="80"/>
      <c r="D23" s="126"/>
      <c r="E23" s="133"/>
      <c r="F23" s="67"/>
      <c r="G23" s="81"/>
      <c r="H23" s="81"/>
      <c r="I23" s="81">
        <f t="shared" si="0"/>
        <v>0</v>
      </c>
      <c r="J23" s="81">
        <f t="shared" si="1"/>
        <v>0</v>
      </c>
      <c r="K23" s="81">
        <f t="shared" si="2"/>
        <v>0</v>
      </c>
      <c r="L23" s="81">
        <f t="shared" si="3"/>
        <v>0</v>
      </c>
      <c r="M23" s="81">
        <f t="shared" si="4"/>
        <v>0</v>
      </c>
      <c r="N23" s="81">
        <f t="shared" si="5"/>
        <v>0</v>
      </c>
    </row>
    <row r="24" spans="1:14" ht="15" x14ac:dyDescent="0.2">
      <c r="A24" s="101">
        <v>18</v>
      </c>
      <c r="B24" s="77"/>
      <c r="C24" s="80"/>
      <c r="D24" s="126"/>
      <c r="E24" s="133"/>
      <c r="F24" s="67"/>
      <c r="G24" s="81"/>
      <c r="H24" s="81"/>
      <c r="I24" s="81">
        <f t="shared" si="0"/>
        <v>0</v>
      </c>
      <c r="J24" s="81">
        <f t="shared" si="1"/>
        <v>0</v>
      </c>
      <c r="K24" s="81">
        <f t="shared" si="2"/>
        <v>0</v>
      </c>
      <c r="L24" s="81">
        <f t="shared" si="3"/>
        <v>0</v>
      </c>
      <c r="M24" s="81">
        <f t="shared" si="4"/>
        <v>0</v>
      </c>
      <c r="N24" s="81">
        <f t="shared" si="5"/>
        <v>0</v>
      </c>
    </row>
    <row r="25" spans="1:14" ht="15.75" thickBot="1" x14ac:dyDescent="0.25">
      <c r="A25" s="129">
        <v>19</v>
      </c>
      <c r="B25" s="79"/>
      <c r="C25" s="80"/>
      <c r="D25" s="126"/>
      <c r="E25" s="133"/>
      <c r="F25" s="67"/>
      <c r="G25" s="81"/>
      <c r="H25" s="81"/>
      <c r="I25" s="81">
        <f t="shared" si="0"/>
        <v>0</v>
      </c>
      <c r="J25" s="81">
        <f t="shared" si="1"/>
        <v>0</v>
      </c>
      <c r="K25" s="81">
        <f t="shared" si="2"/>
        <v>0</v>
      </c>
      <c r="L25" s="81">
        <f t="shared" si="3"/>
        <v>0</v>
      </c>
      <c r="M25" s="81">
        <f t="shared" si="4"/>
        <v>0</v>
      </c>
      <c r="N25" s="81">
        <f t="shared" si="5"/>
        <v>0</v>
      </c>
    </row>
    <row r="26" spans="1:14" ht="15.75" thickBot="1" x14ac:dyDescent="0.25">
      <c r="A26" s="208" t="s">
        <v>75</v>
      </c>
      <c r="B26" s="209"/>
      <c r="C26" s="209"/>
      <c r="D26" s="209"/>
      <c r="E26" s="209"/>
      <c r="F26" s="210"/>
      <c r="G26" s="86">
        <f>I26</f>
        <v>950253</v>
      </c>
      <c r="H26" s="86">
        <f>J26</f>
        <v>40</v>
      </c>
      <c r="I26" s="148">
        <f>SUM(I7:I25)</f>
        <v>950253</v>
      </c>
      <c r="J26" s="148">
        <f>SUM(J7:J25)</f>
        <v>40</v>
      </c>
      <c r="K26" s="148"/>
      <c r="L26" s="148"/>
      <c r="M26" s="148"/>
      <c r="N26" s="148"/>
    </row>
    <row r="27" spans="1:14" ht="15.75" thickBot="1" x14ac:dyDescent="0.25">
      <c r="A27" s="208" t="s">
        <v>176</v>
      </c>
      <c r="B27" s="209"/>
      <c r="C27" s="209"/>
      <c r="D27" s="209"/>
      <c r="E27" s="209"/>
      <c r="F27" s="210"/>
      <c r="G27" s="86">
        <f>K27+M27</f>
        <v>574</v>
      </c>
      <c r="H27" s="86">
        <f>L27+N27</f>
        <v>4969109</v>
      </c>
      <c r="I27" s="149"/>
      <c r="J27" s="150"/>
      <c r="K27" s="151">
        <f>SUM(K7:K25)</f>
        <v>574</v>
      </c>
      <c r="L27" s="151">
        <f>SUM(L7:L25)</f>
        <v>4969109</v>
      </c>
      <c r="M27" s="152">
        <f>SUM(M7:M25)</f>
        <v>0</v>
      </c>
      <c r="N27" s="153">
        <f>SUM(N7:N25)</f>
        <v>0</v>
      </c>
    </row>
    <row r="28" spans="1:14" ht="18" thickBot="1" x14ac:dyDescent="0.25">
      <c r="A28" s="211" t="s">
        <v>74</v>
      </c>
      <c r="B28" s="212"/>
      <c r="C28" s="212"/>
      <c r="D28" s="212"/>
      <c r="E28" s="212"/>
      <c r="F28" s="213"/>
      <c r="G28" s="87">
        <f>SUM(G26:G27)</f>
        <v>950827</v>
      </c>
      <c r="H28" s="87">
        <f>SUM(H26:H27)</f>
        <v>4969149</v>
      </c>
    </row>
    <row r="29" spans="1:14" s="12" customFormat="1" ht="17.25" x14ac:dyDescent="0.2">
      <c r="A29" s="92" t="s">
        <v>141</v>
      </c>
      <c r="B29" s="92"/>
      <c r="C29" s="95"/>
      <c r="D29" s="95"/>
      <c r="E29" s="95"/>
      <c r="F29" s="92"/>
      <c r="G29" s="93"/>
      <c r="H29" s="94">
        <f>G28-H28</f>
        <v>-4018322</v>
      </c>
    </row>
    <row r="30" spans="1:14" s="12" customFormat="1" ht="17.25" x14ac:dyDescent="0.2">
      <c r="A30" s="92"/>
      <c r="B30" s="92"/>
      <c r="C30" s="95"/>
      <c r="D30" s="95"/>
      <c r="E30" s="95"/>
      <c r="F30" s="92"/>
      <c r="G30" s="93"/>
      <c r="H30" s="94"/>
    </row>
    <row r="31" spans="1:14" s="12" customFormat="1" ht="17.25" x14ac:dyDescent="0.2">
      <c r="A31" s="92"/>
      <c r="B31" s="92"/>
      <c r="C31" s="95"/>
      <c r="D31" s="95"/>
      <c r="E31" s="95"/>
      <c r="F31" s="92"/>
      <c r="G31" s="93"/>
      <c r="H31" s="94"/>
    </row>
    <row r="32" spans="1:14" ht="17.25" x14ac:dyDescent="0.2">
      <c r="A32" s="92" t="s">
        <v>142</v>
      </c>
      <c r="B32" s="92"/>
      <c r="C32" s="95"/>
      <c r="D32" s="95"/>
      <c r="E32" s="95"/>
      <c r="F32" s="92"/>
      <c r="G32" s="93"/>
      <c r="H32" s="94">
        <f>G27-H27</f>
        <v>-4968535</v>
      </c>
    </row>
    <row r="33" spans="7:14" x14ac:dyDescent="0.2">
      <c r="G33" s="83"/>
      <c r="H33" s="83"/>
      <c r="I33" s="83"/>
      <c r="J33" s="83"/>
      <c r="K33" s="83"/>
      <c r="L33" s="83"/>
      <c r="M33" s="83"/>
      <c r="N33" s="83"/>
    </row>
    <row r="34" spans="7:14" x14ac:dyDescent="0.2">
      <c r="G34" s="85"/>
      <c r="H34" s="85"/>
    </row>
    <row r="35" spans="7:14" x14ac:dyDescent="0.2">
      <c r="G35" s="84"/>
      <c r="H35" s="84"/>
    </row>
  </sheetData>
  <mergeCells count="4">
    <mergeCell ref="A26:F26"/>
    <mergeCell ref="A27:F27"/>
    <mergeCell ref="A28:F28"/>
    <mergeCell ref="A2:H2"/>
  </mergeCells>
  <conditionalFormatting sqref="H29:H32">
    <cfRule type="colorScale" priority="8">
      <colorScale>
        <cfvo type="num" val="0"/>
        <cfvo type="num" val="1"/>
        <color rgb="FF00B050"/>
        <color rgb="FFFF0000"/>
      </colorScale>
    </cfRule>
    <cfRule type="colorScale" priority="9">
      <colorScale>
        <cfvo type="num" val="0"/>
        <cfvo type="num" val="0"/>
        <color rgb="FF00B050"/>
        <color rgb="FFFF0000"/>
      </colorScale>
    </cfRule>
    <cfRule type="colorScale" priority="10">
      <colorScale>
        <cfvo type="num" val="0"/>
        <cfvo type="max"/>
        <color rgb="FFFF0000"/>
        <color rgb="FFFFEF9C"/>
      </colorScale>
    </cfRule>
  </conditionalFormatting>
  <conditionalFormatting sqref="H29">
    <cfRule type="colorScale" priority="1">
      <colorScale>
        <cfvo type="num" val="&quot;&lt;-1&quot;"/>
        <cfvo type="percentile" val="50"/>
        <cfvo type="max"/>
        <color rgb="FFF8696B"/>
        <color rgb="FFFFEB84"/>
        <color rgb="FF63BE7B"/>
      </colorScale>
    </cfRule>
  </conditionalFormatting>
  <hyperlinks>
    <hyperlink ref="A2" r:id="rId1"/>
    <hyperlink ref="E7" r:id="rId2"/>
    <hyperlink ref="E8" r:id="rId3"/>
    <hyperlink ref="E9" r:id="rId4"/>
  </hyperlinks>
  <pageMargins left="0.7" right="0.7" top="0.75" bottom="0.75" header="0.3" footer="0.3"/>
  <pageSetup paperSize="9" orientation="portrait" r:id="rId5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93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0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99"/>
      <c r="C14" s="100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99"/>
      <c r="C16" s="100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0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99"/>
      <c r="C20" s="100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99"/>
      <c r="C22" s="100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99"/>
      <c r="C24" s="100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1" topLeftCell="A2" activePane="bottomLeft" state="frozen"/>
      <selection pane="bottomLeft" activeCell="F15" sqref="F15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94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72" x14ac:dyDescent="0.2">
      <c r="A7" s="101">
        <v>1</v>
      </c>
      <c r="B7" s="157" t="s">
        <v>181</v>
      </c>
      <c r="C7" s="80" t="s">
        <v>182</v>
      </c>
      <c r="D7" s="126" t="s">
        <v>189</v>
      </c>
      <c r="E7" s="127" t="s">
        <v>183</v>
      </c>
      <c r="F7" s="124">
        <v>44562</v>
      </c>
      <c r="G7" s="81">
        <v>287</v>
      </c>
      <c r="H7" s="81">
        <v>4969109</v>
      </c>
      <c r="I7" s="77" t="str">
        <f>IF(YEAR($F7)=2021,G7,"-")</f>
        <v>-</v>
      </c>
      <c r="J7" s="77" t="str">
        <f>IF(YEAR($F7)=2021,H7,"-")</f>
        <v>-</v>
      </c>
      <c r="K7" s="77">
        <f>IF(YEAR($F7)=2022,2*G7,"-")</f>
        <v>574</v>
      </c>
      <c r="L7" s="77">
        <f>IF(YEAR($F7)=2022,H7,"-")</f>
        <v>4969109</v>
      </c>
      <c r="M7" s="77" t="str">
        <f>IF(YEAR($F7)&gt;2022,2*G7,"-")</f>
        <v>-</v>
      </c>
      <c r="N7" s="77" t="str">
        <f>IF(YEAR($F7)&gt;2022,H7,"-")</f>
        <v>-</v>
      </c>
      <c r="O7" s="77" t="s">
        <v>161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0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99"/>
      <c r="C14" s="100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99"/>
      <c r="C16" s="100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0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99"/>
      <c r="C20" s="100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99"/>
      <c r="C22" s="100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99"/>
      <c r="C24" s="100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574</v>
      </c>
      <c r="H28" s="86">
        <f>L28+N28</f>
        <v>4969109</v>
      </c>
      <c r="I28" s="71"/>
      <c r="J28" s="72"/>
      <c r="K28" s="147">
        <f>SUM(K7:K26)</f>
        <v>574</v>
      </c>
      <c r="L28" s="147">
        <f t="shared" ref="L28:N28" si="8">SUM(L7:L26)</f>
        <v>4969109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574</v>
      </c>
      <c r="H29" s="87">
        <f>SUM(H27:H28)</f>
        <v>4969109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-4968535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</hyperlinks>
  <pageMargins left="0.7" right="0.7" top="0.75" bottom="0.75" header="0.3" footer="0.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95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0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99"/>
      <c r="C14" s="100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99"/>
      <c r="C16" s="100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0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99"/>
      <c r="C20" s="100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99"/>
      <c r="C22" s="100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99"/>
      <c r="C24" s="100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C4" sqref="C4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96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08" x14ac:dyDescent="0.2">
      <c r="A7" s="101">
        <v>1</v>
      </c>
      <c r="B7" s="77" t="s">
        <v>153</v>
      </c>
      <c r="C7" s="77" t="s">
        <v>151</v>
      </c>
      <c r="D7" s="123" t="s">
        <v>150</v>
      </c>
      <c r="E7" s="127" t="s">
        <v>152</v>
      </c>
      <c r="F7" s="124">
        <v>44481</v>
      </c>
      <c r="G7" s="98">
        <v>950050</v>
      </c>
      <c r="H7" s="98">
        <v>40</v>
      </c>
      <c r="I7" s="77">
        <f>IF(YEAR($F7)=2021,G7,"-")</f>
        <v>950050</v>
      </c>
      <c r="J7" s="77">
        <f>IF(YEAR($F7)=2021,H7,"-")</f>
        <v>40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154</v>
      </c>
      <c r="P7" s="122" t="s">
        <v>155</v>
      </c>
    </row>
    <row r="8" spans="1:16" ht="16.5" customHeight="1" x14ac:dyDescent="0.2">
      <c r="A8" s="101">
        <v>2</v>
      </c>
      <c r="B8" s="77"/>
      <c r="C8" s="77"/>
      <c r="D8" s="77"/>
      <c r="E8" s="77"/>
      <c r="F8" s="124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121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0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99"/>
      <c r="C14" s="100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99"/>
      <c r="C16" s="100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0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99"/>
      <c r="C20" s="100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99"/>
      <c r="C22" s="100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99"/>
      <c r="C24" s="100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950050</v>
      </c>
      <c r="H27" s="86">
        <f>J27</f>
        <v>40</v>
      </c>
      <c r="I27" s="82">
        <f>SUM(I7:I26)</f>
        <v>950050</v>
      </c>
      <c r="J27" s="82">
        <f t="shared" ref="J27" si="6">SUM(J7:J26)</f>
        <v>40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950050</v>
      </c>
      <c r="H29" s="87">
        <f>SUM(H27:H28)</f>
        <v>40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950010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</hyperlinks>
  <pageMargins left="0.7" right="0.7" top="0.75" bottom="0.75" header="0.3" footer="0.3"/>
  <pageSetup paperSize="9" orientation="portrait" horizontalDpi="300" verticalDpi="300"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97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0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99"/>
      <c r="C14" s="100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99"/>
      <c r="C16" s="100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0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99"/>
      <c r="C20" s="100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99"/>
      <c r="C22" s="100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99"/>
      <c r="C24" s="100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146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11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120"/>
      <c r="C14" s="111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120"/>
      <c r="C16" s="111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11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120"/>
      <c r="C20" s="111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120"/>
      <c r="C22" s="111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120"/>
      <c r="C24" s="111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145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11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120"/>
      <c r="C14" s="111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120"/>
      <c r="C16" s="111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11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120"/>
      <c r="C20" s="111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120"/>
      <c r="C22" s="111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120"/>
      <c r="C24" s="111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98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0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99"/>
      <c r="C14" s="100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99"/>
      <c r="C16" s="100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0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99"/>
      <c r="C20" s="100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99"/>
      <c r="C22" s="100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99"/>
      <c r="C24" s="100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99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0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99"/>
      <c r="C14" s="100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99"/>
      <c r="C16" s="100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0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99"/>
      <c r="C20" s="100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99"/>
      <c r="C22" s="100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99"/>
      <c r="C24" s="100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100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0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99"/>
      <c r="C14" s="100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99"/>
      <c r="C16" s="100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0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99"/>
      <c r="C20" s="100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99"/>
      <c r="C22" s="100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99"/>
      <c r="C24" s="100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tabSelected="1" zoomScaleNormal="100" workbookViewId="0">
      <pane ySplit="6" topLeftCell="A7" activePane="bottomLeft" state="frozen"/>
      <selection pane="bottomLeft" activeCell="C26" sqref="C26"/>
    </sheetView>
  </sheetViews>
  <sheetFormatPr defaultRowHeight="12.75" x14ac:dyDescent="0.2"/>
  <cols>
    <col min="1" max="1" width="11.42578125" customWidth="1"/>
    <col min="2" max="2" width="13.7109375" style="91" customWidth="1"/>
    <col min="3" max="4" width="17.7109375" style="154" customWidth="1"/>
    <col min="5" max="10" width="17.7109375" customWidth="1"/>
  </cols>
  <sheetData>
    <row r="1" spans="1:10" ht="26.25" x14ac:dyDescent="0.4">
      <c r="A1" s="116" t="s">
        <v>129</v>
      </c>
    </row>
    <row r="2" spans="1:10" x14ac:dyDescent="0.2">
      <c r="A2" s="214" t="s">
        <v>144</v>
      </c>
      <c r="B2" s="214"/>
      <c r="C2" s="214"/>
      <c r="D2" s="214"/>
      <c r="E2" s="214"/>
      <c r="F2" s="214"/>
      <c r="G2" s="214"/>
      <c r="H2" s="214"/>
      <c r="I2" s="214"/>
    </row>
    <row r="3" spans="1:10" ht="18" x14ac:dyDescent="0.25">
      <c r="A3" s="137" t="s">
        <v>132</v>
      </c>
      <c r="B3" s="119"/>
      <c r="C3" s="117">
        <f>'Virtuálny účet detailný prehľad'!C3</f>
        <v>2022</v>
      </c>
    </row>
    <row r="4" spans="1:10" ht="18" x14ac:dyDescent="0.25">
      <c r="A4" s="137" t="s">
        <v>143</v>
      </c>
      <c r="B4" s="119"/>
      <c r="C4" s="118">
        <f>'Virtuálny účet detailný prehľad'!C4</f>
        <v>44682</v>
      </c>
    </row>
    <row r="5" spans="1:10" ht="13.5" thickBot="1" x14ac:dyDescent="0.25"/>
    <row r="6" spans="1:10" ht="60" x14ac:dyDescent="0.2">
      <c r="A6" s="68" t="s">
        <v>61</v>
      </c>
      <c r="B6" s="78" t="s">
        <v>64</v>
      </c>
      <c r="C6" s="102" t="s">
        <v>179</v>
      </c>
      <c r="D6" s="103" t="s">
        <v>180</v>
      </c>
      <c r="E6" s="102" t="s">
        <v>170</v>
      </c>
      <c r="F6" s="103" t="s">
        <v>171</v>
      </c>
      <c r="G6" s="102" t="s">
        <v>174</v>
      </c>
      <c r="H6" s="146" t="s">
        <v>173</v>
      </c>
      <c r="I6" s="102" t="s">
        <v>172</v>
      </c>
      <c r="J6" s="103" t="s">
        <v>175</v>
      </c>
    </row>
    <row r="7" spans="1:10" ht="30" customHeight="1" x14ac:dyDescent="0.2">
      <c r="A7" s="142">
        <v>1</v>
      </c>
      <c r="B7" s="145" t="s">
        <v>66</v>
      </c>
      <c r="C7" s="155">
        <f>MF!G29</f>
        <v>0</v>
      </c>
      <c r="D7" s="155">
        <f>MF!H29</f>
        <v>0</v>
      </c>
      <c r="E7" s="81">
        <f>MF!I27</f>
        <v>0</v>
      </c>
      <c r="F7" s="81">
        <f>MF!J27</f>
        <v>0</v>
      </c>
      <c r="G7" s="81">
        <f>MF!K28</f>
        <v>0</v>
      </c>
      <c r="H7" s="81">
        <f>MF!L28</f>
        <v>0</v>
      </c>
      <c r="I7" s="81">
        <f>MF!M28</f>
        <v>0</v>
      </c>
      <c r="J7" s="81">
        <f>MF!N28</f>
        <v>0</v>
      </c>
    </row>
    <row r="8" spans="1:10" ht="30" customHeight="1" x14ac:dyDescent="0.2">
      <c r="A8" s="141">
        <v>2</v>
      </c>
      <c r="B8" s="144" t="s">
        <v>67</v>
      </c>
      <c r="C8" s="155">
        <f>'MH '!G29</f>
        <v>0</v>
      </c>
      <c r="D8" s="155">
        <f>'MH '!H29</f>
        <v>0</v>
      </c>
      <c r="E8" s="81">
        <f>'MH '!I27</f>
        <v>0</v>
      </c>
      <c r="F8" s="81">
        <f>'MH '!J27</f>
        <v>0</v>
      </c>
      <c r="G8" s="81">
        <f>'MH '!K28</f>
        <v>0</v>
      </c>
      <c r="H8" s="81">
        <f>'MH '!L28</f>
        <v>0</v>
      </c>
      <c r="I8" s="81">
        <f>'MH '!M28</f>
        <v>0</v>
      </c>
      <c r="J8" s="81">
        <f>'MH '!N28</f>
        <v>0</v>
      </c>
    </row>
    <row r="9" spans="1:10" ht="30" customHeight="1" x14ac:dyDescent="0.2">
      <c r="A9" s="141">
        <v>3</v>
      </c>
      <c r="B9" s="144" t="s">
        <v>106</v>
      </c>
      <c r="C9" s="155">
        <f>MDV!G29</f>
        <v>0</v>
      </c>
      <c r="D9" s="155">
        <f>MDV!H29</f>
        <v>0</v>
      </c>
      <c r="E9" s="81">
        <f>MDV!I27</f>
        <v>0</v>
      </c>
      <c r="F9" s="81">
        <f>MDV!J27</f>
        <v>0</v>
      </c>
      <c r="G9" s="81">
        <f>MDV!K28</f>
        <v>0</v>
      </c>
      <c r="H9" s="81">
        <f>MDV!L28</f>
        <v>0</v>
      </c>
      <c r="I9" s="81">
        <f>MDV!M28</f>
        <v>0</v>
      </c>
      <c r="J9" s="81">
        <f>MDV!N28</f>
        <v>0</v>
      </c>
    </row>
    <row r="10" spans="1:10" ht="30" customHeight="1" x14ac:dyDescent="0.2">
      <c r="A10" s="141">
        <v>4</v>
      </c>
      <c r="B10" s="144" t="s">
        <v>107</v>
      </c>
      <c r="C10" s="155">
        <f>MPRV!G29</f>
        <v>0</v>
      </c>
      <c r="D10" s="155">
        <f>MPRV!H29</f>
        <v>0</v>
      </c>
      <c r="E10" s="81">
        <f>MPRV!I27</f>
        <v>0</v>
      </c>
      <c r="F10" s="81">
        <f>MPRV!J27</f>
        <v>0</v>
      </c>
      <c r="G10" s="81">
        <f>MPRV!K28</f>
        <v>0</v>
      </c>
      <c r="H10" s="81">
        <f>MPRV!L28</f>
        <v>0</v>
      </c>
      <c r="I10" s="81">
        <f>MPRV!M28</f>
        <v>0</v>
      </c>
      <c r="J10" s="81">
        <f>MPRV!N28</f>
        <v>0</v>
      </c>
    </row>
    <row r="11" spans="1:10" ht="30" customHeight="1" x14ac:dyDescent="0.2">
      <c r="A11" s="141">
        <v>5</v>
      </c>
      <c r="B11" s="144" t="s">
        <v>108</v>
      </c>
      <c r="C11" s="155">
        <f>MV!G29</f>
        <v>0</v>
      </c>
      <c r="D11" s="155">
        <f>MV!H29</f>
        <v>0</v>
      </c>
      <c r="E11" s="81">
        <f>MV!I27</f>
        <v>0</v>
      </c>
      <c r="F11" s="81">
        <f>MV!J27</f>
        <v>0</v>
      </c>
      <c r="G11" s="81">
        <f>MV!K28</f>
        <v>0</v>
      </c>
      <c r="H11" s="81">
        <f>MV!L28</f>
        <v>0</v>
      </c>
      <c r="I11" s="81">
        <f>MV!M28</f>
        <v>0</v>
      </c>
      <c r="J11" s="81">
        <f>MV!N28</f>
        <v>0</v>
      </c>
    </row>
    <row r="12" spans="1:10" ht="30" customHeight="1" x14ac:dyDescent="0.2">
      <c r="A12" s="141">
        <v>6</v>
      </c>
      <c r="B12" s="144" t="s">
        <v>69</v>
      </c>
      <c r="C12" s="155">
        <f>MO!G29</f>
        <v>0</v>
      </c>
      <c r="D12" s="155">
        <f>MO!H29</f>
        <v>0</v>
      </c>
      <c r="E12" s="81">
        <f>MO!I27</f>
        <v>0</v>
      </c>
      <c r="F12" s="81">
        <f>MO!J27</f>
        <v>0</v>
      </c>
      <c r="G12" s="81">
        <f>MO!K28</f>
        <v>0</v>
      </c>
      <c r="H12" s="81">
        <f>MO!L28</f>
        <v>0</v>
      </c>
      <c r="I12" s="81">
        <f>MO!M28</f>
        <v>0</v>
      </c>
      <c r="J12" s="81">
        <f>MO!N28</f>
        <v>0</v>
      </c>
    </row>
    <row r="13" spans="1:10" ht="30" customHeight="1" x14ac:dyDescent="0.2">
      <c r="A13" s="141">
        <v>7</v>
      </c>
      <c r="B13" s="144" t="s">
        <v>73</v>
      </c>
      <c r="C13" s="155">
        <f>MS!G29</f>
        <v>0</v>
      </c>
      <c r="D13" s="155">
        <f>MS!H29</f>
        <v>0</v>
      </c>
      <c r="E13" s="81">
        <f>MS!I27</f>
        <v>0</v>
      </c>
      <c r="F13" s="81">
        <f>MS!J27</f>
        <v>0</v>
      </c>
      <c r="G13" s="81">
        <f>MS!K28</f>
        <v>0</v>
      </c>
      <c r="H13" s="81">
        <f>MS!L28</f>
        <v>0</v>
      </c>
      <c r="I13" s="81">
        <f>MS!M28</f>
        <v>0</v>
      </c>
      <c r="J13" s="81">
        <f>MS!N28</f>
        <v>0</v>
      </c>
    </row>
    <row r="14" spans="1:10" ht="30" customHeight="1" x14ac:dyDescent="0.2">
      <c r="A14" s="141">
        <v>8</v>
      </c>
      <c r="B14" s="144" t="s">
        <v>109</v>
      </c>
      <c r="C14" s="155">
        <f>MZVEZ!G29</f>
        <v>0</v>
      </c>
      <c r="D14" s="155">
        <f>MZVEZ!H29</f>
        <v>0</v>
      </c>
      <c r="E14" s="81">
        <f>MZVEZ!I27</f>
        <v>0</v>
      </c>
      <c r="F14" s="81">
        <f>MZVEZ!J27</f>
        <v>0</v>
      </c>
      <c r="G14" s="81">
        <f>MZVEZ!K28</f>
        <v>0</v>
      </c>
      <c r="H14" s="81">
        <f>MZVEZ!L28</f>
        <v>0</v>
      </c>
      <c r="I14" s="81">
        <f>MZVEZ!M28</f>
        <v>0</v>
      </c>
      <c r="J14" s="81">
        <f>MZVEZ!N28</f>
        <v>0</v>
      </c>
    </row>
    <row r="15" spans="1:10" ht="30" customHeight="1" x14ac:dyDescent="0.2">
      <c r="A15" s="141">
        <v>9</v>
      </c>
      <c r="B15" s="144" t="s">
        <v>68</v>
      </c>
      <c r="C15" s="155">
        <f>MPSVR!G29</f>
        <v>0</v>
      </c>
      <c r="D15" s="155">
        <f>MPSVR!H29</f>
        <v>0</v>
      </c>
      <c r="E15" s="81">
        <f>MPSVR!I27</f>
        <v>0</v>
      </c>
      <c r="F15" s="81">
        <f>MPSVR!J27</f>
        <v>0</v>
      </c>
      <c r="G15" s="81">
        <f>MPSVR!K28</f>
        <v>0</v>
      </c>
      <c r="H15" s="81">
        <f>MPSVR!L28</f>
        <v>0</v>
      </c>
      <c r="I15" s="81">
        <f>MPSVR!M28</f>
        <v>0</v>
      </c>
      <c r="J15" s="81">
        <f>MPSVR!N28</f>
        <v>0</v>
      </c>
    </row>
    <row r="16" spans="1:10" ht="30" customHeight="1" x14ac:dyDescent="0.2">
      <c r="A16" s="141">
        <v>10</v>
      </c>
      <c r="B16" s="144" t="s">
        <v>70</v>
      </c>
      <c r="C16" s="155">
        <f>MŽP!G29</f>
        <v>203</v>
      </c>
      <c r="D16" s="155">
        <f>MŽP!H29</f>
        <v>0</v>
      </c>
      <c r="E16" s="81">
        <f>MŽP!I27</f>
        <v>203</v>
      </c>
      <c r="F16" s="81">
        <f>MŽP!J27</f>
        <v>0</v>
      </c>
      <c r="G16" s="81">
        <f>MŽP!K28</f>
        <v>0</v>
      </c>
      <c r="H16" s="81">
        <f>MŽP!L28</f>
        <v>0</v>
      </c>
      <c r="I16" s="81">
        <f>MŽP!M28</f>
        <v>0</v>
      </c>
      <c r="J16" s="81">
        <f>MŽP!N28</f>
        <v>0</v>
      </c>
    </row>
    <row r="17" spans="1:10" ht="30" customHeight="1" x14ac:dyDescent="0.2">
      <c r="A17" s="141">
        <v>11</v>
      </c>
      <c r="B17" s="144" t="s">
        <v>72</v>
      </c>
      <c r="C17" s="155">
        <f>MŠVVŠ!G29</f>
        <v>0</v>
      </c>
      <c r="D17" s="155">
        <f>MŠVVŠ!H29</f>
        <v>0</v>
      </c>
      <c r="E17" s="81">
        <f>MŠVVŠ!I27</f>
        <v>0</v>
      </c>
      <c r="F17" s="81">
        <f>MŠVVŠ!J27</f>
        <v>0</v>
      </c>
      <c r="G17" s="81">
        <f>MŠVVŠ!K28</f>
        <v>0</v>
      </c>
      <c r="H17" s="81">
        <f>MŠVVŠ!L28</f>
        <v>0</v>
      </c>
      <c r="I17" s="81">
        <f>MŠVVŠ!M28</f>
        <v>0</v>
      </c>
      <c r="J17" s="81">
        <f>MŠVVŠ!N28</f>
        <v>0</v>
      </c>
    </row>
    <row r="18" spans="1:10" ht="30" customHeight="1" x14ac:dyDescent="0.2">
      <c r="A18" s="141">
        <v>12</v>
      </c>
      <c r="B18" s="144" t="s">
        <v>110</v>
      </c>
      <c r="C18" s="155">
        <f>MK!G29</f>
        <v>0</v>
      </c>
      <c r="D18" s="155">
        <f>MK!H29</f>
        <v>0</v>
      </c>
      <c r="E18" s="81">
        <f>MK!I27</f>
        <v>0</v>
      </c>
      <c r="F18" s="81">
        <f>MK!J27</f>
        <v>0</v>
      </c>
      <c r="G18" s="81">
        <f>MK!K28</f>
        <v>0</v>
      </c>
      <c r="H18" s="81">
        <f>MK!L28</f>
        <v>0</v>
      </c>
      <c r="I18" s="81">
        <f>MK!M28</f>
        <v>0</v>
      </c>
      <c r="J18" s="81">
        <f>MK!N28</f>
        <v>0</v>
      </c>
    </row>
    <row r="19" spans="1:10" ht="30" customHeight="1" x14ac:dyDescent="0.2">
      <c r="A19" s="141">
        <v>13</v>
      </c>
      <c r="B19" s="144" t="s">
        <v>71</v>
      </c>
      <c r="C19" s="155">
        <f>MZ!G29</f>
        <v>0</v>
      </c>
      <c r="D19" s="155">
        <f>MZ!H29</f>
        <v>0</v>
      </c>
      <c r="E19" s="81">
        <f>MZ!I27</f>
        <v>0</v>
      </c>
      <c r="F19" s="81">
        <f>MZ!J27</f>
        <v>0</v>
      </c>
      <c r="G19" s="81">
        <f>MZ!K28</f>
        <v>0</v>
      </c>
      <c r="H19" s="81">
        <f>MZ!L28</f>
        <v>0</v>
      </c>
      <c r="I19" s="81">
        <f>MZ!M28</f>
        <v>0</v>
      </c>
      <c r="J19" s="81">
        <f>MZ!N28</f>
        <v>0</v>
      </c>
    </row>
    <row r="20" spans="1:10" ht="30" customHeight="1" x14ac:dyDescent="0.2">
      <c r="A20" s="141">
        <v>14</v>
      </c>
      <c r="B20" s="144" t="s">
        <v>111</v>
      </c>
      <c r="C20" s="155">
        <f>'Úrad vlády'!G29</f>
        <v>0</v>
      </c>
      <c r="D20" s="155">
        <f>'Úrad vlády'!H29</f>
        <v>0</v>
      </c>
      <c r="E20" s="81">
        <f>'Úrad vlády'!I27</f>
        <v>0</v>
      </c>
      <c r="F20" s="81">
        <f>'Úrad vlády'!J27</f>
        <v>0</v>
      </c>
      <c r="G20" s="81">
        <f>'Úrad vlády'!K28</f>
        <v>0</v>
      </c>
      <c r="H20" s="81">
        <f>'Úrad vlády'!L28</f>
        <v>0</v>
      </c>
      <c r="I20" s="81">
        <f>'Úrad vlády'!M28</f>
        <v>0</v>
      </c>
      <c r="J20" s="81">
        <f>'Úrad vlády'!N28</f>
        <v>0</v>
      </c>
    </row>
    <row r="21" spans="1:10" ht="30" customHeight="1" x14ac:dyDescent="0.2">
      <c r="A21" s="141">
        <v>15</v>
      </c>
      <c r="B21" s="143" t="s">
        <v>135</v>
      </c>
      <c r="C21" s="155">
        <f>'PV pre L'!G29</f>
        <v>0</v>
      </c>
      <c r="D21" s="155">
        <f>'PV pre L'!H29</f>
        <v>0</v>
      </c>
      <c r="E21" s="81">
        <f>'PV pre L'!I27</f>
        <v>0</v>
      </c>
      <c r="F21" s="81">
        <f>'PV pre L'!J27</f>
        <v>0</v>
      </c>
      <c r="G21" s="81">
        <f>'PV pre L'!K28</f>
        <v>0</v>
      </c>
      <c r="H21" s="81">
        <f>'PV pre L'!L28</f>
        <v>0</v>
      </c>
      <c r="I21" s="81">
        <f>'PV pre L'!M28</f>
        <v>0</v>
      </c>
      <c r="J21" s="81">
        <f>'PV pre L'!N28</f>
        <v>0</v>
      </c>
    </row>
    <row r="22" spans="1:10" ht="30" customHeight="1" x14ac:dyDescent="0.2">
      <c r="A22" s="141">
        <v>16</v>
      </c>
      <c r="B22" s="144" t="s">
        <v>112</v>
      </c>
      <c r="C22" s="155">
        <f>PMÚ!G29</f>
        <v>0</v>
      </c>
      <c r="D22" s="155">
        <f>PMÚ!H29</f>
        <v>0</v>
      </c>
      <c r="E22" s="81">
        <f>PMÚ!I27</f>
        <v>0</v>
      </c>
      <c r="F22" s="81">
        <f>PMÚ!J27</f>
        <v>0</v>
      </c>
      <c r="G22" s="81">
        <f>PMÚ!K28</f>
        <v>0</v>
      </c>
      <c r="H22" s="81">
        <f>PMÚ!L28</f>
        <v>0</v>
      </c>
      <c r="I22" s="81">
        <f>PMÚ!M28</f>
        <v>0</v>
      </c>
      <c r="J22" s="81">
        <f>PMÚ!N28</f>
        <v>0</v>
      </c>
    </row>
    <row r="23" spans="1:10" ht="30" customHeight="1" x14ac:dyDescent="0.2">
      <c r="A23" s="141">
        <v>17</v>
      </c>
      <c r="B23" s="144" t="s">
        <v>113</v>
      </c>
      <c r="C23" s="155">
        <f>MIRRI!G29</f>
        <v>0</v>
      </c>
      <c r="D23" s="155">
        <f>MIRRI!H29</f>
        <v>0</v>
      </c>
      <c r="E23" s="81">
        <f>MIRRI!I27</f>
        <v>0</v>
      </c>
      <c r="F23" s="81">
        <f>MIRRI!J27</f>
        <v>0</v>
      </c>
      <c r="G23" s="81">
        <f>MIRRI!K28</f>
        <v>0</v>
      </c>
      <c r="H23" s="81">
        <f>MIRRI!L28</f>
        <v>0</v>
      </c>
      <c r="I23" s="81">
        <f>MIRRI!M28</f>
        <v>0</v>
      </c>
      <c r="J23" s="81">
        <f>MIRRI!N28</f>
        <v>0</v>
      </c>
    </row>
    <row r="24" spans="1:10" ht="30" customHeight="1" x14ac:dyDescent="0.2">
      <c r="A24" s="141">
        <v>18</v>
      </c>
      <c r="B24" s="143" t="s">
        <v>114</v>
      </c>
      <c r="C24" s="155">
        <f>ŠÚ!G29</f>
        <v>574</v>
      </c>
      <c r="D24" s="155">
        <f>ŠÚ!H29</f>
        <v>4969109</v>
      </c>
      <c r="E24" s="81">
        <f>ŠÚ!I27</f>
        <v>0</v>
      </c>
      <c r="F24" s="81">
        <f>ŠÚ!J27</f>
        <v>0</v>
      </c>
      <c r="G24" s="81">
        <f>ŠÚ!K28</f>
        <v>574</v>
      </c>
      <c r="H24" s="81">
        <f>ŠÚ!L28</f>
        <v>4969109</v>
      </c>
      <c r="I24" s="81">
        <f>ŠÚ!M28</f>
        <v>0</v>
      </c>
      <c r="J24" s="81">
        <f>ŠÚ!N28</f>
        <v>0</v>
      </c>
    </row>
    <row r="25" spans="1:10" ht="30" customHeight="1" x14ac:dyDescent="0.2">
      <c r="A25" s="141">
        <v>19</v>
      </c>
      <c r="B25" s="144" t="s">
        <v>115</v>
      </c>
      <c r="C25" s="155">
        <f>ÚGKK!G29</f>
        <v>0</v>
      </c>
      <c r="D25" s="155">
        <f>ÚGKK!H29</f>
        <v>0</v>
      </c>
      <c r="E25" s="81">
        <f>ÚGKK!I27</f>
        <v>0</v>
      </c>
      <c r="F25" s="81">
        <f>ÚGKK!J27</f>
        <v>0</v>
      </c>
      <c r="G25" s="81">
        <f>ÚGKK!K28</f>
        <v>0</v>
      </c>
      <c r="H25" s="81">
        <f>ÚGKK!L28</f>
        <v>0</v>
      </c>
      <c r="I25" s="81">
        <f>ÚGKK!M28</f>
        <v>0</v>
      </c>
      <c r="J25" s="81">
        <f>ÚGKK!N28</f>
        <v>0</v>
      </c>
    </row>
    <row r="26" spans="1:10" ht="30" customHeight="1" x14ac:dyDescent="0.2">
      <c r="A26" s="141">
        <v>20</v>
      </c>
      <c r="B26" s="144" t="s">
        <v>116</v>
      </c>
      <c r="C26" s="155">
        <f>ÚJD!G29</f>
        <v>950050</v>
      </c>
      <c r="D26" s="155">
        <f>ÚJD!H29</f>
        <v>40</v>
      </c>
      <c r="E26" s="81">
        <f>ÚJD!I27</f>
        <v>950050</v>
      </c>
      <c r="F26" s="81">
        <f>ÚJD!J27</f>
        <v>40</v>
      </c>
      <c r="G26" s="81">
        <f>ÚJD!K28</f>
        <v>0</v>
      </c>
      <c r="H26" s="81">
        <f>ÚJD!L28</f>
        <v>0</v>
      </c>
      <c r="I26" s="81">
        <f>ÚJD!M28</f>
        <v>0</v>
      </c>
      <c r="J26" s="81">
        <f>ÚJD!N28</f>
        <v>0</v>
      </c>
    </row>
    <row r="27" spans="1:10" ht="30" customHeight="1" x14ac:dyDescent="0.2">
      <c r="A27" s="141">
        <v>21</v>
      </c>
      <c r="B27" s="143" t="s">
        <v>117</v>
      </c>
      <c r="C27" s="155">
        <f>ÚNMS!G29</f>
        <v>0</v>
      </c>
      <c r="D27" s="155">
        <f>ÚNMS!H29</f>
        <v>0</v>
      </c>
      <c r="E27" s="81">
        <f>ÚNMS!I27</f>
        <v>0</v>
      </c>
      <c r="F27" s="81">
        <f>ÚNMS!J27</f>
        <v>0</v>
      </c>
      <c r="G27" s="81">
        <f>ÚNMS!K28</f>
        <v>0</v>
      </c>
      <c r="H27" s="81">
        <f>ÚNMS!L28</f>
        <v>0</v>
      </c>
      <c r="I27" s="81">
        <f>ÚNMS!M28</f>
        <v>0</v>
      </c>
      <c r="J27" s="81">
        <f>ÚNMS!N28</f>
        <v>0</v>
      </c>
    </row>
    <row r="28" spans="1:10" ht="30" customHeight="1" x14ac:dyDescent="0.2">
      <c r="A28" s="141">
        <v>22</v>
      </c>
      <c r="B28" s="143" t="s">
        <v>147</v>
      </c>
      <c r="C28" s="155">
        <f>ÚREKPS!G29</f>
        <v>0</v>
      </c>
      <c r="D28" s="155">
        <f>ÚREKPS!H29</f>
        <v>0</v>
      </c>
      <c r="E28" s="81">
        <f>ÚREKPS!I27</f>
        <v>0</v>
      </c>
      <c r="F28" s="81">
        <f>ÚREKPS!J27</f>
        <v>0</v>
      </c>
      <c r="G28" s="81">
        <f>ÚREKPS!K28</f>
        <v>0</v>
      </c>
      <c r="H28" s="81">
        <f>ÚREKPS!L28</f>
        <v>0</v>
      </c>
      <c r="I28" s="81">
        <f>ÚREKPS!M28</f>
        <v>0</v>
      </c>
      <c r="J28" s="81">
        <f>ÚREKPS!N28</f>
        <v>0</v>
      </c>
    </row>
    <row r="29" spans="1:10" ht="30" customHeight="1" x14ac:dyDescent="0.2">
      <c r="A29" s="141">
        <v>23</v>
      </c>
      <c r="B29" s="143" t="s">
        <v>148</v>
      </c>
      <c r="C29" s="155">
        <f>ÚRSO!G29</f>
        <v>0</v>
      </c>
      <c r="D29" s="155">
        <f>ÚRSO!H29</f>
        <v>0</v>
      </c>
      <c r="E29" s="81">
        <f>ÚRSO!I27</f>
        <v>0</v>
      </c>
      <c r="F29" s="81">
        <f>ÚRSO!J27</f>
        <v>0</v>
      </c>
      <c r="G29" s="81">
        <f>ÚRSO!K28</f>
        <v>0</v>
      </c>
      <c r="H29" s="81">
        <f>ÚRSO!L28</f>
        <v>0</v>
      </c>
      <c r="I29" s="81">
        <f>ÚRSO!M28</f>
        <v>0</v>
      </c>
      <c r="J29" s="81">
        <f>ÚRSO!N28</f>
        <v>0</v>
      </c>
    </row>
    <row r="30" spans="1:10" ht="30" customHeight="1" x14ac:dyDescent="0.2">
      <c r="A30" s="141">
        <v>22</v>
      </c>
      <c r="B30" s="143" t="s">
        <v>118</v>
      </c>
      <c r="C30" s="155">
        <f>ÚVO!G29</f>
        <v>0</v>
      </c>
      <c r="D30" s="155">
        <f>ÚVO!H29</f>
        <v>0</v>
      </c>
      <c r="E30" s="81">
        <f>ÚVO!I27</f>
        <v>0</v>
      </c>
      <c r="F30" s="81">
        <f>ÚVO!J27</f>
        <v>0</v>
      </c>
      <c r="G30" s="81">
        <f>ÚVO!K28</f>
        <v>0</v>
      </c>
      <c r="H30" s="81">
        <f>ÚVO!L28</f>
        <v>0</v>
      </c>
      <c r="I30" s="81">
        <f>ÚVO!M28</f>
        <v>0</v>
      </c>
      <c r="J30" s="81">
        <f>ÚVO!N28</f>
        <v>0</v>
      </c>
    </row>
    <row r="31" spans="1:10" ht="30" customHeight="1" x14ac:dyDescent="0.2">
      <c r="A31" s="141">
        <v>23</v>
      </c>
      <c r="B31" s="143" t="s">
        <v>119</v>
      </c>
      <c r="C31" s="155">
        <f>ÚPV!G29</f>
        <v>0</v>
      </c>
      <c r="D31" s="155">
        <f>ÚPV!H29</f>
        <v>0</v>
      </c>
      <c r="E31" s="81">
        <f>ÚPV!I27</f>
        <v>0</v>
      </c>
      <c r="F31" s="81">
        <f>ÚPV!J27</f>
        <v>0</v>
      </c>
      <c r="G31" s="81">
        <f>ÚPV!K28</f>
        <v>0</v>
      </c>
      <c r="H31" s="81">
        <f>ÚPV!L28</f>
        <v>0</v>
      </c>
      <c r="I31" s="81">
        <f>ÚPV!M28</f>
        <v>0</v>
      </c>
      <c r="J31" s="81">
        <f>ÚPV!N28</f>
        <v>0</v>
      </c>
    </row>
    <row r="32" spans="1:10" ht="30" customHeight="1" x14ac:dyDescent="0.2">
      <c r="A32" s="141">
        <v>24</v>
      </c>
      <c r="B32" s="143" t="s">
        <v>120</v>
      </c>
      <c r="C32" s="155">
        <f>SŠHR!G29</f>
        <v>0</v>
      </c>
      <c r="D32" s="155">
        <f>SŠHR!H29</f>
        <v>0</v>
      </c>
      <c r="E32" s="81">
        <f>SŠHR!I27</f>
        <v>0</v>
      </c>
      <c r="F32" s="81">
        <f>SŠHR!J27</f>
        <v>0</v>
      </c>
      <c r="G32" s="81">
        <f>SŠHR!K28</f>
        <v>0</v>
      </c>
      <c r="H32" s="81">
        <f>SŠHR!L28</f>
        <v>0</v>
      </c>
      <c r="I32" s="81">
        <f>SŠHR!M28</f>
        <v>0</v>
      </c>
      <c r="J32" s="81">
        <f>SŠHR!N28</f>
        <v>0</v>
      </c>
    </row>
    <row r="33" spans="1:10" ht="30" customHeight="1" x14ac:dyDescent="0.2">
      <c r="A33" s="141">
        <v>25</v>
      </c>
      <c r="B33" s="143" t="s">
        <v>121</v>
      </c>
      <c r="C33" s="155">
        <f>NBÚ!G29</f>
        <v>0</v>
      </c>
      <c r="D33" s="155">
        <f>NBÚ!H29</f>
        <v>0</v>
      </c>
      <c r="E33" s="81">
        <f>NBÚ!I27</f>
        <v>0</v>
      </c>
      <c r="F33" s="81">
        <f>NBÚ!J27</f>
        <v>0</v>
      </c>
      <c r="G33" s="81">
        <f>NBÚ!K28</f>
        <v>0</v>
      </c>
      <c r="H33" s="81">
        <f>NBÚ!L28</f>
        <v>0</v>
      </c>
      <c r="I33" s="81">
        <f>NBÚ!M28</f>
        <v>0</v>
      </c>
      <c r="J33" s="81">
        <f>NBÚ!N28</f>
        <v>0</v>
      </c>
    </row>
    <row r="34" spans="1:10" ht="30" customHeight="1" x14ac:dyDescent="0.2">
      <c r="A34" s="141">
        <v>26</v>
      </c>
      <c r="B34" s="143" t="s">
        <v>102</v>
      </c>
      <c r="C34" s="155">
        <f>NBS!G29</f>
        <v>0</v>
      </c>
      <c r="D34" s="155">
        <f>NBS!H29</f>
        <v>0</v>
      </c>
      <c r="E34" s="81">
        <f>NBS!I27</f>
        <v>0</v>
      </c>
      <c r="F34" s="81">
        <f>NBS!J27</f>
        <v>0</v>
      </c>
      <c r="G34" s="81">
        <f>NBS!K28</f>
        <v>0</v>
      </c>
      <c r="H34" s="81">
        <f>NBS!L28</f>
        <v>0</v>
      </c>
      <c r="I34" s="81">
        <f>NBS!M28</f>
        <v>0</v>
      </c>
      <c r="J34" s="81">
        <f>NBS!N28</f>
        <v>0</v>
      </c>
    </row>
    <row r="35" spans="1:10" ht="30" customHeight="1" x14ac:dyDescent="0.2">
      <c r="A35" s="141">
        <v>27</v>
      </c>
      <c r="B35" s="143" t="s">
        <v>122</v>
      </c>
      <c r="C35" s="155">
        <f>ÚOOÚ!G29</f>
        <v>0</v>
      </c>
      <c r="D35" s="155">
        <f>ÚOOÚ!H29</f>
        <v>0</v>
      </c>
      <c r="E35" s="81">
        <f>ÚOOÚ!I27</f>
        <v>0</v>
      </c>
      <c r="F35" s="81">
        <f>ÚOOÚ!J27</f>
        <v>0</v>
      </c>
      <c r="G35" s="81">
        <f>ÚOOÚ!K28</f>
        <v>0</v>
      </c>
      <c r="H35" s="81">
        <f>ÚOOÚ!L28</f>
        <v>0</v>
      </c>
      <c r="I35" s="81">
        <f>ÚOOÚ!M28</f>
        <v>0</v>
      </c>
      <c r="J35" s="81">
        <f>ÚOOÚ!N28</f>
        <v>0</v>
      </c>
    </row>
    <row r="36" spans="1:10" ht="30" customHeight="1" x14ac:dyDescent="0.2">
      <c r="A36" s="141">
        <v>28</v>
      </c>
      <c r="B36" s="143" t="s">
        <v>123</v>
      </c>
      <c r="C36" s="155">
        <f>GP!G29</f>
        <v>0</v>
      </c>
      <c r="D36" s="155">
        <f>GP!H29</f>
        <v>0</v>
      </c>
      <c r="E36" s="81">
        <f>GP!I27</f>
        <v>0</v>
      </c>
      <c r="F36" s="81">
        <f>GP!J27</f>
        <v>0</v>
      </c>
      <c r="G36" s="81">
        <f>GP!K28</f>
        <v>0</v>
      </c>
      <c r="H36" s="81">
        <f>GP!L28</f>
        <v>0</v>
      </c>
      <c r="I36" s="81">
        <f>GP!M28</f>
        <v>0</v>
      </c>
      <c r="J36" s="81">
        <f>GP!N28</f>
        <v>0</v>
      </c>
    </row>
    <row r="37" spans="1:10" ht="30" customHeight="1" x14ac:dyDescent="0.2">
      <c r="A37" s="141">
        <v>29</v>
      </c>
      <c r="B37" s="143" t="s">
        <v>124</v>
      </c>
      <c r="C37" s="155">
        <f>NKÚ!G29</f>
        <v>0</v>
      </c>
      <c r="D37" s="155">
        <f>NKÚ!H29</f>
        <v>0</v>
      </c>
      <c r="E37" s="81">
        <f>NKÚ!I27</f>
        <v>0</v>
      </c>
      <c r="F37" s="81">
        <f>NKÚ!J27</f>
        <v>0</v>
      </c>
      <c r="G37" s="81">
        <f>NKÚ!K28</f>
        <v>0</v>
      </c>
      <c r="H37" s="81">
        <f>NKÚ!L28</f>
        <v>0</v>
      </c>
      <c r="I37" s="81">
        <f>NKÚ!M28</f>
        <v>0</v>
      </c>
      <c r="J37" s="81">
        <f>NKÚ!N28</f>
        <v>0</v>
      </c>
    </row>
    <row r="38" spans="1:10" ht="30" customHeight="1" x14ac:dyDescent="0.2">
      <c r="A38" s="141">
        <v>30</v>
      </c>
      <c r="B38" s="143" t="s">
        <v>125</v>
      </c>
      <c r="C38" s="155">
        <f>SP!G29</f>
        <v>0</v>
      </c>
      <c r="D38" s="155">
        <f>SP!H29</f>
        <v>0</v>
      </c>
      <c r="E38" s="81">
        <f>SP!I27</f>
        <v>0</v>
      </c>
      <c r="F38" s="81">
        <f>SP!J27</f>
        <v>0</v>
      </c>
      <c r="G38" s="81">
        <f>SP!K28</f>
        <v>0</v>
      </c>
      <c r="H38" s="81">
        <f>SP!L28</f>
        <v>0</v>
      </c>
      <c r="I38" s="81">
        <f>SP!M28</f>
        <v>0</v>
      </c>
      <c r="J38" s="81">
        <f>SP!N28</f>
        <v>0</v>
      </c>
    </row>
    <row r="39" spans="1:10" ht="30" customHeight="1" thickBot="1" x14ac:dyDescent="0.25">
      <c r="A39" s="141">
        <v>31</v>
      </c>
      <c r="B39" s="143" t="s">
        <v>149</v>
      </c>
      <c r="C39" s="155">
        <f>NRSR!H29</f>
        <v>0</v>
      </c>
      <c r="D39" s="155">
        <f>NRSR!I29</f>
        <v>0</v>
      </c>
      <c r="E39" s="81">
        <f>NRSR!J27</f>
        <v>0</v>
      </c>
      <c r="F39" s="81">
        <f>NRSR!K27</f>
        <v>0</v>
      </c>
      <c r="G39" s="81">
        <f>NRSR!L28</f>
        <v>0</v>
      </c>
      <c r="H39" s="81">
        <f>NRSR!M28</f>
        <v>0</v>
      </c>
      <c r="I39" s="81">
        <f>NRSR!N28</f>
        <v>0</v>
      </c>
      <c r="J39" s="81">
        <f>NRSR!O28</f>
        <v>0</v>
      </c>
    </row>
    <row r="40" spans="1:10" ht="15.75" thickBot="1" x14ac:dyDescent="0.25">
      <c r="A40" s="208" t="s">
        <v>62</v>
      </c>
      <c r="B40" s="209"/>
      <c r="C40" s="86">
        <f>E40</f>
        <v>950253</v>
      </c>
      <c r="D40" s="86">
        <f>F40</f>
        <v>40</v>
      </c>
      <c r="E40" s="82">
        <f>SUM(E7:E39)</f>
        <v>950253</v>
      </c>
      <c r="F40" s="82">
        <f>SUM(F7:F39)</f>
        <v>40</v>
      </c>
      <c r="G40" s="82">
        <f t="shared" ref="G40:J40" si="0">SUM(G7:G39)</f>
        <v>574</v>
      </c>
      <c r="H40" s="82">
        <f t="shared" si="0"/>
        <v>4969109</v>
      </c>
      <c r="I40" s="82">
        <f t="shared" si="0"/>
        <v>0</v>
      </c>
      <c r="J40" s="82">
        <f t="shared" si="0"/>
        <v>0</v>
      </c>
    </row>
    <row r="41" spans="1:10" ht="15.75" thickBot="1" x14ac:dyDescent="0.25">
      <c r="A41" s="208" t="s">
        <v>177</v>
      </c>
      <c r="B41" s="209"/>
      <c r="C41" s="86">
        <f>G40+I40</f>
        <v>574</v>
      </c>
      <c r="D41" s="86">
        <f>H40+J40</f>
        <v>4969109</v>
      </c>
      <c r="E41" s="71"/>
      <c r="F41" s="72"/>
      <c r="G41" s="147"/>
      <c r="H41" s="147"/>
      <c r="I41" s="71"/>
      <c r="J41" s="72"/>
    </row>
    <row r="42" spans="1:10" ht="19.5" customHeight="1" thickBot="1" x14ac:dyDescent="0.25">
      <c r="A42" s="211" t="s">
        <v>74</v>
      </c>
      <c r="B42" s="212"/>
      <c r="C42" s="87">
        <f>C40+C41</f>
        <v>950827</v>
      </c>
      <c r="D42" s="87">
        <f>D40+D41</f>
        <v>4969149</v>
      </c>
    </row>
    <row r="43" spans="1:10" s="12" customFormat="1" ht="19.5" customHeight="1" x14ac:dyDescent="0.2">
      <c r="A43" s="92" t="s">
        <v>178</v>
      </c>
      <c r="B43" s="92"/>
      <c r="C43" s="92"/>
      <c r="D43" s="94">
        <f>C42-D42</f>
        <v>-4018322</v>
      </c>
      <c r="E43"/>
    </row>
    <row r="44" spans="1:10" ht="24.75" customHeight="1" x14ac:dyDescent="0.2">
      <c r="B44"/>
    </row>
    <row r="45" spans="1:10" ht="24.75" customHeight="1" x14ac:dyDescent="0.2">
      <c r="B45"/>
    </row>
    <row r="46" spans="1:10" ht="24.75" customHeight="1" x14ac:dyDescent="0.2">
      <c r="B46"/>
    </row>
    <row r="47" spans="1:10" ht="24.75" customHeight="1" x14ac:dyDescent="0.2">
      <c r="B47"/>
    </row>
    <row r="48" spans="1:10" ht="24.75" customHeight="1" x14ac:dyDescent="0.2">
      <c r="B48"/>
    </row>
    <row r="49" spans="2:2" ht="24.75" customHeight="1" x14ac:dyDescent="0.2">
      <c r="B49"/>
    </row>
    <row r="50" spans="2:2" ht="24.75" customHeight="1" x14ac:dyDescent="0.2">
      <c r="B50"/>
    </row>
  </sheetData>
  <mergeCells count="4">
    <mergeCell ref="A2:I2"/>
    <mergeCell ref="A41:B41"/>
    <mergeCell ref="A42:B42"/>
    <mergeCell ref="A40:B40"/>
  </mergeCells>
  <conditionalFormatting sqref="D43">
    <cfRule type="colorScale" priority="17">
      <colorScale>
        <cfvo type="num" val="0"/>
        <cfvo type="num" val="1"/>
        <color rgb="FF00B050"/>
        <color rgb="FFFF0000"/>
      </colorScale>
    </cfRule>
    <cfRule type="colorScale" priority="18">
      <colorScale>
        <cfvo type="num" val="0"/>
        <cfvo type="num" val="0"/>
        <color rgb="FF00B050"/>
        <color rgb="FFFF0000"/>
      </colorScale>
    </cfRule>
    <cfRule type="colorScale" priority="19">
      <colorScale>
        <cfvo type="num" val="0"/>
        <cfvo type="max"/>
        <color rgb="FFFF0000"/>
        <color rgb="FFFFEF9C"/>
      </colorScale>
    </cfRule>
  </conditionalFormatting>
  <hyperlinks>
    <hyperlink ref="A2" r:id="rId1"/>
  </hyperlinks>
  <pageMargins left="0.7" right="0.7" top="0.75" bottom="0.75" header="0.3" footer="0.3"/>
  <pageSetup paperSize="9" orientation="portrait" verticalDpi="0"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101</v>
      </c>
      <c r="D2" s="115"/>
      <c r="E2" s="115"/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0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110"/>
      <c r="C14" s="100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110"/>
      <c r="C16" s="100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0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110"/>
      <c r="C20" s="100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110"/>
      <c r="C22" s="100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110"/>
      <c r="C24" s="100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2.710937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134</v>
      </c>
    </row>
    <row r="3" spans="1:16" ht="15.75" customHeight="1" x14ac:dyDescent="0.25">
      <c r="A3" s="136" t="s">
        <v>132</v>
      </c>
      <c r="B3" s="136"/>
      <c r="C3" s="138">
        <f>'Virtuálny účet detailný prehľad'!C3</f>
        <v>2022</v>
      </c>
    </row>
    <row r="4" spans="1:16" ht="15.75" customHeight="1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>
      <c r="A5" s="105"/>
    </row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4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110"/>
      <c r="C14" s="104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110"/>
      <c r="C16" s="104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4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110"/>
      <c r="C20" s="104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110"/>
      <c r="C22" s="104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110"/>
      <c r="C24" s="104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C2" sqref="C2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184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7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110"/>
      <c r="C14" s="107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110"/>
      <c r="C16" s="107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7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110"/>
      <c r="C20" s="107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110"/>
      <c r="C22" s="107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110"/>
      <c r="C24" s="107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103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7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110"/>
      <c r="C14" s="107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110"/>
      <c r="C16" s="107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7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110"/>
      <c r="C20" s="107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110"/>
      <c r="C22" s="107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110"/>
      <c r="C24" s="107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104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7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110"/>
      <c r="C14" s="107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110"/>
      <c r="C16" s="107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7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110"/>
      <c r="C20" s="107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110"/>
      <c r="C22" s="107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110"/>
      <c r="C24" s="107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105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111"/>
      <c r="C12" s="107"/>
      <c r="D12" s="111"/>
      <c r="E12" s="111"/>
      <c r="F12" s="67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110"/>
      <c r="C14" s="107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110"/>
      <c r="C16" s="107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80"/>
      <c r="D17" s="80"/>
      <c r="E17" s="80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1"/>
      <c r="C18" s="107"/>
      <c r="D18" s="111"/>
      <c r="E18" s="111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110"/>
      <c r="C20" s="107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110"/>
      <c r="C22" s="107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110"/>
      <c r="C24" s="107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6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7">SUM(L7:L26)</f>
        <v>0</v>
      </c>
      <c r="M28" s="147">
        <f t="shared" si="7"/>
        <v>0</v>
      </c>
      <c r="N28" s="147">
        <f t="shared" si="7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3" width="13.7109375" customWidth="1"/>
    <col min="4" max="4" width="13.140625" customWidth="1"/>
    <col min="5" max="5" width="36.7109375" customWidth="1"/>
    <col min="6" max="6" width="16.7109375" customWidth="1"/>
    <col min="7" max="15" width="13.7109375" customWidth="1"/>
  </cols>
  <sheetData>
    <row r="1" spans="1:15" ht="26.25" x14ac:dyDescent="0.4">
      <c r="A1" s="116" t="s">
        <v>129</v>
      </c>
    </row>
    <row r="2" spans="1:15" ht="15.75" x14ac:dyDescent="0.25">
      <c r="A2" s="136" t="s">
        <v>131</v>
      </c>
      <c r="B2" s="136"/>
      <c r="C2" s="137" t="s">
        <v>136</v>
      </c>
    </row>
    <row r="3" spans="1:15" ht="15.75" x14ac:dyDescent="0.25">
      <c r="A3" s="136" t="s">
        <v>132</v>
      </c>
      <c r="B3" s="136"/>
      <c r="C3" s="138">
        <f>'Virtuálny účet detailný prehľad'!C3</f>
        <v>2022</v>
      </c>
    </row>
    <row r="4" spans="1:15" ht="15.75" x14ac:dyDescent="0.25">
      <c r="A4" s="136" t="s">
        <v>143</v>
      </c>
      <c r="B4" s="136"/>
      <c r="C4" s="139">
        <f>'Virtuálny účet detailný prehľad'!C4</f>
        <v>44682</v>
      </c>
    </row>
    <row r="5" spans="1:15" ht="13.5" thickBot="1" x14ac:dyDescent="0.25"/>
    <row r="6" spans="1:15" ht="90" x14ac:dyDescent="0.2">
      <c r="A6" s="68" t="s">
        <v>61</v>
      </c>
      <c r="B6" s="78" t="s">
        <v>64</v>
      </c>
      <c r="C6" s="78" t="s">
        <v>137</v>
      </c>
      <c r="D6" s="69" t="s">
        <v>127</v>
      </c>
      <c r="E6" s="69" t="s">
        <v>128</v>
      </c>
      <c r="F6" s="112" t="s">
        <v>130</v>
      </c>
      <c r="G6" s="69" t="s">
        <v>65</v>
      </c>
      <c r="H6" s="102" t="s">
        <v>76</v>
      </c>
      <c r="I6" s="103" t="s">
        <v>77</v>
      </c>
      <c r="J6" s="102" t="s">
        <v>170</v>
      </c>
      <c r="K6" s="103" t="s">
        <v>171</v>
      </c>
      <c r="L6" s="102" t="s">
        <v>174</v>
      </c>
      <c r="M6" s="146" t="s">
        <v>173</v>
      </c>
      <c r="N6" s="102" t="s">
        <v>172</v>
      </c>
      <c r="O6" s="103" t="s">
        <v>175</v>
      </c>
    </row>
    <row r="7" spans="1:15" ht="16.5" customHeight="1" x14ac:dyDescent="0.2">
      <c r="A7" s="101">
        <v>1</v>
      </c>
      <c r="B7" s="77"/>
      <c r="C7" s="77"/>
      <c r="D7" s="77"/>
      <c r="E7" s="77"/>
      <c r="F7" s="77"/>
      <c r="G7" s="77"/>
      <c r="H7" s="98"/>
      <c r="I7" s="98"/>
      <c r="J7" s="77" t="str">
        <f>IF(YEAR($F7)=2021,H7,"-")</f>
        <v>-</v>
      </c>
      <c r="K7" s="77" t="str">
        <f>IF(YEAR($F7)=2021,I7,"-")</f>
        <v>-</v>
      </c>
      <c r="L7" s="77" t="str">
        <f>IF(YEAR($F7)=2022,2*H7,"-")</f>
        <v>-</v>
      </c>
      <c r="M7" s="77" t="str">
        <f>IF(YEAR($F7)=2022,I7,"-")</f>
        <v>-</v>
      </c>
      <c r="N7" s="77" t="str">
        <f>IF(YEAR($F7)&gt;2022,2*H7,"-")</f>
        <v>-</v>
      </c>
      <c r="O7" s="77" t="str">
        <f>IF(YEAR($F7)&gt;2022,I7,"-")</f>
        <v>-</v>
      </c>
    </row>
    <row r="8" spans="1:15" ht="16.5" customHeight="1" x14ac:dyDescent="0.2">
      <c r="A8" s="101">
        <v>2</v>
      </c>
      <c r="B8" s="77"/>
      <c r="C8" s="77"/>
      <c r="D8" s="77"/>
      <c r="E8" s="77"/>
      <c r="F8" s="77"/>
      <c r="G8" s="77"/>
      <c r="H8" s="98"/>
      <c r="I8" s="98"/>
      <c r="J8" s="77" t="str">
        <f t="shared" ref="J8:J26" si="0">IF(YEAR($F8)=2021,H8,"-")</f>
        <v>-</v>
      </c>
      <c r="K8" s="77" t="str">
        <f t="shared" ref="K8:K26" si="1">IF(YEAR($F8)=2021,I8,"-")</f>
        <v>-</v>
      </c>
      <c r="L8" s="77" t="str">
        <f t="shared" ref="L8:L26" si="2">IF(YEAR($F8)=2022,2*H8,"-")</f>
        <v>-</v>
      </c>
      <c r="M8" s="77" t="str">
        <f t="shared" ref="M8:M26" si="3">IF(YEAR($F8)=2022,I8,"-")</f>
        <v>-</v>
      </c>
      <c r="N8" s="77" t="str">
        <f t="shared" ref="N8:N26" si="4">IF(YEAR($F8)&gt;2022,2*H8,"-")</f>
        <v>-</v>
      </c>
      <c r="O8" s="77" t="str">
        <f t="shared" ref="O8:O26" si="5">IF(YEAR($F8)&gt;2022,I8,"-")</f>
        <v>-</v>
      </c>
    </row>
    <row r="9" spans="1:15" ht="16.5" customHeight="1" x14ac:dyDescent="0.2">
      <c r="A9" s="101">
        <v>3</v>
      </c>
      <c r="B9" s="77"/>
      <c r="C9" s="77"/>
      <c r="D9" s="77"/>
      <c r="E9" s="77"/>
      <c r="F9" s="77"/>
      <c r="G9" s="77"/>
      <c r="H9" s="98"/>
      <c r="I9" s="98"/>
      <c r="J9" s="77" t="str">
        <f t="shared" si="0"/>
        <v>-</v>
      </c>
      <c r="K9" s="77" t="str">
        <f t="shared" si="1"/>
        <v>-</v>
      </c>
      <c r="L9" s="77" t="str">
        <f t="shared" si="2"/>
        <v>-</v>
      </c>
      <c r="M9" s="77" t="str">
        <f t="shared" si="3"/>
        <v>-</v>
      </c>
      <c r="N9" s="77" t="str">
        <f t="shared" si="4"/>
        <v>-</v>
      </c>
      <c r="O9" s="77" t="str">
        <f t="shared" si="5"/>
        <v>-</v>
      </c>
    </row>
    <row r="10" spans="1:15" ht="16.5" customHeight="1" x14ac:dyDescent="0.2">
      <c r="A10" s="101">
        <v>4</v>
      </c>
      <c r="B10" s="77"/>
      <c r="C10" s="77"/>
      <c r="D10" s="77"/>
      <c r="E10" s="77"/>
      <c r="F10" s="77"/>
      <c r="G10" s="77"/>
      <c r="H10" s="98"/>
      <c r="I10" s="98"/>
      <c r="J10" s="77" t="str">
        <f t="shared" si="0"/>
        <v>-</v>
      </c>
      <c r="K10" s="77" t="str">
        <f t="shared" si="1"/>
        <v>-</v>
      </c>
      <c r="L10" s="77" t="str">
        <f t="shared" si="2"/>
        <v>-</v>
      </c>
      <c r="M10" s="77" t="str">
        <f t="shared" si="3"/>
        <v>-</v>
      </c>
      <c r="N10" s="77" t="str">
        <f t="shared" si="4"/>
        <v>-</v>
      </c>
      <c r="O10" s="77" t="str">
        <f t="shared" si="5"/>
        <v>-</v>
      </c>
    </row>
    <row r="11" spans="1:15" ht="16.5" customHeight="1" x14ac:dyDescent="0.2">
      <c r="A11" s="101">
        <v>5</v>
      </c>
      <c r="B11" s="77"/>
      <c r="C11" s="77"/>
      <c r="D11" s="77"/>
      <c r="E11" s="77"/>
      <c r="F11" s="77"/>
      <c r="G11" s="77"/>
      <c r="H11" s="98"/>
      <c r="I11" s="98"/>
      <c r="J11" s="77" t="str">
        <f t="shared" si="0"/>
        <v>-</v>
      </c>
      <c r="K11" s="77" t="str">
        <f t="shared" si="1"/>
        <v>-</v>
      </c>
      <c r="L11" s="77" t="str">
        <f t="shared" si="2"/>
        <v>-</v>
      </c>
      <c r="M11" s="77" t="str">
        <f t="shared" si="3"/>
        <v>-</v>
      </c>
      <c r="N11" s="77" t="str">
        <f t="shared" si="4"/>
        <v>-</v>
      </c>
      <c r="O11" s="77" t="str">
        <f t="shared" si="5"/>
        <v>-</v>
      </c>
    </row>
    <row r="12" spans="1:15" ht="16.5" customHeight="1" x14ac:dyDescent="0.2">
      <c r="A12" s="101">
        <v>6</v>
      </c>
      <c r="B12" s="111"/>
      <c r="C12" s="111"/>
      <c r="D12" s="111"/>
      <c r="E12" s="111"/>
      <c r="F12" s="111"/>
      <c r="G12" s="67"/>
      <c r="H12" s="81"/>
      <c r="I12" s="81"/>
      <c r="J12" s="77" t="str">
        <f t="shared" si="0"/>
        <v>-</v>
      </c>
      <c r="K12" s="77" t="str">
        <f t="shared" si="1"/>
        <v>-</v>
      </c>
      <c r="L12" s="77" t="str">
        <f t="shared" si="2"/>
        <v>-</v>
      </c>
      <c r="M12" s="77" t="str">
        <f t="shared" si="3"/>
        <v>-</v>
      </c>
      <c r="N12" s="77" t="str">
        <f t="shared" si="4"/>
        <v>-</v>
      </c>
      <c r="O12" s="77" t="str">
        <f t="shared" si="5"/>
        <v>-</v>
      </c>
    </row>
    <row r="13" spans="1:15" ht="16.5" customHeight="1" x14ac:dyDescent="0.2">
      <c r="A13" s="101">
        <v>7</v>
      </c>
      <c r="B13" s="77"/>
      <c r="C13" s="77"/>
      <c r="D13" s="80"/>
      <c r="E13" s="80"/>
      <c r="F13" s="80"/>
      <c r="G13" s="67"/>
      <c r="H13" s="81"/>
      <c r="I13" s="81"/>
      <c r="J13" s="77" t="str">
        <f t="shared" si="0"/>
        <v>-</v>
      </c>
      <c r="K13" s="77" t="str">
        <f t="shared" si="1"/>
        <v>-</v>
      </c>
      <c r="L13" s="77" t="str">
        <f t="shared" si="2"/>
        <v>-</v>
      </c>
      <c r="M13" s="77" t="str">
        <f t="shared" si="3"/>
        <v>-</v>
      </c>
      <c r="N13" s="77" t="str">
        <f t="shared" si="4"/>
        <v>-</v>
      </c>
      <c r="O13" s="77" t="str">
        <f t="shared" si="5"/>
        <v>-</v>
      </c>
    </row>
    <row r="14" spans="1:15" ht="16.5" customHeight="1" x14ac:dyDescent="0.2">
      <c r="A14" s="101">
        <v>8</v>
      </c>
      <c r="B14" s="113"/>
      <c r="C14" s="113"/>
      <c r="D14" s="111"/>
      <c r="E14" s="111"/>
      <c r="F14" s="111"/>
      <c r="G14" s="67"/>
      <c r="H14" s="81"/>
      <c r="I14" s="81"/>
      <c r="J14" s="77" t="str">
        <f t="shared" si="0"/>
        <v>-</v>
      </c>
      <c r="K14" s="77" t="str">
        <f t="shared" si="1"/>
        <v>-</v>
      </c>
      <c r="L14" s="77" t="str">
        <f t="shared" si="2"/>
        <v>-</v>
      </c>
      <c r="M14" s="77" t="str">
        <f t="shared" si="3"/>
        <v>-</v>
      </c>
      <c r="N14" s="77" t="str">
        <f t="shared" si="4"/>
        <v>-</v>
      </c>
      <c r="O14" s="77" t="str">
        <f t="shared" si="5"/>
        <v>-</v>
      </c>
    </row>
    <row r="15" spans="1:15" ht="16.5" customHeight="1" x14ac:dyDescent="0.2">
      <c r="A15" s="101">
        <v>9</v>
      </c>
      <c r="B15" s="77"/>
      <c r="C15" s="77"/>
      <c r="D15" s="80"/>
      <c r="E15" s="80"/>
      <c r="F15" s="80"/>
      <c r="G15" s="67"/>
      <c r="H15" s="81"/>
      <c r="I15" s="81"/>
      <c r="J15" s="77" t="str">
        <f t="shared" si="0"/>
        <v>-</v>
      </c>
      <c r="K15" s="77" t="str">
        <f t="shared" si="1"/>
        <v>-</v>
      </c>
      <c r="L15" s="77" t="str">
        <f t="shared" si="2"/>
        <v>-</v>
      </c>
      <c r="M15" s="77" t="str">
        <f t="shared" si="3"/>
        <v>-</v>
      </c>
      <c r="N15" s="77" t="str">
        <f t="shared" si="4"/>
        <v>-</v>
      </c>
      <c r="O15" s="77" t="str">
        <f t="shared" si="5"/>
        <v>-</v>
      </c>
    </row>
    <row r="16" spans="1:15" ht="16.5" customHeight="1" x14ac:dyDescent="0.2">
      <c r="A16" s="101">
        <v>10</v>
      </c>
      <c r="B16" s="113"/>
      <c r="C16" s="113"/>
      <c r="D16" s="111"/>
      <c r="E16" s="111"/>
      <c r="F16" s="111"/>
      <c r="G16" s="67"/>
      <c r="H16" s="81"/>
      <c r="I16" s="81"/>
      <c r="J16" s="77" t="str">
        <f t="shared" si="0"/>
        <v>-</v>
      </c>
      <c r="K16" s="77" t="str">
        <f t="shared" si="1"/>
        <v>-</v>
      </c>
      <c r="L16" s="77" t="str">
        <f t="shared" si="2"/>
        <v>-</v>
      </c>
      <c r="M16" s="77" t="str">
        <f t="shared" si="3"/>
        <v>-</v>
      </c>
      <c r="N16" s="77" t="str">
        <f t="shared" si="4"/>
        <v>-</v>
      </c>
      <c r="O16" s="77" t="str">
        <f t="shared" si="5"/>
        <v>-</v>
      </c>
    </row>
    <row r="17" spans="1:15" ht="16.5" customHeight="1" x14ac:dyDescent="0.2">
      <c r="A17" s="101">
        <v>11</v>
      </c>
      <c r="B17" s="77"/>
      <c r="C17" s="77"/>
      <c r="D17" s="80"/>
      <c r="E17" s="80"/>
      <c r="F17" s="80"/>
      <c r="G17" s="67"/>
      <c r="H17" s="81"/>
      <c r="I17" s="81"/>
      <c r="J17" s="77" t="str">
        <f t="shared" si="0"/>
        <v>-</v>
      </c>
      <c r="K17" s="77" t="str">
        <f t="shared" si="1"/>
        <v>-</v>
      </c>
      <c r="L17" s="77" t="str">
        <f t="shared" si="2"/>
        <v>-</v>
      </c>
      <c r="M17" s="77" t="str">
        <f t="shared" si="3"/>
        <v>-</v>
      </c>
      <c r="N17" s="77" t="str">
        <f t="shared" si="4"/>
        <v>-</v>
      </c>
      <c r="O17" s="77" t="str">
        <f t="shared" si="5"/>
        <v>-</v>
      </c>
    </row>
    <row r="18" spans="1:15" ht="16.5" customHeight="1" x14ac:dyDescent="0.2">
      <c r="A18" s="101">
        <v>12</v>
      </c>
      <c r="B18" s="111"/>
      <c r="C18" s="111"/>
      <c r="D18" s="111"/>
      <c r="E18" s="111"/>
      <c r="F18" s="111"/>
      <c r="G18" s="67"/>
      <c r="H18" s="81"/>
      <c r="I18" s="81"/>
      <c r="J18" s="77" t="str">
        <f t="shared" si="0"/>
        <v>-</v>
      </c>
      <c r="K18" s="77" t="str">
        <f t="shared" si="1"/>
        <v>-</v>
      </c>
      <c r="L18" s="77" t="str">
        <f t="shared" si="2"/>
        <v>-</v>
      </c>
      <c r="M18" s="77" t="str">
        <f t="shared" si="3"/>
        <v>-</v>
      </c>
      <c r="N18" s="77" t="str">
        <f t="shared" si="4"/>
        <v>-</v>
      </c>
      <c r="O18" s="77" t="str">
        <f t="shared" si="5"/>
        <v>-</v>
      </c>
    </row>
    <row r="19" spans="1:15" ht="16.5" customHeight="1" x14ac:dyDescent="0.2">
      <c r="A19" s="101">
        <v>13</v>
      </c>
      <c r="B19" s="77"/>
      <c r="C19" s="77"/>
      <c r="D19" s="80"/>
      <c r="E19" s="80"/>
      <c r="F19" s="80"/>
      <c r="G19" s="67"/>
      <c r="H19" s="81"/>
      <c r="I19" s="81"/>
      <c r="J19" s="77" t="str">
        <f t="shared" si="0"/>
        <v>-</v>
      </c>
      <c r="K19" s="77" t="str">
        <f t="shared" si="1"/>
        <v>-</v>
      </c>
      <c r="L19" s="77" t="str">
        <f t="shared" si="2"/>
        <v>-</v>
      </c>
      <c r="M19" s="77" t="str">
        <f t="shared" si="3"/>
        <v>-</v>
      </c>
      <c r="N19" s="77" t="str">
        <f t="shared" si="4"/>
        <v>-</v>
      </c>
      <c r="O19" s="77" t="str">
        <f t="shared" si="5"/>
        <v>-</v>
      </c>
    </row>
    <row r="20" spans="1:15" ht="16.5" customHeight="1" x14ac:dyDescent="0.2">
      <c r="A20" s="101">
        <v>14</v>
      </c>
      <c r="B20" s="113"/>
      <c r="C20" s="113"/>
      <c r="D20" s="111"/>
      <c r="E20" s="111"/>
      <c r="F20" s="111"/>
      <c r="G20" s="67"/>
      <c r="H20" s="81"/>
      <c r="I20" s="81"/>
      <c r="J20" s="77" t="str">
        <f t="shared" si="0"/>
        <v>-</v>
      </c>
      <c r="K20" s="77" t="str">
        <f t="shared" si="1"/>
        <v>-</v>
      </c>
      <c r="L20" s="77" t="str">
        <f t="shared" si="2"/>
        <v>-</v>
      </c>
      <c r="M20" s="77" t="str">
        <f t="shared" si="3"/>
        <v>-</v>
      </c>
      <c r="N20" s="77" t="str">
        <f t="shared" si="4"/>
        <v>-</v>
      </c>
      <c r="O20" s="77" t="str">
        <f t="shared" si="5"/>
        <v>-</v>
      </c>
    </row>
    <row r="21" spans="1:15" ht="16.5" customHeight="1" x14ac:dyDescent="0.2">
      <c r="A21" s="101">
        <v>15</v>
      </c>
      <c r="B21" s="77"/>
      <c r="C21" s="77"/>
      <c r="D21" s="80"/>
      <c r="E21" s="80"/>
      <c r="F21" s="80"/>
      <c r="G21" s="67"/>
      <c r="H21" s="81"/>
      <c r="I21" s="81"/>
      <c r="J21" s="77" t="str">
        <f t="shared" si="0"/>
        <v>-</v>
      </c>
      <c r="K21" s="77" t="str">
        <f t="shared" si="1"/>
        <v>-</v>
      </c>
      <c r="L21" s="77" t="str">
        <f t="shared" si="2"/>
        <v>-</v>
      </c>
      <c r="M21" s="77" t="str">
        <f t="shared" si="3"/>
        <v>-</v>
      </c>
      <c r="N21" s="77" t="str">
        <f t="shared" si="4"/>
        <v>-</v>
      </c>
      <c r="O21" s="77" t="str">
        <f t="shared" si="5"/>
        <v>-</v>
      </c>
    </row>
    <row r="22" spans="1:15" ht="16.5" customHeight="1" x14ac:dyDescent="0.2">
      <c r="A22" s="101">
        <v>16</v>
      </c>
      <c r="B22" s="113"/>
      <c r="C22" s="113"/>
      <c r="D22" s="111"/>
      <c r="E22" s="111"/>
      <c r="F22" s="111"/>
      <c r="G22" s="67"/>
      <c r="H22" s="81"/>
      <c r="I22" s="81"/>
      <c r="J22" s="77" t="str">
        <f t="shared" si="0"/>
        <v>-</v>
      </c>
      <c r="K22" s="77" t="str">
        <f t="shared" si="1"/>
        <v>-</v>
      </c>
      <c r="L22" s="77" t="str">
        <f t="shared" si="2"/>
        <v>-</v>
      </c>
      <c r="M22" s="77" t="str">
        <f t="shared" si="3"/>
        <v>-</v>
      </c>
      <c r="N22" s="77" t="str">
        <f t="shared" si="4"/>
        <v>-</v>
      </c>
      <c r="O22" s="77" t="str">
        <f t="shared" si="5"/>
        <v>-</v>
      </c>
    </row>
    <row r="23" spans="1:15" ht="16.5" customHeight="1" x14ac:dyDescent="0.2">
      <c r="A23" s="101">
        <v>17</v>
      </c>
      <c r="B23" s="77"/>
      <c r="C23" s="77"/>
      <c r="D23" s="80"/>
      <c r="E23" s="80"/>
      <c r="F23" s="80"/>
      <c r="G23" s="67"/>
      <c r="H23" s="81"/>
      <c r="I23" s="81"/>
      <c r="J23" s="77" t="str">
        <f t="shared" si="0"/>
        <v>-</v>
      </c>
      <c r="K23" s="77" t="str">
        <f t="shared" si="1"/>
        <v>-</v>
      </c>
      <c r="L23" s="77" t="str">
        <f t="shared" si="2"/>
        <v>-</v>
      </c>
      <c r="M23" s="77" t="str">
        <f t="shared" si="3"/>
        <v>-</v>
      </c>
      <c r="N23" s="77" t="str">
        <f t="shared" si="4"/>
        <v>-</v>
      </c>
      <c r="O23" s="77" t="str">
        <f t="shared" si="5"/>
        <v>-</v>
      </c>
    </row>
    <row r="24" spans="1:15" ht="16.5" customHeight="1" x14ac:dyDescent="0.2">
      <c r="A24" s="101">
        <v>18</v>
      </c>
      <c r="B24" s="113"/>
      <c r="C24" s="113"/>
      <c r="D24" s="111"/>
      <c r="E24" s="111"/>
      <c r="F24" s="111"/>
      <c r="G24" s="67"/>
      <c r="H24" s="81"/>
      <c r="I24" s="81"/>
      <c r="J24" s="77" t="str">
        <f t="shared" si="0"/>
        <v>-</v>
      </c>
      <c r="K24" s="77" t="str">
        <f t="shared" si="1"/>
        <v>-</v>
      </c>
      <c r="L24" s="77" t="str">
        <f t="shared" si="2"/>
        <v>-</v>
      </c>
      <c r="M24" s="77" t="str">
        <f t="shared" si="3"/>
        <v>-</v>
      </c>
      <c r="N24" s="77" t="str">
        <f t="shared" si="4"/>
        <v>-</v>
      </c>
      <c r="O24" s="77" t="str">
        <f t="shared" si="5"/>
        <v>-</v>
      </c>
    </row>
    <row r="25" spans="1:15" ht="16.5" customHeight="1" x14ac:dyDescent="0.2">
      <c r="A25" s="101">
        <v>19</v>
      </c>
      <c r="B25" s="77"/>
      <c r="C25" s="77"/>
      <c r="D25" s="80"/>
      <c r="E25" s="80"/>
      <c r="F25" s="80"/>
      <c r="G25" s="67"/>
      <c r="H25" s="81"/>
      <c r="I25" s="81"/>
      <c r="J25" s="77" t="str">
        <f t="shared" si="0"/>
        <v>-</v>
      </c>
      <c r="K25" s="77" t="str">
        <f t="shared" si="1"/>
        <v>-</v>
      </c>
      <c r="L25" s="77" t="str">
        <f t="shared" si="2"/>
        <v>-</v>
      </c>
      <c r="M25" s="77" t="str">
        <f t="shared" si="3"/>
        <v>-</v>
      </c>
      <c r="N25" s="77" t="str">
        <f t="shared" si="4"/>
        <v>-</v>
      </c>
      <c r="O25" s="77" t="str">
        <f t="shared" si="5"/>
        <v>-</v>
      </c>
    </row>
    <row r="26" spans="1:15" ht="16.5" customHeight="1" thickBot="1" x14ac:dyDescent="0.25">
      <c r="A26" s="101">
        <v>20</v>
      </c>
      <c r="B26" s="79"/>
      <c r="C26" s="79"/>
      <c r="D26" s="80"/>
      <c r="E26" s="80"/>
      <c r="F26" s="80"/>
      <c r="G26" s="67"/>
      <c r="H26" s="81"/>
      <c r="I26" s="81"/>
      <c r="J26" s="77" t="str">
        <f t="shared" si="0"/>
        <v>-</v>
      </c>
      <c r="K26" s="77" t="str">
        <f t="shared" si="1"/>
        <v>-</v>
      </c>
      <c r="L26" s="77" t="str">
        <f t="shared" si="2"/>
        <v>-</v>
      </c>
      <c r="M26" s="77" t="str">
        <f t="shared" si="3"/>
        <v>-</v>
      </c>
      <c r="N26" s="77" t="str">
        <f t="shared" si="4"/>
        <v>-</v>
      </c>
      <c r="O26" s="77" t="str">
        <f t="shared" si="5"/>
        <v>-</v>
      </c>
    </row>
    <row r="27" spans="1:15" ht="15.75" thickBot="1" x14ac:dyDescent="0.25">
      <c r="A27" s="208" t="s">
        <v>62</v>
      </c>
      <c r="B27" s="209"/>
      <c r="C27" s="209"/>
      <c r="D27" s="209"/>
      <c r="E27" s="209"/>
      <c r="F27" s="209"/>
      <c r="G27" s="210"/>
      <c r="H27" s="86">
        <f>J27</f>
        <v>0</v>
      </c>
      <c r="I27" s="86">
        <f>K27</f>
        <v>0</v>
      </c>
      <c r="J27" s="82">
        <f t="shared" ref="J27:O27" si="6">SUM(J7:J26)</f>
        <v>0</v>
      </c>
      <c r="K27" s="82">
        <f t="shared" si="6"/>
        <v>0</v>
      </c>
      <c r="L27" s="82"/>
      <c r="M27" s="82"/>
      <c r="N27" s="82">
        <f t="shared" si="6"/>
        <v>0</v>
      </c>
      <c r="O27" s="82">
        <f t="shared" si="6"/>
        <v>0</v>
      </c>
    </row>
    <row r="28" spans="1:15" ht="15.75" thickBot="1" x14ac:dyDescent="0.25">
      <c r="A28" s="208" t="s">
        <v>63</v>
      </c>
      <c r="B28" s="209"/>
      <c r="C28" s="209"/>
      <c r="D28" s="209"/>
      <c r="E28" s="209"/>
      <c r="F28" s="209"/>
      <c r="G28" s="210"/>
      <c r="H28" s="86">
        <f>L28+N28</f>
        <v>0</v>
      </c>
      <c r="I28" s="86">
        <f>M28+O28</f>
        <v>0</v>
      </c>
      <c r="J28" s="71"/>
      <c r="K28" s="72"/>
      <c r="L28" s="147">
        <f>SUM(L7:L26)</f>
        <v>0</v>
      </c>
      <c r="M28" s="147">
        <f t="shared" ref="M28:O28" si="7">SUM(M7:M26)</f>
        <v>0</v>
      </c>
      <c r="N28" s="147">
        <f t="shared" si="7"/>
        <v>0</v>
      </c>
      <c r="O28" s="147">
        <f t="shared" si="7"/>
        <v>0</v>
      </c>
    </row>
    <row r="29" spans="1:15" ht="19.5" customHeight="1" thickBot="1" x14ac:dyDescent="0.25">
      <c r="A29" s="211" t="s">
        <v>74</v>
      </c>
      <c r="B29" s="212"/>
      <c r="C29" s="212"/>
      <c r="D29" s="212"/>
      <c r="E29" s="212"/>
      <c r="F29" s="212"/>
      <c r="G29" s="213"/>
      <c r="H29" s="87">
        <f>SUM(H27:H28)</f>
        <v>0</v>
      </c>
      <c r="I29" s="87">
        <f>SUM(I27:I28)</f>
        <v>0</v>
      </c>
    </row>
    <row r="30" spans="1:15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2"/>
      <c r="H30" s="93"/>
      <c r="I30" s="94">
        <f>H29-I29</f>
        <v>0</v>
      </c>
    </row>
    <row r="31" spans="1:15" ht="15.75" customHeight="1" x14ac:dyDescent="0.2">
      <c r="H31" s="83"/>
      <c r="I31" s="83"/>
      <c r="J31" s="83"/>
      <c r="K31" s="83"/>
      <c r="L31" s="83"/>
      <c r="M31" s="83"/>
      <c r="N31" s="83"/>
      <c r="O31" s="83"/>
    </row>
    <row r="32" spans="1:15" ht="15.75" customHeight="1" x14ac:dyDescent="0.2">
      <c r="H32" s="85"/>
      <c r="I32" s="85"/>
    </row>
    <row r="33" spans="8:9" ht="15.75" customHeight="1" x14ac:dyDescent="0.2">
      <c r="H33" s="84"/>
      <c r="I33" s="84"/>
    </row>
    <row r="34" spans="8:9" ht="15.75" customHeight="1" x14ac:dyDescent="0.2"/>
    <row r="35" spans="8:9" ht="15.75" customHeight="1" x14ac:dyDescent="0.2"/>
  </sheetData>
  <mergeCells count="3">
    <mergeCell ref="A27:G27"/>
    <mergeCell ref="A28:G28"/>
    <mergeCell ref="A29:G29"/>
  </mergeCells>
  <conditionalFormatting sqref="I30">
    <cfRule type="colorScale" priority="14">
      <colorScale>
        <cfvo type="num" val="0"/>
        <cfvo type="num" val="1"/>
        <color rgb="FF00B050"/>
        <color rgb="FFFF0000"/>
      </colorScale>
    </cfRule>
    <cfRule type="colorScale" priority="15">
      <colorScale>
        <cfvo type="num" val="0"/>
        <cfvo type="num" val="0"/>
        <color rgb="FF00B050"/>
        <color rgb="FFFF0000"/>
      </colorScale>
    </cfRule>
    <cfRule type="colorScale" priority="16">
      <colorScale>
        <cfvo type="num" val="0"/>
        <cfvo type="max"/>
        <color rgb="FFFF0000"/>
        <color rgb="FFFFEF9C"/>
      </colorScale>
    </cfRule>
  </conditionalFormatting>
  <pageMargins left="0.7" right="0.7" top="0.75" bottom="0.75" header="0.3" footer="0.3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C10" sqref="C10"/>
    </sheetView>
  </sheetViews>
  <sheetFormatPr defaultColWidth="9.140625" defaultRowHeight="15" x14ac:dyDescent="0.25"/>
  <cols>
    <col min="1" max="1" width="9.140625" style="51"/>
    <col min="2" max="2" width="20.42578125" style="50" customWidth="1"/>
    <col min="3" max="3" width="23.28515625" style="45" bestFit="1" customWidth="1"/>
    <col min="4" max="5" width="17.140625" style="45" customWidth="1"/>
    <col min="6" max="6" width="14.28515625" style="45" customWidth="1"/>
    <col min="7" max="7" width="14.140625" style="66" customWidth="1"/>
    <col min="8" max="8" width="9.140625" style="45"/>
    <col min="9" max="9" width="19.42578125" style="45" bestFit="1" customWidth="1"/>
    <col min="10" max="10" width="15" style="45" customWidth="1"/>
    <col min="11" max="11" width="16.85546875" style="45" customWidth="1"/>
    <col min="12" max="12" width="17" style="45" customWidth="1"/>
    <col min="13" max="13" width="20.85546875" style="45" customWidth="1"/>
    <col min="14" max="16384" width="9.140625" style="45"/>
  </cols>
  <sheetData>
    <row r="1" spans="1:16" ht="20.25" thickTop="1" thickBot="1" x14ac:dyDescent="0.35">
      <c r="B1" s="218" t="s">
        <v>52</v>
      </c>
      <c r="C1" s="219"/>
      <c r="D1" s="219"/>
      <c r="E1" s="219"/>
      <c r="F1" s="219"/>
      <c r="G1" s="220"/>
      <c r="I1" s="215" t="s">
        <v>51</v>
      </c>
      <c r="J1" s="216"/>
      <c r="K1" s="216"/>
      <c r="L1" s="216"/>
      <c r="M1" s="217"/>
    </row>
    <row r="2" spans="1:16" s="49" customFormat="1" ht="76.5" thickTop="1" thickBot="1" x14ac:dyDescent="0.25">
      <c r="B2" s="52" t="s">
        <v>50</v>
      </c>
      <c r="C2" s="52" t="s">
        <v>53</v>
      </c>
      <c r="D2" s="52" t="s">
        <v>48</v>
      </c>
      <c r="E2" s="52" t="s">
        <v>59</v>
      </c>
      <c r="F2" s="52" t="s">
        <v>47</v>
      </c>
      <c r="G2" s="62" t="s">
        <v>46</v>
      </c>
      <c r="I2" s="49" t="s">
        <v>50</v>
      </c>
      <c r="J2" s="49" t="s">
        <v>49</v>
      </c>
      <c r="K2" s="49" t="s">
        <v>48</v>
      </c>
      <c r="L2" s="49" t="s">
        <v>47</v>
      </c>
      <c r="M2" s="49" t="s">
        <v>46</v>
      </c>
    </row>
    <row r="3" spans="1:16" ht="30.75" thickTop="1" x14ac:dyDescent="0.25">
      <c r="A3" s="221">
        <v>1</v>
      </c>
      <c r="B3" s="222" t="s">
        <v>45</v>
      </c>
      <c r="C3" s="57" t="s">
        <v>54</v>
      </c>
      <c r="D3" s="61">
        <v>1000</v>
      </c>
      <c r="E3" s="58">
        <v>3000</v>
      </c>
      <c r="F3" s="58">
        <f>D3*E3</f>
        <v>3000000</v>
      </c>
      <c r="G3" s="63">
        <f>SUM(F3:F6)</f>
        <v>3495000</v>
      </c>
      <c r="I3" s="47" t="str">
        <f>B3</f>
        <v>S. r. o.</v>
      </c>
      <c r="J3" s="46">
        <f>D3</f>
        <v>1000</v>
      </c>
      <c r="K3" s="46">
        <v>0</v>
      </c>
      <c r="L3" s="46">
        <f>J3*K3</f>
        <v>0</v>
      </c>
      <c r="M3" s="48">
        <f>SUM(L3:L5)</f>
        <v>362500</v>
      </c>
    </row>
    <row r="4" spans="1:16" ht="30" x14ac:dyDescent="0.25">
      <c r="A4" s="221"/>
      <c r="B4" s="223"/>
      <c r="C4" s="53" t="s">
        <v>55</v>
      </c>
      <c r="D4" s="60">
        <v>0</v>
      </c>
      <c r="E4" s="58">
        <f>E3</f>
        <v>3000</v>
      </c>
      <c r="F4" s="55">
        <f>D4*E4</f>
        <v>0</v>
      </c>
      <c r="G4" s="64"/>
      <c r="I4" s="47">
        <f>B4</f>
        <v>0</v>
      </c>
      <c r="J4" s="46">
        <f>D4</f>
        <v>0</v>
      </c>
      <c r="K4" s="46">
        <v>20</v>
      </c>
      <c r="L4" s="46">
        <f>J4*K4</f>
        <v>0</v>
      </c>
      <c r="M4" s="46"/>
    </row>
    <row r="5" spans="1:16" ht="30" x14ac:dyDescent="0.25">
      <c r="A5" s="221"/>
      <c r="B5" s="223"/>
      <c r="C5" s="53" t="s">
        <v>56</v>
      </c>
      <c r="D5" s="60">
        <v>145</v>
      </c>
      <c r="E5" s="58">
        <f>E3</f>
        <v>3000</v>
      </c>
      <c r="F5" s="55">
        <f>D5*E5</f>
        <v>435000</v>
      </c>
      <c r="G5" s="64"/>
      <c r="I5" s="47">
        <f>B5</f>
        <v>0</v>
      </c>
      <c r="J5" s="46">
        <f>D5</f>
        <v>145</v>
      </c>
      <c r="K5" s="46">
        <v>2500</v>
      </c>
      <c r="L5" s="46">
        <f>J5*K5</f>
        <v>362500</v>
      </c>
      <c r="M5" s="46"/>
    </row>
    <row r="6" spans="1:16" x14ac:dyDescent="0.25">
      <c r="A6" s="221"/>
      <c r="B6" s="223"/>
      <c r="C6" s="54" t="s">
        <v>57</v>
      </c>
      <c r="D6" s="60">
        <v>20</v>
      </c>
      <c r="E6" s="58">
        <f>E5</f>
        <v>3000</v>
      </c>
      <c r="F6" s="55">
        <f>D6*E6</f>
        <v>60000</v>
      </c>
      <c r="G6" s="64"/>
      <c r="I6" s="47"/>
      <c r="J6" s="46"/>
      <c r="K6" s="46"/>
      <c r="L6" s="46"/>
      <c r="M6" s="46"/>
    </row>
    <row r="7" spans="1:16" x14ac:dyDescent="0.25">
      <c r="A7" s="221"/>
      <c r="B7" s="223"/>
      <c r="C7" s="59" t="s">
        <v>58</v>
      </c>
      <c r="D7" s="60">
        <f>SUM(D3:D6)</f>
        <v>1165</v>
      </c>
      <c r="E7" s="58">
        <f>E6</f>
        <v>3000</v>
      </c>
      <c r="F7" s="55">
        <f>SUM(F3:F6)</f>
        <v>3495000</v>
      </c>
      <c r="G7" s="65"/>
    </row>
    <row r="8" spans="1:16" ht="30" x14ac:dyDescent="0.25">
      <c r="A8" s="221">
        <v>2</v>
      </c>
      <c r="B8" s="221" t="s">
        <v>60</v>
      </c>
      <c r="C8" s="53" t="s">
        <v>54</v>
      </c>
      <c r="D8" s="56"/>
      <c r="E8" s="56"/>
      <c r="F8" s="56"/>
    </row>
    <row r="9" spans="1:16" ht="30" x14ac:dyDescent="0.25">
      <c r="A9" s="221"/>
      <c r="B9" s="221"/>
      <c r="C9" s="53" t="s">
        <v>55</v>
      </c>
      <c r="D9" s="56"/>
      <c r="E9" s="56"/>
      <c r="F9" s="56"/>
    </row>
    <row r="10" spans="1:16" ht="30" x14ac:dyDescent="0.25">
      <c r="A10" s="221"/>
      <c r="B10" s="221"/>
      <c r="C10" s="53" t="s">
        <v>56</v>
      </c>
      <c r="D10" s="56"/>
      <c r="E10" s="56"/>
      <c r="F10" s="56"/>
      <c r="L10" s="45" t="s">
        <v>28</v>
      </c>
      <c r="O10" s="45" t="s">
        <v>32</v>
      </c>
      <c r="P10" s="45" t="s">
        <v>23</v>
      </c>
    </row>
    <row r="11" spans="1:16" x14ac:dyDescent="0.25">
      <c r="A11" s="221"/>
      <c r="B11" s="221"/>
      <c r="C11" s="54" t="s">
        <v>57</v>
      </c>
      <c r="D11" s="56"/>
      <c r="E11" s="56"/>
      <c r="F11" s="56"/>
      <c r="L11" s="45" t="s">
        <v>44</v>
      </c>
      <c r="O11" s="45">
        <v>0</v>
      </c>
      <c r="P11" s="45">
        <v>0</v>
      </c>
    </row>
    <row r="12" spans="1:16" x14ac:dyDescent="0.25">
      <c r="A12" s="221"/>
      <c r="B12" s="221"/>
      <c r="C12" s="59" t="s">
        <v>58</v>
      </c>
      <c r="D12" s="56"/>
      <c r="E12" s="56"/>
      <c r="F12" s="56"/>
      <c r="L12" s="45" t="s">
        <v>43</v>
      </c>
      <c r="O12" s="45">
        <v>0</v>
      </c>
      <c r="P12" s="45">
        <v>0</v>
      </c>
    </row>
    <row r="13" spans="1:16" x14ac:dyDescent="0.25">
      <c r="L13" s="45" t="s">
        <v>42</v>
      </c>
      <c r="O13" s="45">
        <v>0</v>
      </c>
      <c r="P13" s="45">
        <v>0</v>
      </c>
    </row>
    <row r="14" spans="1:16" x14ac:dyDescent="0.25">
      <c r="L14" s="45" t="s">
        <v>41</v>
      </c>
      <c r="O14" s="45">
        <v>0</v>
      </c>
      <c r="P14" s="45">
        <v>0</v>
      </c>
    </row>
  </sheetData>
  <mergeCells count="6">
    <mergeCell ref="I1:M1"/>
    <mergeCell ref="B1:G1"/>
    <mergeCell ref="A3:A7"/>
    <mergeCell ref="B3:B7"/>
    <mergeCell ref="A8:A12"/>
    <mergeCell ref="B8:B12"/>
  </mergeCells>
  <pageMargins left="0.7" right="0.7" top="0.75" bottom="0.75" header="0.3" footer="0.3"/>
  <pageSetup paperSize="9" orientation="portrait" r:id="rId1"/>
  <ignoredErrors>
    <ignoredError sqref="E5 E7" 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workbookViewId="0">
      <selection activeCell="F12" sqref="F12"/>
    </sheetView>
  </sheetViews>
  <sheetFormatPr defaultRowHeight="12.75" x14ac:dyDescent="0.2"/>
  <cols>
    <col min="2" max="2" width="39" style="12" bestFit="1" customWidth="1"/>
    <col min="3" max="3" width="23.85546875" customWidth="1"/>
  </cols>
  <sheetData>
    <row r="2" spans="2:3" x14ac:dyDescent="0.2">
      <c r="B2" s="9" t="s">
        <v>40</v>
      </c>
      <c r="C2" s="1">
        <v>0</v>
      </c>
    </row>
    <row r="3" spans="2:3" x14ac:dyDescent="0.2">
      <c r="B3" s="9" t="s">
        <v>16</v>
      </c>
      <c r="C3" s="3">
        <v>300</v>
      </c>
    </row>
    <row r="4" spans="2:3" x14ac:dyDescent="0.2">
      <c r="B4" s="9" t="s">
        <v>17</v>
      </c>
      <c r="C4" s="3">
        <v>460</v>
      </c>
    </row>
    <row r="5" spans="2:3" x14ac:dyDescent="0.2">
      <c r="B5" s="9" t="s">
        <v>22</v>
      </c>
      <c r="C5" s="3">
        <v>60</v>
      </c>
    </row>
    <row r="6" spans="2:3" x14ac:dyDescent="0.2">
      <c r="B6" s="9" t="s">
        <v>25</v>
      </c>
      <c r="C6" s="3">
        <v>60</v>
      </c>
    </row>
    <row r="7" spans="2:3" x14ac:dyDescent="0.2">
      <c r="B7" s="9" t="s">
        <v>18</v>
      </c>
      <c r="C7" s="3">
        <v>100</v>
      </c>
    </row>
    <row r="8" spans="2:3" x14ac:dyDescent="0.2">
      <c r="B8" s="9" t="s">
        <v>19</v>
      </c>
      <c r="C8" s="3">
        <v>50</v>
      </c>
    </row>
    <row r="9" spans="2:3" x14ac:dyDescent="0.2">
      <c r="B9" s="9" t="s">
        <v>20</v>
      </c>
      <c r="C9" s="3">
        <v>30</v>
      </c>
    </row>
    <row r="10" spans="2:3" x14ac:dyDescent="0.2">
      <c r="B10" s="9" t="s">
        <v>27</v>
      </c>
      <c r="C10" s="3">
        <v>220</v>
      </c>
    </row>
    <row r="11" spans="2:3" x14ac:dyDescent="0.2">
      <c r="B11" s="9" t="s">
        <v>26</v>
      </c>
      <c r="C11" s="3">
        <v>650</v>
      </c>
    </row>
    <row r="12" spans="2:3" x14ac:dyDescent="0.2">
      <c r="B12" s="9" t="s">
        <v>21</v>
      </c>
      <c r="C12" s="3">
        <v>200</v>
      </c>
    </row>
    <row r="13" spans="2:3" x14ac:dyDescent="0.2">
      <c r="B13" s="9" t="s">
        <v>14</v>
      </c>
      <c r="C13" s="3">
        <v>0</v>
      </c>
    </row>
    <row r="16" spans="2:3" x14ac:dyDescent="0.2">
      <c r="B16" s="10" t="s">
        <v>1</v>
      </c>
      <c r="C16" s="2" t="s">
        <v>2</v>
      </c>
    </row>
    <row r="17" spans="2:3" x14ac:dyDescent="0.2">
      <c r="B17" s="11" t="s">
        <v>39</v>
      </c>
      <c r="C17" s="2"/>
    </row>
    <row r="18" spans="2:3" x14ac:dyDescent="0.2">
      <c r="B18" s="9" t="s">
        <v>3</v>
      </c>
      <c r="C18" s="1">
        <v>1</v>
      </c>
    </row>
    <row r="19" spans="2:3" x14ac:dyDescent="0.2">
      <c r="B19" s="9" t="s">
        <v>5</v>
      </c>
      <c r="C19" s="1">
        <v>2</v>
      </c>
    </row>
    <row r="20" spans="2:3" x14ac:dyDescent="0.2">
      <c r="B20" s="9" t="s">
        <v>7</v>
      </c>
      <c r="C20" s="1">
        <v>3</v>
      </c>
    </row>
    <row r="21" spans="2:3" ht="12.75" customHeight="1" x14ac:dyDescent="0.2">
      <c r="B21" s="9" t="s">
        <v>9</v>
      </c>
      <c r="C21" s="1">
        <v>4</v>
      </c>
    </row>
    <row r="22" spans="2:3" ht="12.75" customHeight="1" x14ac:dyDescent="0.2">
      <c r="B22" s="9" t="s">
        <v>10</v>
      </c>
      <c r="C22" s="1">
        <v>12</v>
      </c>
    </row>
    <row r="23" spans="2:3" x14ac:dyDescent="0.2">
      <c r="B23" s="9" t="s">
        <v>4</v>
      </c>
      <c r="C23" s="1">
        <v>0.5</v>
      </c>
    </row>
    <row r="24" spans="2:3" x14ac:dyDescent="0.2">
      <c r="B24" s="9" t="s">
        <v>6</v>
      </c>
      <c r="C24" s="1">
        <v>0.33</v>
      </c>
    </row>
    <row r="25" spans="2:3" x14ac:dyDescent="0.2">
      <c r="B25" s="9" t="s">
        <v>8</v>
      </c>
      <c r="C25" s="1">
        <v>0.25</v>
      </c>
    </row>
    <row r="26" spans="2:3" x14ac:dyDescent="0.2">
      <c r="B26" s="9" t="s">
        <v>11</v>
      </c>
      <c r="C26" s="1">
        <v>0.2</v>
      </c>
    </row>
    <row r="27" spans="2:3" x14ac:dyDescent="0.2">
      <c r="B27" s="9" t="s">
        <v>12</v>
      </c>
      <c r="C27" s="1">
        <v>0.1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81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133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74" t="s">
        <v>139</v>
      </c>
      <c r="P6" s="103" t="s">
        <v>140</v>
      </c>
    </row>
    <row r="7" spans="1:16" ht="16.5" customHeight="1" x14ac:dyDescent="0.2">
      <c r="A7" s="75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75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75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75">
        <v>4</v>
      </c>
      <c r="B10" s="77"/>
      <c r="C10" s="80"/>
      <c r="D10" s="80"/>
      <c r="E10" s="80"/>
      <c r="F10" s="6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80"/>
      <c r="C11" s="80"/>
      <c r="D11" s="80"/>
      <c r="E11" s="67"/>
      <c r="F11" s="77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80"/>
      <c r="C12" s="114"/>
      <c r="D12" s="114"/>
      <c r="E12" s="77"/>
      <c r="F12" s="77"/>
      <c r="G12" s="98"/>
      <c r="H12" s="98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114"/>
      <c r="E13" s="114"/>
      <c r="F13" s="77"/>
      <c r="G13" s="98"/>
      <c r="H13" s="98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77"/>
      <c r="C14" s="80"/>
      <c r="D14" s="114"/>
      <c r="E14" s="114"/>
      <c r="F14" s="77"/>
      <c r="G14" s="98"/>
      <c r="H14" s="98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114"/>
      <c r="E15" s="114"/>
      <c r="F15" s="77"/>
      <c r="G15" s="98"/>
      <c r="H15" s="98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77"/>
      <c r="C16" s="80"/>
      <c r="D16" s="114"/>
      <c r="E16" s="114"/>
      <c r="F16" s="77"/>
      <c r="G16" s="98"/>
      <c r="H16" s="98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114"/>
      <c r="C17" s="80"/>
      <c r="D17" s="114"/>
      <c r="E17" s="114"/>
      <c r="F17" s="77"/>
      <c r="G17" s="98"/>
      <c r="H17" s="98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114"/>
      <c r="C18" s="80"/>
      <c r="D18" s="114"/>
      <c r="E18" s="114"/>
      <c r="F18" s="77"/>
      <c r="G18" s="98"/>
      <c r="H18" s="98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114"/>
      <c r="E19" s="114"/>
      <c r="F19" s="77"/>
      <c r="G19" s="98"/>
      <c r="H19" s="98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77"/>
      <c r="C20" s="80"/>
      <c r="D20" s="114"/>
      <c r="E20" s="114"/>
      <c r="F20" s="77"/>
      <c r="G20" s="98"/>
      <c r="H20" s="98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114"/>
      <c r="E21" s="114"/>
      <c r="F21" s="77"/>
      <c r="G21" s="98"/>
      <c r="H21" s="98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77"/>
      <c r="C22" s="80"/>
      <c r="D22" s="114"/>
      <c r="E22" s="114"/>
      <c r="F22" s="77"/>
      <c r="G22" s="98"/>
      <c r="H22" s="98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114"/>
      <c r="E23" s="114"/>
      <c r="F23" s="77"/>
      <c r="G23" s="98"/>
      <c r="H23" s="98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77"/>
      <c r="C24" s="80"/>
      <c r="D24" s="114"/>
      <c r="E24" s="114"/>
      <c r="F24" s="77"/>
      <c r="G24" s="98"/>
      <c r="H24" s="98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114"/>
      <c r="E25" s="114"/>
      <c r="F25" s="77"/>
      <c r="G25" s="98"/>
      <c r="H25" s="98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98"/>
      <c r="H26" s="98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7">SUM(L7:L26)</f>
        <v>0</v>
      </c>
      <c r="M28" s="147">
        <f t="shared" si="7"/>
        <v>0</v>
      </c>
      <c r="N28" s="147">
        <f t="shared" si="7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7.2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3.5" customHeight="1" x14ac:dyDescent="0.2"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16" ht="13.5" customHeight="1" x14ac:dyDescent="0.2">
      <c r="G32" s="85"/>
      <c r="H32" s="85"/>
    </row>
    <row r="33" spans="7:8" ht="13.5" customHeight="1" x14ac:dyDescent="0.2">
      <c r="G33" s="84"/>
      <c r="H33" s="84"/>
    </row>
    <row r="34" spans="7:8" ht="13.5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H30">
    <cfRule type="colorScale" priority="11">
      <colorScale>
        <cfvo type="num" val="0"/>
        <cfvo type="num" val="1"/>
        <color rgb="FF00B050"/>
        <color rgb="FFFF0000"/>
      </colorScale>
    </cfRule>
    <cfRule type="colorScale" priority="12">
      <colorScale>
        <cfvo type="num" val="0"/>
        <cfvo type="num" val="0"/>
        <color rgb="FF00B050"/>
        <color rgb="FFFF0000"/>
      </colorScale>
    </cfRule>
    <cfRule type="colorScale" priority="1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ySplit="6" topLeftCell="A7" activePane="bottomLeft" state="frozen"/>
      <selection pane="bottomLeft" activeCell="B7" sqref="B7:H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78</v>
      </c>
      <c r="D2" s="115"/>
      <c r="E2" s="115"/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133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5" x14ac:dyDescent="0.2">
      <c r="A7" s="75">
        <v>1</v>
      </c>
      <c r="B7" s="77"/>
      <c r="C7" s="80"/>
      <c r="D7" s="123"/>
      <c r="E7" s="130"/>
      <c r="F7" s="131"/>
      <c r="G7" s="81"/>
      <c r="H7" s="81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5" x14ac:dyDescent="0.2">
      <c r="A8" s="75">
        <v>2</v>
      </c>
      <c r="B8" s="77"/>
      <c r="C8" s="80"/>
      <c r="D8" s="80"/>
      <c r="E8" s="80"/>
      <c r="F8" s="67"/>
      <c r="G8" s="81"/>
      <c r="H8" s="81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5" x14ac:dyDescent="0.2">
      <c r="A9" s="75">
        <v>3</v>
      </c>
      <c r="B9" s="77"/>
      <c r="C9" s="80"/>
      <c r="D9" s="80"/>
      <c r="E9" s="80"/>
      <c r="F9" s="67"/>
      <c r="G9" s="81"/>
      <c r="H9" s="81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5" x14ac:dyDescent="0.2">
      <c r="A10" s="75">
        <v>4</v>
      </c>
      <c r="B10" s="77"/>
      <c r="C10" s="80"/>
      <c r="D10" s="80"/>
      <c r="E10" s="80"/>
      <c r="F10" s="67"/>
      <c r="G10" s="81"/>
      <c r="H10" s="81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5" x14ac:dyDescent="0.2">
      <c r="A11" s="101">
        <v>5</v>
      </c>
      <c r="B11" s="80"/>
      <c r="C11" s="80"/>
      <c r="D11" s="80"/>
      <c r="E11" s="67"/>
      <c r="F11" s="81"/>
      <c r="G11" s="81"/>
      <c r="H11" s="81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5" x14ac:dyDescent="0.2">
      <c r="A12" s="101">
        <v>6</v>
      </c>
      <c r="B12" s="77"/>
      <c r="C12" s="77"/>
      <c r="D12" s="77"/>
      <c r="E12" s="67"/>
      <c r="F12" s="81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5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5" x14ac:dyDescent="0.2">
      <c r="A14" s="101">
        <v>8</v>
      </c>
      <c r="B14" s="77"/>
      <c r="C14" s="80"/>
      <c r="D14" s="80"/>
      <c r="E14" s="80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5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5" x14ac:dyDescent="0.2">
      <c r="A16" s="101">
        <v>10</v>
      </c>
      <c r="B16" s="77"/>
      <c r="C16" s="80"/>
      <c r="D16" s="80"/>
      <c r="E16" s="80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5" x14ac:dyDescent="0.2">
      <c r="A17" s="101">
        <v>11</v>
      </c>
      <c r="B17" s="80"/>
      <c r="C17" s="80"/>
      <c r="D17" s="77"/>
      <c r="E17" s="77"/>
      <c r="F17" s="67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5" x14ac:dyDescent="0.2">
      <c r="A18" s="101">
        <v>12</v>
      </c>
      <c r="B18" s="77"/>
      <c r="C18" s="77"/>
      <c r="D18" s="77"/>
      <c r="E18" s="77"/>
      <c r="F18" s="67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5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5" x14ac:dyDescent="0.2">
      <c r="A20" s="101">
        <v>14</v>
      </c>
      <c r="B20" s="77"/>
      <c r="C20" s="80"/>
      <c r="D20" s="80"/>
      <c r="E20" s="80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5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5" x14ac:dyDescent="0.2">
      <c r="A22" s="101">
        <v>16</v>
      </c>
      <c r="B22" s="77"/>
      <c r="C22" s="80"/>
      <c r="D22" s="80"/>
      <c r="E22" s="80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5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5" x14ac:dyDescent="0.2">
      <c r="A24" s="101">
        <v>18</v>
      </c>
      <c r="B24" s="77"/>
      <c r="C24" s="80"/>
      <c r="D24" s="80"/>
      <c r="E24" s="80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5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5.75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8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ht="17.25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  <c r="I30" s="12"/>
      <c r="J30" s="12"/>
      <c r="K30" s="12"/>
      <c r="L30" s="12"/>
      <c r="M30" s="12"/>
      <c r="N30" s="12"/>
      <c r="O30" s="12"/>
    </row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83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77"/>
      <c r="H8" s="77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77"/>
      <c r="H9" s="77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80"/>
      <c r="D10" s="80"/>
      <c r="E10" s="80"/>
      <c r="F10" s="67"/>
      <c r="G10" s="81"/>
      <c r="H10" s="81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77"/>
      <c r="H11" s="77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80"/>
      <c r="C12" s="80"/>
      <c r="D12" s="80"/>
      <c r="E12" s="67"/>
      <c r="F12" s="81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77"/>
      <c r="C14" s="80"/>
      <c r="D14" s="80"/>
      <c r="E14" s="80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77"/>
      <c r="C16" s="80"/>
      <c r="D16" s="80"/>
      <c r="E16" s="80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77"/>
      <c r="D17" s="77"/>
      <c r="E17" s="77"/>
      <c r="F17" s="77"/>
      <c r="G17" s="77"/>
      <c r="H17" s="77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80"/>
      <c r="C18" s="80"/>
      <c r="D18" s="80"/>
      <c r="E18" s="67"/>
      <c r="F18" s="81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77"/>
      <c r="C20" s="80"/>
      <c r="D20" s="80"/>
      <c r="E20" s="80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77"/>
      <c r="C22" s="80"/>
      <c r="D22" s="80"/>
      <c r="E22" s="80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77"/>
      <c r="C24" s="80"/>
      <c r="D24" s="80"/>
      <c r="E24" s="80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6.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38.2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38.25" customHeight="1" x14ac:dyDescent="0.2">
      <c r="G32" s="85"/>
      <c r="H32" s="85"/>
    </row>
    <row r="33" spans="7:8" ht="38.25" customHeight="1" x14ac:dyDescent="0.2">
      <c r="G33" s="84"/>
      <c r="H33" s="84"/>
    </row>
    <row r="34" spans="7:8" ht="19.5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79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101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77"/>
      <c r="H8" s="77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77"/>
      <c r="H9" s="77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80"/>
      <c r="D10" s="80"/>
      <c r="E10" s="80"/>
      <c r="F10" s="67"/>
      <c r="G10" s="81"/>
      <c r="H10" s="81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77"/>
      <c r="H11" s="77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77"/>
      <c r="C12" s="77"/>
      <c r="D12" s="77"/>
      <c r="E12" s="77"/>
      <c r="F12" s="77"/>
      <c r="G12" s="77"/>
      <c r="H12" s="77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77"/>
      <c r="C14" s="80"/>
      <c r="D14" s="80"/>
      <c r="E14" s="80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77"/>
      <c r="C16" s="80"/>
      <c r="D16" s="80"/>
      <c r="E16" s="80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77"/>
      <c r="D17" s="77"/>
      <c r="E17" s="77"/>
      <c r="F17" s="77"/>
      <c r="G17" s="77"/>
      <c r="H17" s="77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77"/>
      <c r="C18" s="77"/>
      <c r="D18" s="77"/>
      <c r="E18" s="77"/>
      <c r="F18" s="77"/>
      <c r="G18" s="77"/>
      <c r="H18" s="77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77"/>
      <c r="C20" s="80"/>
      <c r="D20" s="80"/>
      <c r="E20" s="80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77"/>
      <c r="C22" s="80"/>
      <c r="D22" s="80"/>
      <c r="E22" s="80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77"/>
      <c r="C24" s="80"/>
      <c r="D24" s="80"/>
      <c r="E24" s="80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6.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38.2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38.25" customHeight="1" x14ac:dyDescent="0.2">
      <c r="G32" s="85"/>
      <c r="H32" s="85"/>
    </row>
    <row r="33" spans="7:8" ht="38.25" customHeight="1" x14ac:dyDescent="0.2">
      <c r="G33" s="84"/>
      <c r="H33" s="84"/>
    </row>
    <row r="34" spans="7:8" ht="19.5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82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76.5" x14ac:dyDescent="0.2">
      <c r="A7" s="101">
        <v>1</v>
      </c>
      <c r="B7" s="77" t="s">
        <v>156</v>
      </c>
      <c r="C7" s="80" t="s">
        <v>158</v>
      </c>
      <c r="D7" s="125" t="s">
        <v>157</v>
      </c>
      <c r="E7" s="127" t="s">
        <v>159</v>
      </c>
      <c r="F7" s="124">
        <v>44562</v>
      </c>
      <c r="G7" s="98"/>
      <c r="H7" s="98"/>
      <c r="I7" s="77" t="str">
        <f>IF(YEAR($F7)=2021,G7,"-")</f>
        <v>-</v>
      </c>
      <c r="J7" s="77" t="str">
        <f>IF(YEAR($F7)=2021,H7,"-")</f>
        <v>-</v>
      </c>
      <c r="K7" s="77">
        <f>IF(YEAR($F7)=2022,2*G7,"-")</f>
        <v>0</v>
      </c>
      <c r="L7" s="77">
        <f>IF(YEAR($F7)=2022,H7,"-")</f>
        <v>0</v>
      </c>
      <c r="M7" s="77" t="str">
        <f>IF(YEAR($F7)&gt;2022,2*G7,"-")</f>
        <v>-</v>
      </c>
      <c r="N7" s="77" t="str">
        <f>IF(YEAR($F7)&gt;2022,H7,"-")</f>
        <v>-</v>
      </c>
      <c r="O7" s="77" t="s">
        <v>154</v>
      </c>
      <c r="P7" s="140" t="s">
        <v>160</v>
      </c>
    </row>
    <row r="8" spans="1:16" ht="16.5" customHeight="1" x14ac:dyDescent="0.2">
      <c r="A8" s="101">
        <v>2</v>
      </c>
      <c r="B8" s="77"/>
      <c r="C8" s="77"/>
      <c r="D8" s="77"/>
      <c r="E8" s="77"/>
      <c r="F8" s="77"/>
      <c r="G8" s="77"/>
      <c r="H8" s="77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101">
        <v>3</v>
      </c>
      <c r="B9" s="77"/>
      <c r="C9" s="77"/>
      <c r="D9" s="77"/>
      <c r="E9" s="77"/>
      <c r="F9" s="77"/>
      <c r="G9" s="77"/>
      <c r="H9" s="77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101">
        <v>4</v>
      </c>
      <c r="B10" s="77"/>
      <c r="C10" s="80"/>
      <c r="D10" s="80"/>
      <c r="E10" s="80"/>
      <c r="F10" s="67"/>
      <c r="G10" s="81"/>
      <c r="H10" s="81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77"/>
      <c r="G11" s="77"/>
      <c r="H11" s="77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80"/>
      <c r="C12" s="80"/>
      <c r="D12" s="80"/>
      <c r="E12" s="67"/>
      <c r="F12" s="81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77"/>
      <c r="C14" s="80"/>
      <c r="D14" s="80"/>
      <c r="E14" s="80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77"/>
      <c r="C16" s="80"/>
      <c r="D16" s="80"/>
      <c r="E16" s="80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77"/>
      <c r="D17" s="77"/>
      <c r="E17" s="77"/>
      <c r="F17" s="77"/>
      <c r="G17" s="77"/>
      <c r="H17" s="77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80"/>
      <c r="C18" s="80"/>
      <c r="D18" s="80"/>
      <c r="E18" s="67"/>
      <c r="F18" s="81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77"/>
      <c r="C20" s="80"/>
      <c r="D20" s="80"/>
      <c r="E20" s="80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77"/>
      <c r="C22" s="80"/>
      <c r="D22" s="80"/>
      <c r="E22" s="80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77"/>
      <c r="C24" s="80"/>
      <c r="D24" s="80"/>
      <c r="E24" s="80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6.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38.2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38.25" customHeight="1" x14ac:dyDescent="0.2">
      <c r="G32" s="85"/>
      <c r="H32" s="85"/>
    </row>
    <row r="33" spans="7:8" ht="38.25" customHeight="1" x14ac:dyDescent="0.2">
      <c r="G33" s="84"/>
      <c r="H33" s="84"/>
    </row>
    <row r="34" spans="7:8" ht="19.5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</hyperlinks>
  <pageMargins left="0.7" right="0.7" top="0.75" bottom="0.75" header="0.3" footer="0.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6" ht="26.25" x14ac:dyDescent="0.4">
      <c r="A1" s="116" t="s">
        <v>129</v>
      </c>
    </row>
    <row r="2" spans="1:16" ht="15.75" x14ac:dyDescent="0.25">
      <c r="A2" s="136" t="s">
        <v>131</v>
      </c>
      <c r="B2" s="136"/>
      <c r="C2" s="137" t="s">
        <v>84</v>
      </c>
    </row>
    <row r="3" spans="1:16" ht="15.75" x14ac:dyDescent="0.25">
      <c r="A3" s="136" t="s">
        <v>132</v>
      </c>
      <c r="B3" s="136"/>
      <c r="C3" s="138">
        <f>'Virtuálny účet detailný prehľad'!C3</f>
        <v>2022</v>
      </c>
    </row>
    <row r="4" spans="1:16" ht="15.75" x14ac:dyDescent="0.25">
      <c r="A4" s="136" t="s">
        <v>143</v>
      </c>
      <c r="B4" s="136"/>
      <c r="C4" s="139">
        <f>'Virtuálny účet detailný prehľad'!C4</f>
        <v>44682</v>
      </c>
    </row>
    <row r="5" spans="1:16" ht="13.5" thickBot="1" x14ac:dyDescent="0.25"/>
    <row r="6" spans="1:16" ht="90" x14ac:dyDescent="0.2">
      <c r="A6" s="68" t="s">
        <v>61</v>
      </c>
      <c r="B6" s="78" t="s">
        <v>64</v>
      </c>
      <c r="C6" s="69" t="s">
        <v>127</v>
      </c>
      <c r="D6" s="69" t="s">
        <v>128</v>
      </c>
      <c r="E6" s="112" t="s">
        <v>130</v>
      </c>
      <c r="F6" s="69" t="s">
        <v>65</v>
      </c>
      <c r="G6" s="102" t="s">
        <v>76</v>
      </c>
      <c r="H6" s="103" t="s">
        <v>77</v>
      </c>
      <c r="I6" s="102" t="s">
        <v>170</v>
      </c>
      <c r="J6" s="103" t="s">
        <v>171</v>
      </c>
      <c r="K6" s="102" t="s">
        <v>174</v>
      </c>
      <c r="L6" s="146" t="s">
        <v>173</v>
      </c>
      <c r="M6" s="102" t="s">
        <v>172</v>
      </c>
      <c r="N6" s="103" t="s">
        <v>175</v>
      </c>
      <c r="O6" s="103" t="s">
        <v>139</v>
      </c>
      <c r="P6" s="103" t="s">
        <v>140</v>
      </c>
    </row>
    <row r="7" spans="1:16" ht="16.5" customHeight="1" x14ac:dyDescent="0.2">
      <c r="A7" s="75">
        <v>1</v>
      </c>
      <c r="B7" s="77"/>
      <c r="C7" s="77"/>
      <c r="D7" s="77"/>
      <c r="E7" s="77"/>
      <c r="F7" s="77"/>
      <c r="G7" s="98"/>
      <c r="H7" s="98"/>
      <c r="I7" s="77" t="str">
        <f>IF(YEAR($F7)=2021,G7,"-")</f>
        <v>-</v>
      </c>
      <c r="J7" s="77" t="str">
        <f>IF(YEAR($F7)=2021,H7,"-")</f>
        <v>-</v>
      </c>
      <c r="K7" s="77" t="str">
        <f>IF(YEAR($F7)=2022,2*G7,"-")</f>
        <v>-</v>
      </c>
      <c r="L7" s="77" t="str">
        <f>IF(YEAR($F7)=2022,H7,"-")</f>
        <v>-</v>
      </c>
      <c r="M7" s="77" t="str">
        <f>IF(YEAR($F7)&gt;2022,2*G7,"-")</f>
        <v>-</v>
      </c>
      <c r="N7" s="77" t="str">
        <f>IF(YEAR($F7)&gt;2022,H7,"-")</f>
        <v>-</v>
      </c>
      <c r="O7" s="77" t="s">
        <v>138</v>
      </c>
      <c r="P7" s="77"/>
    </row>
    <row r="8" spans="1:16" ht="16.5" customHeight="1" x14ac:dyDescent="0.2">
      <c r="A8" s="75">
        <v>2</v>
      </c>
      <c r="B8" s="77"/>
      <c r="C8" s="77"/>
      <c r="D8" s="77"/>
      <c r="E8" s="77"/>
      <c r="F8" s="77"/>
      <c r="G8" s="98"/>
      <c r="H8" s="98"/>
      <c r="I8" s="77" t="str">
        <f t="shared" ref="I8:I26" si="0">IF(YEAR($F8)=2021,G8,"-")</f>
        <v>-</v>
      </c>
      <c r="J8" s="77" t="str">
        <f t="shared" ref="J8:J26" si="1">IF(YEAR($F8)=2021,H8,"-")</f>
        <v>-</v>
      </c>
      <c r="K8" s="77" t="str">
        <f t="shared" ref="K8:K26" si="2">IF(YEAR($F8)=2022,2*G8,"-")</f>
        <v>-</v>
      </c>
      <c r="L8" s="77" t="str">
        <f t="shared" ref="L8:L26" si="3">IF(YEAR($F8)=2022,H8,"-")</f>
        <v>-</v>
      </c>
      <c r="M8" s="77" t="str">
        <f t="shared" ref="M8:M26" si="4">IF(YEAR($F8)&gt;2022,2*G8,"-")</f>
        <v>-</v>
      </c>
      <c r="N8" s="77" t="str">
        <f t="shared" ref="N8:N26" si="5">IF(YEAR($F8)&gt;2022,H8,"-")</f>
        <v>-</v>
      </c>
      <c r="O8" s="77" t="s">
        <v>138</v>
      </c>
      <c r="P8" s="77"/>
    </row>
    <row r="9" spans="1:16" ht="16.5" customHeight="1" x14ac:dyDescent="0.2">
      <c r="A9" s="75">
        <v>3</v>
      </c>
      <c r="B9" s="77"/>
      <c r="C9" s="77"/>
      <c r="D9" s="77"/>
      <c r="E9" s="77"/>
      <c r="F9" s="77"/>
      <c r="G9" s="98"/>
      <c r="H9" s="98"/>
      <c r="I9" s="77" t="str">
        <f t="shared" si="0"/>
        <v>-</v>
      </c>
      <c r="J9" s="77" t="str">
        <f t="shared" si="1"/>
        <v>-</v>
      </c>
      <c r="K9" s="77" t="str">
        <f t="shared" si="2"/>
        <v>-</v>
      </c>
      <c r="L9" s="77" t="str">
        <f t="shared" si="3"/>
        <v>-</v>
      </c>
      <c r="M9" s="77" t="str">
        <f t="shared" si="4"/>
        <v>-</v>
      </c>
      <c r="N9" s="77" t="str">
        <f t="shared" si="5"/>
        <v>-</v>
      </c>
      <c r="O9" s="77" t="s">
        <v>138</v>
      </c>
      <c r="P9" s="77"/>
    </row>
    <row r="10" spans="1:16" ht="16.5" customHeight="1" x14ac:dyDescent="0.2">
      <c r="A10" s="75">
        <v>4</v>
      </c>
      <c r="B10" s="77"/>
      <c r="C10" s="77"/>
      <c r="D10" s="77"/>
      <c r="E10" s="77"/>
      <c r="F10" s="77"/>
      <c r="G10" s="98"/>
      <c r="H10" s="98"/>
      <c r="I10" s="77" t="str">
        <f t="shared" si="0"/>
        <v>-</v>
      </c>
      <c r="J10" s="77" t="str">
        <f t="shared" si="1"/>
        <v>-</v>
      </c>
      <c r="K10" s="77" t="str">
        <f t="shared" si="2"/>
        <v>-</v>
      </c>
      <c r="L10" s="77" t="str">
        <f t="shared" si="3"/>
        <v>-</v>
      </c>
      <c r="M10" s="77" t="str">
        <f t="shared" si="4"/>
        <v>-</v>
      </c>
      <c r="N10" s="77" t="str">
        <f t="shared" si="5"/>
        <v>-</v>
      </c>
      <c r="O10" s="77" t="s">
        <v>138</v>
      </c>
      <c r="P10" s="77"/>
    </row>
    <row r="11" spans="1:16" ht="16.5" customHeight="1" x14ac:dyDescent="0.2">
      <c r="A11" s="101">
        <v>5</v>
      </c>
      <c r="B11" s="77"/>
      <c r="C11" s="77"/>
      <c r="D11" s="77"/>
      <c r="E11" s="77"/>
      <c r="F11" s="98"/>
      <c r="G11" s="98"/>
      <c r="H11" s="98"/>
      <c r="I11" s="77" t="str">
        <f t="shared" si="0"/>
        <v>-</v>
      </c>
      <c r="J11" s="77" t="str">
        <f t="shared" si="1"/>
        <v>-</v>
      </c>
      <c r="K11" s="77" t="str">
        <f t="shared" si="2"/>
        <v>-</v>
      </c>
      <c r="L11" s="77" t="str">
        <f t="shared" si="3"/>
        <v>-</v>
      </c>
      <c r="M11" s="77" t="str">
        <f t="shared" si="4"/>
        <v>-</v>
      </c>
      <c r="N11" s="77" t="str">
        <f t="shared" si="5"/>
        <v>-</v>
      </c>
      <c r="O11" s="77" t="s">
        <v>138</v>
      </c>
      <c r="P11" s="77"/>
    </row>
    <row r="12" spans="1:16" ht="16.5" customHeight="1" x14ac:dyDescent="0.2">
      <c r="A12" s="101">
        <v>6</v>
      </c>
      <c r="B12" s="77"/>
      <c r="C12" s="77"/>
      <c r="D12" s="77"/>
      <c r="E12" s="77"/>
      <c r="F12" s="98"/>
      <c r="G12" s="81"/>
      <c r="H12" s="81"/>
      <c r="I12" s="77" t="str">
        <f t="shared" si="0"/>
        <v>-</v>
      </c>
      <c r="J12" s="77" t="str">
        <f t="shared" si="1"/>
        <v>-</v>
      </c>
      <c r="K12" s="77" t="str">
        <f t="shared" si="2"/>
        <v>-</v>
      </c>
      <c r="L12" s="77" t="str">
        <f t="shared" si="3"/>
        <v>-</v>
      </c>
      <c r="M12" s="77" t="str">
        <f t="shared" si="4"/>
        <v>-</v>
      </c>
      <c r="N12" s="77" t="str">
        <f t="shared" si="5"/>
        <v>-</v>
      </c>
      <c r="O12" s="77" t="s">
        <v>138</v>
      </c>
      <c r="P12" s="77"/>
    </row>
    <row r="13" spans="1:16" ht="16.5" customHeight="1" x14ac:dyDescent="0.2">
      <c r="A13" s="101">
        <v>7</v>
      </c>
      <c r="B13" s="77"/>
      <c r="C13" s="80"/>
      <c r="D13" s="80"/>
      <c r="E13" s="80"/>
      <c r="F13" s="67"/>
      <c r="G13" s="81"/>
      <c r="H13" s="81"/>
      <c r="I13" s="77" t="str">
        <f t="shared" si="0"/>
        <v>-</v>
      </c>
      <c r="J13" s="77" t="str">
        <f t="shared" si="1"/>
        <v>-</v>
      </c>
      <c r="K13" s="77" t="str">
        <f t="shared" si="2"/>
        <v>-</v>
      </c>
      <c r="L13" s="77" t="str">
        <f t="shared" si="3"/>
        <v>-</v>
      </c>
      <c r="M13" s="77" t="str">
        <f t="shared" si="4"/>
        <v>-</v>
      </c>
      <c r="N13" s="77" t="str">
        <f t="shared" si="5"/>
        <v>-</v>
      </c>
      <c r="O13" s="77" t="s">
        <v>138</v>
      </c>
      <c r="P13" s="77"/>
    </row>
    <row r="14" spans="1:16" ht="16.5" customHeight="1" x14ac:dyDescent="0.2">
      <c r="A14" s="101">
        <v>8</v>
      </c>
      <c r="B14" s="88"/>
      <c r="C14" s="90"/>
      <c r="D14" s="111"/>
      <c r="E14" s="111"/>
      <c r="F14" s="67"/>
      <c r="G14" s="81"/>
      <c r="H14" s="81"/>
      <c r="I14" s="77" t="str">
        <f t="shared" si="0"/>
        <v>-</v>
      </c>
      <c r="J14" s="77" t="str">
        <f t="shared" si="1"/>
        <v>-</v>
      </c>
      <c r="K14" s="77" t="str">
        <f t="shared" si="2"/>
        <v>-</v>
      </c>
      <c r="L14" s="77" t="str">
        <f t="shared" si="3"/>
        <v>-</v>
      </c>
      <c r="M14" s="77" t="str">
        <f t="shared" si="4"/>
        <v>-</v>
      </c>
      <c r="N14" s="77" t="str">
        <f t="shared" si="5"/>
        <v>-</v>
      </c>
      <c r="O14" s="77" t="s">
        <v>138</v>
      </c>
      <c r="P14" s="77"/>
    </row>
    <row r="15" spans="1:16" ht="16.5" customHeight="1" x14ac:dyDescent="0.2">
      <c r="A15" s="101">
        <v>9</v>
      </c>
      <c r="B15" s="77"/>
      <c r="C15" s="80"/>
      <c r="D15" s="80"/>
      <c r="E15" s="80"/>
      <c r="F15" s="67"/>
      <c r="G15" s="81"/>
      <c r="H15" s="81"/>
      <c r="I15" s="77" t="str">
        <f t="shared" si="0"/>
        <v>-</v>
      </c>
      <c r="J15" s="77" t="str">
        <f t="shared" si="1"/>
        <v>-</v>
      </c>
      <c r="K15" s="77" t="str">
        <f t="shared" si="2"/>
        <v>-</v>
      </c>
      <c r="L15" s="77" t="str">
        <f t="shared" si="3"/>
        <v>-</v>
      </c>
      <c r="M15" s="77" t="str">
        <f t="shared" si="4"/>
        <v>-</v>
      </c>
      <c r="N15" s="77" t="str">
        <f t="shared" si="5"/>
        <v>-</v>
      </c>
      <c r="O15" s="77" t="s">
        <v>138</v>
      </c>
      <c r="P15" s="77"/>
    </row>
    <row r="16" spans="1:16" ht="16.5" customHeight="1" x14ac:dyDescent="0.2">
      <c r="A16" s="101">
        <v>10</v>
      </c>
      <c r="B16" s="88"/>
      <c r="C16" s="90"/>
      <c r="D16" s="111"/>
      <c r="E16" s="111"/>
      <c r="F16" s="67"/>
      <c r="G16" s="81"/>
      <c r="H16" s="81"/>
      <c r="I16" s="77" t="str">
        <f t="shared" si="0"/>
        <v>-</v>
      </c>
      <c r="J16" s="77" t="str">
        <f t="shared" si="1"/>
        <v>-</v>
      </c>
      <c r="K16" s="77" t="str">
        <f t="shared" si="2"/>
        <v>-</v>
      </c>
      <c r="L16" s="77" t="str">
        <f t="shared" si="3"/>
        <v>-</v>
      </c>
      <c r="M16" s="77" t="str">
        <f t="shared" si="4"/>
        <v>-</v>
      </c>
      <c r="N16" s="77" t="str">
        <f t="shared" si="5"/>
        <v>-</v>
      </c>
      <c r="O16" s="77" t="s">
        <v>138</v>
      </c>
      <c r="P16" s="77"/>
    </row>
    <row r="17" spans="1:16" ht="16.5" customHeight="1" x14ac:dyDescent="0.2">
      <c r="A17" s="101">
        <v>11</v>
      </c>
      <c r="B17" s="77"/>
      <c r="C17" s="77"/>
      <c r="D17" s="77"/>
      <c r="E17" s="77"/>
      <c r="F17" s="98"/>
      <c r="G17" s="81"/>
      <c r="H17" s="81"/>
      <c r="I17" s="77" t="str">
        <f t="shared" si="0"/>
        <v>-</v>
      </c>
      <c r="J17" s="77" t="str">
        <f t="shared" si="1"/>
        <v>-</v>
      </c>
      <c r="K17" s="77" t="str">
        <f t="shared" si="2"/>
        <v>-</v>
      </c>
      <c r="L17" s="77" t="str">
        <f t="shared" si="3"/>
        <v>-</v>
      </c>
      <c r="M17" s="77" t="str">
        <f t="shared" si="4"/>
        <v>-</v>
      </c>
      <c r="N17" s="77" t="str">
        <f t="shared" si="5"/>
        <v>-</v>
      </c>
      <c r="O17" s="77" t="s">
        <v>138</v>
      </c>
      <c r="P17" s="77"/>
    </row>
    <row r="18" spans="1:16" ht="16.5" customHeight="1" x14ac:dyDescent="0.2">
      <c r="A18" s="101">
        <v>12</v>
      </c>
      <c r="B18" s="77"/>
      <c r="C18" s="77"/>
      <c r="D18" s="77"/>
      <c r="E18" s="77"/>
      <c r="F18" s="98"/>
      <c r="G18" s="81"/>
      <c r="H18" s="81"/>
      <c r="I18" s="77" t="str">
        <f t="shared" si="0"/>
        <v>-</v>
      </c>
      <c r="J18" s="77" t="str">
        <f t="shared" si="1"/>
        <v>-</v>
      </c>
      <c r="K18" s="77" t="str">
        <f t="shared" si="2"/>
        <v>-</v>
      </c>
      <c r="L18" s="77" t="str">
        <f t="shared" si="3"/>
        <v>-</v>
      </c>
      <c r="M18" s="77" t="str">
        <f t="shared" si="4"/>
        <v>-</v>
      </c>
      <c r="N18" s="77" t="str">
        <f t="shared" si="5"/>
        <v>-</v>
      </c>
      <c r="O18" s="77" t="s">
        <v>138</v>
      </c>
      <c r="P18" s="77"/>
    </row>
    <row r="19" spans="1:16" ht="16.5" customHeight="1" x14ac:dyDescent="0.2">
      <c r="A19" s="101">
        <v>13</v>
      </c>
      <c r="B19" s="77"/>
      <c r="C19" s="80"/>
      <c r="D19" s="80"/>
      <c r="E19" s="80"/>
      <c r="F19" s="67"/>
      <c r="G19" s="81"/>
      <c r="H19" s="81"/>
      <c r="I19" s="77" t="str">
        <f t="shared" si="0"/>
        <v>-</v>
      </c>
      <c r="J19" s="77" t="str">
        <f t="shared" si="1"/>
        <v>-</v>
      </c>
      <c r="K19" s="77" t="str">
        <f t="shared" si="2"/>
        <v>-</v>
      </c>
      <c r="L19" s="77" t="str">
        <f t="shared" si="3"/>
        <v>-</v>
      </c>
      <c r="M19" s="77" t="str">
        <f t="shared" si="4"/>
        <v>-</v>
      </c>
      <c r="N19" s="77" t="str">
        <f t="shared" si="5"/>
        <v>-</v>
      </c>
      <c r="O19" s="77" t="s">
        <v>138</v>
      </c>
      <c r="P19" s="77"/>
    </row>
    <row r="20" spans="1:16" ht="16.5" customHeight="1" x14ac:dyDescent="0.2">
      <c r="A20" s="101">
        <v>14</v>
      </c>
      <c r="B20" s="88"/>
      <c r="C20" s="90"/>
      <c r="D20" s="111"/>
      <c r="E20" s="111"/>
      <c r="F20" s="67"/>
      <c r="G20" s="81"/>
      <c r="H20" s="81"/>
      <c r="I20" s="77" t="str">
        <f t="shared" si="0"/>
        <v>-</v>
      </c>
      <c r="J20" s="77" t="str">
        <f t="shared" si="1"/>
        <v>-</v>
      </c>
      <c r="K20" s="77" t="str">
        <f t="shared" si="2"/>
        <v>-</v>
      </c>
      <c r="L20" s="77" t="str">
        <f t="shared" si="3"/>
        <v>-</v>
      </c>
      <c r="M20" s="77" t="str">
        <f t="shared" si="4"/>
        <v>-</v>
      </c>
      <c r="N20" s="77" t="str">
        <f t="shared" si="5"/>
        <v>-</v>
      </c>
      <c r="O20" s="77" t="s">
        <v>138</v>
      </c>
      <c r="P20" s="77"/>
    </row>
    <row r="21" spans="1:16" ht="16.5" customHeight="1" x14ac:dyDescent="0.2">
      <c r="A21" s="101">
        <v>15</v>
      </c>
      <c r="B21" s="77"/>
      <c r="C21" s="80"/>
      <c r="D21" s="80"/>
      <c r="E21" s="80"/>
      <c r="F21" s="67"/>
      <c r="G21" s="81"/>
      <c r="H21" s="81"/>
      <c r="I21" s="77" t="str">
        <f t="shared" si="0"/>
        <v>-</v>
      </c>
      <c r="J21" s="77" t="str">
        <f t="shared" si="1"/>
        <v>-</v>
      </c>
      <c r="K21" s="77" t="str">
        <f t="shared" si="2"/>
        <v>-</v>
      </c>
      <c r="L21" s="77" t="str">
        <f t="shared" si="3"/>
        <v>-</v>
      </c>
      <c r="M21" s="77" t="str">
        <f t="shared" si="4"/>
        <v>-</v>
      </c>
      <c r="N21" s="77" t="str">
        <f t="shared" si="5"/>
        <v>-</v>
      </c>
      <c r="O21" s="77" t="s">
        <v>138</v>
      </c>
      <c r="P21" s="77"/>
    </row>
    <row r="22" spans="1:16" ht="16.5" customHeight="1" x14ac:dyDescent="0.2">
      <c r="A22" s="101">
        <v>16</v>
      </c>
      <c r="B22" s="88"/>
      <c r="C22" s="90"/>
      <c r="D22" s="111"/>
      <c r="E22" s="111"/>
      <c r="F22" s="67"/>
      <c r="G22" s="81"/>
      <c r="H22" s="81"/>
      <c r="I22" s="77" t="str">
        <f t="shared" si="0"/>
        <v>-</v>
      </c>
      <c r="J22" s="77" t="str">
        <f t="shared" si="1"/>
        <v>-</v>
      </c>
      <c r="K22" s="77" t="str">
        <f t="shared" si="2"/>
        <v>-</v>
      </c>
      <c r="L22" s="77" t="str">
        <f t="shared" si="3"/>
        <v>-</v>
      </c>
      <c r="M22" s="77" t="str">
        <f t="shared" si="4"/>
        <v>-</v>
      </c>
      <c r="N22" s="77" t="str">
        <f t="shared" si="5"/>
        <v>-</v>
      </c>
      <c r="O22" s="77" t="s">
        <v>138</v>
      </c>
      <c r="P22" s="77"/>
    </row>
    <row r="23" spans="1:16" ht="16.5" customHeight="1" x14ac:dyDescent="0.2">
      <c r="A23" s="101">
        <v>17</v>
      </c>
      <c r="B23" s="77"/>
      <c r="C23" s="80"/>
      <c r="D23" s="80"/>
      <c r="E23" s="80"/>
      <c r="F23" s="67"/>
      <c r="G23" s="81"/>
      <c r="H23" s="81"/>
      <c r="I23" s="77" t="str">
        <f t="shared" si="0"/>
        <v>-</v>
      </c>
      <c r="J23" s="77" t="str">
        <f t="shared" si="1"/>
        <v>-</v>
      </c>
      <c r="K23" s="77" t="str">
        <f t="shared" si="2"/>
        <v>-</v>
      </c>
      <c r="L23" s="77" t="str">
        <f t="shared" si="3"/>
        <v>-</v>
      </c>
      <c r="M23" s="77" t="str">
        <f t="shared" si="4"/>
        <v>-</v>
      </c>
      <c r="N23" s="77" t="str">
        <f t="shared" si="5"/>
        <v>-</v>
      </c>
      <c r="O23" s="77" t="s">
        <v>138</v>
      </c>
      <c r="P23" s="77"/>
    </row>
    <row r="24" spans="1:16" ht="16.5" customHeight="1" x14ac:dyDescent="0.2">
      <c r="A24" s="101">
        <v>18</v>
      </c>
      <c r="B24" s="88"/>
      <c r="C24" s="90"/>
      <c r="D24" s="111"/>
      <c r="E24" s="111"/>
      <c r="F24" s="67"/>
      <c r="G24" s="81"/>
      <c r="H24" s="81"/>
      <c r="I24" s="77" t="str">
        <f t="shared" si="0"/>
        <v>-</v>
      </c>
      <c r="J24" s="77" t="str">
        <f t="shared" si="1"/>
        <v>-</v>
      </c>
      <c r="K24" s="77" t="str">
        <f t="shared" si="2"/>
        <v>-</v>
      </c>
      <c r="L24" s="77" t="str">
        <f t="shared" si="3"/>
        <v>-</v>
      </c>
      <c r="M24" s="77" t="str">
        <f t="shared" si="4"/>
        <v>-</v>
      </c>
      <c r="N24" s="77" t="str">
        <f t="shared" si="5"/>
        <v>-</v>
      </c>
      <c r="O24" s="77" t="s">
        <v>138</v>
      </c>
      <c r="P24" s="77"/>
    </row>
    <row r="25" spans="1:16" ht="16.5" customHeight="1" x14ac:dyDescent="0.2">
      <c r="A25" s="101">
        <v>19</v>
      </c>
      <c r="B25" s="77"/>
      <c r="C25" s="80"/>
      <c r="D25" s="80"/>
      <c r="E25" s="80"/>
      <c r="F25" s="67"/>
      <c r="G25" s="81"/>
      <c r="H25" s="81"/>
      <c r="I25" s="77" t="str">
        <f t="shared" si="0"/>
        <v>-</v>
      </c>
      <c r="J25" s="77" t="str">
        <f t="shared" si="1"/>
        <v>-</v>
      </c>
      <c r="K25" s="77" t="str">
        <f t="shared" si="2"/>
        <v>-</v>
      </c>
      <c r="L25" s="77" t="str">
        <f t="shared" si="3"/>
        <v>-</v>
      </c>
      <c r="M25" s="77" t="str">
        <f t="shared" si="4"/>
        <v>-</v>
      </c>
      <c r="N25" s="77" t="str">
        <f t="shared" si="5"/>
        <v>-</v>
      </c>
      <c r="O25" s="77" t="s">
        <v>138</v>
      </c>
      <c r="P25" s="77"/>
    </row>
    <row r="26" spans="1:16" ht="16.5" customHeight="1" thickBot="1" x14ac:dyDescent="0.25">
      <c r="A26" s="101">
        <v>20</v>
      </c>
      <c r="B26" s="79"/>
      <c r="C26" s="80"/>
      <c r="D26" s="80"/>
      <c r="E26" s="80"/>
      <c r="F26" s="67"/>
      <c r="G26" s="81"/>
      <c r="H26" s="81"/>
      <c r="I26" s="77" t="str">
        <f t="shared" si="0"/>
        <v>-</v>
      </c>
      <c r="J26" s="77" t="str">
        <f t="shared" si="1"/>
        <v>-</v>
      </c>
      <c r="K26" s="77" t="str">
        <f t="shared" si="2"/>
        <v>-</v>
      </c>
      <c r="L26" s="77" t="str">
        <f t="shared" si="3"/>
        <v>-</v>
      </c>
      <c r="M26" s="77" t="str">
        <f t="shared" si="4"/>
        <v>-</v>
      </c>
      <c r="N26" s="77" t="str">
        <f t="shared" si="5"/>
        <v>-</v>
      </c>
      <c r="O26" s="77" t="s">
        <v>138</v>
      </c>
      <c r="P26" s="77"/>
    </row>
    <row r="27" spans="1:16" ht="15.75" thickBot="1" x14ac:dyDescent="0.25">
      <c r="A27" s="208" t="s">
        <v>62</v>
      </c>
      <c r="B27" s="209"/>
      <c r="C27" s="209"/>
      <c r="D27" s="209"/>
      <c r="E27" s="209"/>
      <c r="F27" s="210"/>
      <c r="G27" s="86">
        <f>I27</f>
        <v>0</v>
      </c>
      <c r="H27" s="86">
        <f>J27</f>
        <v>0</v>
      </c>
      <c r="I27" s="82">
        <f>SUM(I7:I26)</f>
        <v>0</v>
      </c>
      <c r="J27" s="82">
        <f t="shared" ref="J27" si="6">SUM(J7:J26)</f>
        <v>0</v>
      </c>
      <c r="K27" s="82"/>
      <c r="L27" s="82"/>
      <c r="M27" s="82"/>
      <c r="N27" s="82"/>
      <c r="O27" s="82">
        <f>SUM(O7:O26)</f>
        <v>0</v>
      </c>
      <c r="P27" s="82">
        <f t="shared" ref="P27" si="7">SUM(P7:P26)</f>
        <v>0</v>
      </c>
    </row>
    <row r="28" spans="1:16" ht="15.75" thickBot="1" x14ac:dyDescent="0.25">
      <c r="A28" s="208" t="s">
        <v>63</v>
      </c>
      <c r="B28" s="209"/>
      <c r="C28" s="209"/>
      <c r="D28" s="209"/>
      <c r="E28" s="209"/>
      <c r="F28" s="210"/>
      <c r="G28" s="86">
        <f>K28+M28</f>
        <v>0</v>
      </c>
      <c r="H28" s="86">
        <f>L28+N28</f>
        <v>0</v>
      </c>
      <c r="I28" s="71"/>
      <c r="J28" s="72"/>
      <c r="K28" s="147">
        <f>SUM(K7:K26)</f>
        <v>0</v>
      </c>
      <c r="L28" s="147">
        <f t="shared" ref="L28:N28" si="8">SUM(L7:L26)</f>
        <v>0</v>
      </c>
      <c r="M28" s="147">
        <f t="shared" si="8"/>
        <v>0</v>
      </c>
      <c r="N28" s="147">
        <f t="shared" si="8"/>
        <v>0</v>
      </c>
      <c r="O28" s="72"/>
      <c r="P28" s="72"/>
    </row>
    <row r="29" spans="1:16" ht="19.5" customHeight="1" thickBot="1" x14ac:dyDescent="0.25">
      <c r="A29" s="211" t="s">
        <v>74</v>
      </c>
      <c r="B29" s="212"/>
      <c r="C29" s="212"/>
      <c r="D29" s="212"/>
      <c r="E29" s="212"/>
      <c r="F29" s="213"/>
      <c r="G29" s="87">
        <f>SUM(G27:G28)</f>
        <v>0</v>
      </c>
      <c r="H29" s="87">
        <f>SUM(H27:H28)</f>
        <v>0</v>
      </c>
    </row>
    <row r="30" spans="1:16" s="12" customFormat="1" ht="15.75" customHeight="1" x14ac:dyDescent="0.2">
      <c r="A30" s="92" t="s">
        <v>178</v>
      </c>
      <c r="B30" s="92"/>
      <c r="C30" s="92"/>
      <c r="D30" s="92"/>
      <c r="E30" s="92"/>
      <c r="F30" s="92"/>
      <c r="G30" s="93"/>
      <c r="H30" s="94">
        <f>G29-H29</f>
        <v>0</v>
      </c>
    </row>
    <row r="31" spans="1:16" ht="15.75" customHeight="1" x14ac:dyDescent="0.2">
      <c r="G31" s="83"/>
      <c r="H31" s="83"/>
      <c r="I31" s="83"/>
      <c r="J31" s="83"/>
      <c r="K31" s="83"/>
      <c r="L31" s="83"/>
      <c r="M31" s="83"/>
      <c r="N31" s="83"/>
    </row>
    <row r="32" spans="1:16" ht="15.75" customHeight="1" x14ac:dyDescent="0.2">
      <c r="G32" s="85"/>
      <c r="H32" s="85"/>
    </row>
    <row r="33" spans="7:8" ht="15.75" customHeight="1" x14ac:dyDescent="0.2">
      <c r="G33" s="84"/>
      <c r="H33" s="84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H30">
    <cfRule type="colorScale" priority="1">
      <colorScale>
        <cfvo type="num" val="0"/>
        <cfvo type="num" val="1"/>
        <color rgb="FF00B050"/>
        <color rgb="FFFF0000"/>
      </colorScale>
    </cfRule>
    <cfRule type="colorScale" priority="2">
      <colorScale>
        <cfvo type="num" val="0"/>
        <cfvo type="num" val="0"/>
        <color rgb="FF00B050"/>
        <color rgb="FFFF0000"/>
      </colorScale>
    </cfRule>
    <cfRule type="colorScale" priority="3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38</vt:i4>
      </vt:variant>
    </vt:vector>
  </HeadingPairs>
  <TitlesOfParts>
    <vt:vector size="38" baseType="lpstr">
      <vt:lpstr>Malá kalkulačka</vt:lpstr>
      <vt:lpstr>Virtuálny účet detailný prehľad</vt:lpstr>
      <vt:lpstr>Virtuálny účet celkový</vt:lpstr>
      <vt:lpstr>MH </vt:lpstr>
      <vt:lpstr>MF</vt:lpstr>
      <vt:lpstr>MV</vt:lpstr>
      <vt:lpstr>MDV</vt:lpstr>
      <vt:lpstr>MPRV</vt:lpstr>
      <vt:lpstr>MO</vt:lpstr>
      <vt:lpstr>MS</vt:lpstr>
      <vt:lpstr>MZVEZ</vt:lpstr>
      <vt:lpstr>MPSVR</vt:lpstr>
      <vt:lpstr>MŽP</vt:lpstr>
      <vt:lpstr>MŠVVŠ</vt:lpstr>
      <vt:lpstr>MK</vt:lpstr>
      <vt:lpstr>MZ</vt:lpstr>
      <vt:lpstr>MIRRI</vt:lpstr>
      <vt:lpstr>Úrad vlády</vt:lpstr>
      <vt:lpstr>PV pre L</vt:lpstr>
      <vt:lpstr>PMÚ</vt:lpstr>
      <vt:lpstr>ŠÚ</vt:lpstr>
      <vt:lpstr>ÚGKK</vt:lpstr>
      <vt:lpstr>ÚJD</vt:lpstr>
      <vt:lpstr>ÚNMS</vt:lpstr>
      <vt:lpstr>ÚREKPS</vt:lpstr>
      <vt:lpstr>ÚRSO</vt:lpstr>
      <vt:lpstr>ÚVO</vt:lpstr>
      <vt:lpstr>ÚPV</vt:lpstr>
      <vt:lpstr>SŠHR</vt:lpstr>
      <vt:lpstr>NBÚ</vt:lpstr>
      <vt:lpstr>NBS</vt:lpstr>
      <vt:lpstr>ÚOOÚ</vt:lpstr>
      <vt:lpstr>GP</vt:lpstr>
      <vt:lpstr>NKÚ</vt:lpstr>
      <vt:lpstr>SP</vt:lpstr>
      <vt:lpstr>NRSR</vt:lpstr>
      <vt:lpstr>Dotknuté subjekty</vt:lpstr>
      <vt:lpstr>vstupy</vt:lpstr>
    </vt:vector>
  </TitlesOfParts>
  <Company>Deloitte Central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Hluskova Tatiana</dc:creator>
  <cp:lastModifiedBy>Pavlikova Katarina</cp:lastModifiedBy>
  <dcterms:created xsi:type="dcterms:W3CDTF">2014-07-30T13:24:38Z</dcterms:created>
  <dcterms:modified xsi:type="dcterms:W3CDTF">2022-05-06T07:11:53Z</dcterms:modified>
</cp:coreProperties>
</file>