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avlikova\Desktop\"/>
    </mc:Choice>
  </mc:AlternateContent>
  <bookViews>
    <workbookView xWindow="0" yWindow="0" windowWidth="28800" windowHeight="1413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<sst xmlns="http://schemas.openxmlformats.org/spreadsheetml/2006/main" count="710" uniqueCount="213">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</sst>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70" zoomScaleNormal="70" workbookViewId="0">
      <pane xSplit="2" ySplit="8" topLeftCell="C9" activePane="bottomRight" state="frozen"/>
      <selection pane="topRight" activeCell="C1" sqref="C1"/>
      <selection pane="bottomLeft" activeCell="A8" sqref="A8"/>
      <selection pane="bottomRight" activeCell="C9" sqref="C9:C11"/>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c r="D9" s="269"/>
      <c r="E9" s="269"/>
      <c r="F9" s="269" t="s">
        <v>177</v>
      </c>
      <c r="G9" s="284"/>
      <c r="H9" s="269"/>
      <c r="I9" s="324"/>
      <c r="J9" s="321">
        <f t="shared" ref="J9" si="0">IF(I9="N",0,I9)</f>
        <v>0</v>
      </c>
      <c r="K9" s="272"/>
      <c r="L9" s="273">
        <f t="shared" ref="L9:L12" si="1">IF(K9="N",0,K9)</f>
        <v>0</v>
      </c>
      <c r="M9" s="269" t="s">
        <v>177</v>
      </c>
      <c r="N9" s="283"/>
      <c r="O9" s="320"/>
      <c r="P9" s="283"/>
      <c r="Q9" s="286" t="s">
        <v>50</v>
      </c>
      <c r="R9" s="300">
        <f>VLOOKUP(Q9,vstupy!$B$17:$C$27,2,FALSE)</f>
        <v>0</v>
      </c>
      <c r="S9" s="283"/>
      <c r="T9" s="153" t="s">
        <v>51</v>
      </c>
      <c r="U9" s="218">
        <f>IFERROR(VLOOKUP(T9,vstupy!$B$2:$C$13,2,FALSE),0)</f>
        <v>0</v>
      </c>
      <c r="V9" s="286" t="s">
        <v>50</v>
      </c>
      <c r="W9" s="279">
        <f>VLOOKUP(V9,vstupy!$B$17:$C$27,2,FALSE)</f>
        <v>0</v>
      </c>
      <c r="X9" s="281" t="str">
        <f>IFERROR(IF(J9=0,"N",N9/I9),0)</f>
        <v>N</v>
      </c>
      <c r="Y9" s="276">
        <f>N9</f>
        <v>0</v>
      </c>
      <c r="Z9" s="276" t="str">
        <f>IFERROR(IF(J9=0,"N",O9/I9),0)</f>
        <v>N</v>
      </c>
      <c r="AA9" s="276">
        <f>O9</f>
        <v>0</v>
      </c>
      <c r="AB9" s="276">
        <f>P9*R9</f>
        <v>0</v>
      </c>
      <c r="AC9" s="276">
        <f t="shared" ref="AC9" si="2">IFERROR(AB9*J9,0)</f>
        <v>0</v>
      </c>
      <c r="AD9" s="276">
        <f>IF(S9&gt;0,IF(W9&gt;0,($G$6/160)*(S9/60)*W9,0),IF(W9&gt;0,($G$6/160)*((U9+U10+U11)/60)*W9,0))</f>
        <v>0</v>
      </c>
      <c r="AE9" s="274">
        <f t="shared" ref="AE9" si="3">IFERROR(AD9*J9,0)</f>
        <v>0</v>
      </c>
      <c r="AF9" s="290">
        <f t="shared" ref="AF9:AM9" si="4">IF($M9="In (zvyšuje náklady)",X9,0)</f>
        <v>0</v>
      </c>
      <c r="AG9" s="302">
        <f t="shared" si="4"/>
        <v>0</v>
      </c>
      <c r="AH9" s="302">
        <f t="shared" si="4"/>
        <v>0</v>
      </c>
      <c r="AI9" s="302">
        <f t="shared" si="4"/>
        <v>0</v>
      </c>
      <c r="AJ9" s="302">
        <f t="shared" si="4"/>
        <v>0</v>
      </c>
      <c r="AK9" s="302">
        <f t="shared" si="4"/>
        <v>0</v>
      </c>
      <c r="AL9" s="302">
        <f t="shared" si="4"/>
        <v>0</v>
      </c>
      <c r="AM9" s="334">
        <f t="shared" si="4"/>
        <v>0</v>
      </c>
      <c r="AN9" s="311" t="str">
        <f>IF($M9="In (zvyšuje náklady)",0,X9)</f>
        <v>N</v>
      </c>
      <c r="AO9" s="306">
        <f t="shared" ref="AO9:AT9" si="5">IF($M9="In (zvyšuje náklady)",0,Y9)</f>
        <v>0</v>
      </c>
      <c r="AP9" s="306" t="str">
        <f t="shared" si="5"/>
        <v>N</v>
      </c>
      <c r="AQ9" s="306">
        <f t="shared" si="5"/>
        <v>0</v>
      </c>
      <c r="AR9" s="306">
        <f t="shared" si="5"/>
        <v>0</v>
      </c>
      <c r="AS9" s="306">
        <f t="shared" si="5"/>
        <v>0</v>
      </c>
      <c r="AT9" s="306">
        <f t="shared" si="5"/>
        <v>0</v>
      </c>
      <c r="AU9" s="335">
        <f>IF($M9="In (zvyšuje náklady)",0,AE9)</f>
        <v>0</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0</v>
      </c>
      <c r="CD9" s="327">
        <f>Y9+AA9+AC9+AE9</f>
        <v>0</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c r="D12" s="269"/>
      <c r="E12" s="269"/>
      <c r="F12" s="269" t="s">
        <v>177</v>
      </c>
      <c r="G12" s="284"/>
      <c r="H12" s="269"/>
      <c r="I12" s="272"/>
      <c r="J12" s="321">
        <f t="shared" ref="J12" si="8">IF(I12="N",0,I12)</f>
        <v>0</v>
      </c>
      <c r="K12" s="272"/>
      <c r="L12" s="273">
        <f t="shared" si="1"/>
        <v>0</v>
      </c>
      <c r="M12" s="269" t="s">
        <v>177</v>
      </c>
      <c r="N12" s="283"/>
      <c r="O12" s="283"/>
      <c r="P12" s="283"/>
      <c r="Q12" s="286" t="s">
        <v>50</v>
      </c>
      <c r="R12" s="300">
        <f>VLOOKUP(Q12,vstupy!$B$17:$C$27,2,FALSE)</f>
        <v>0</v>
      </c>
      <c r="S12" s="283"/>
      <c r="T12" s="153" t="s">
        <v>51</v>
      </c>
      <c r="U12" s="218">
        <f>IFERROR(VLOOKUP(T12,vstupy!$B$2:$C$12,2,FALSE),0)</f>
        <v>0</v>
      </c>
      <c r="V12" s="286" t="s">
        <v>50</v>
      </c>
      <c r="W12" s="279">
        <f>VLOOKUP(V12,vstupy!$B$17:$C$27,2,FALSE)</f>
        <v>0</v>
      </c>
      <c r="X12" s="281" t="str">
        <f t="shared" ref="X12" si="9">IFERROR(IF(J12=0,"N",N12/I12),0)</f>
        <v>N</v>
      </c>
      <c r="Y12" s="276">
        <f t="shared" ref="Y12:Y24" si="10">N12</f>
        <v>0</v>
      </c>
      <c r="Z12" s="276" t="str">
        <f t="shared" ref="Z12" si="11">IFERROR(IF(J12=0,"N",O12/I12),0)</f>
        <v>N</v>
      </c>
      <c r="AA12" s="276">
        <f t="shared" ref="AA12" si="12">O12</f>
        <v>0</v>
      </c>
      <c r="AB12" s="276">
        <f t="shared" ref="AB12" si="13">P12*R12</f>
        <v>0</v>
      </c>
      <c r="AC12" s="276">
        <f t="shared" ref="AC12" si="14">IFERROR(AB12*J12,0)</f>
        <v>0</v>
      </c>
      <c r="AD12" s="278">
        <f>IF(S12&gt;0,IF(W12&gt;0,($G$6/160)*(S12/60)*W12,0),IF(W12&gt;0,($G$6/160)*((U12+U13+U14)/60)*W12,0))</f>
        <v>0</v>
      </c>
      <c r="AE12" s="274">
        <f t="shared" ref="AE12:AE75" si="15">IFERROR(AD12*J12,0)</f>
        <v>0</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t="str">
        <f t="shared" ref="AN12" si="17">IF($M12="In (zvyšuje náklady)",0,X12)</f>
        <v>N</v>
      </c>
      <c r="AO12" s="306">
        <f t="shared" ref="AO12" si="18">IF($M12="In (zvyšuje náklady)",0,Y12)</f>
        <v>0</v>
      </c>
      <c r="AP12" s="306" t="str">
        <f t="shared" ref="AP12" si="19">IF($M12="In (zvyšuje náklady)",0,Z12)</f>
        <v>N</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0</v>
      </c>
      <c r="CD12" s="314">
        <f>Y12+AA12+AC12+AE12</f>
        <v>0</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c r="D15" s="269"/>
      <c r="E15" s="269"/>
      <c r="F15" s="269" t="s">
        <v>177</v>
      </c>
      <c r="G15" s="284"/>
      <c r="H15" s="269"/>
      <c r="I15" s="269"/>
      <c r="J15" s="273">
        <f t="shared" ref="J15" si="53">IF(I15="N",0,I15)</f>
        <v>0</v>
      </c>
      <c r="K15" s="269"/>
      <c r="L15" s="273">
        <f t="shared" ref="L15" si="54">IF(K15="N",0,K15)</f>
        <v>0</v>
      </c>
      <c r="M15" s="269" t="s">
        <v>177</v>
      </c>
      <c r="N15" s="283"/>
      <c r="O15" s="283"/>
      <c r="P15" s="301"/>
      <c r="Q15" s="286" t="s">
        <v>50</v>
      </c>
      <c r="R15" s="300">
        <f>VLOOKUP(Q15,vstupy!$B$17:$C$27,2,FALSE)</f>
        <v>0</v>
      </c>
      <c r="S15" s="283"/>
      <c r="T15" s="153" t="s">
        <v>51</v>
      </c>
      <c r="U15" s="218">
        <f>IFERROR(VLOOKUP(T15,vstupy!$B$2:$C$12,2,FALSE),0)</f>
        <v>0</v>
      </c>
      <c r="V15" s="286" t="s">
        <v>50</v>
      </c>
      <c r="W15" s="279">
        <f>VLOOKUP(V15,vstupy!$B$17:$C$27,2,FALSE)</f>
        <v>0</v>
      </c>
      <c r="X15" s="281" t="str">
        <f t="shared" ref="X15" si="55">IFERROR(IF(J15=0,"N",N15/I15),0)</f>
        <v>N</v>
      </c>
      <c r="Y15" s="276">
        <f t="shared" si="10"/>
        <v>0</v>
      </c>
      <c r="Z15" s="276" t="str">
        <f t="shared" ref="Z15" si="56">IFERROR(IF(J15=0,"N",O15/I15),0)</f>
        <v>N</v>
      </c>
      <c r="AA15" s="276">
        <f t="shared" ref="AA15" si="57">O15</f>
        <v>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t="str">
        <f t="shared" ref="AN15" si="62">IF($M15="In (zvyšuje náklady)",0,X15)</f>
        <v>N</v>
      </c>
      <c r="AO15" s="306">
        <f t="shared" ref="AO15" si="63">IF($M15="In (zvyšuje náklady)",0,Y15)</f>
        <v>0</v>
      </c>
      <c r="AP15" s="306" t="str">
        <f t="shared" ref="AP15" si="64">IF($M15="In (zvyšuje náklady)",0,Z15)</f>
        <v>N</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0</v>
      </c>
      <c r="CD15" s="314">
        <f>Y15+AA15+AC15+AE15</f>
        <v>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c r="D18" s="269"/>
      <c r="E18" s="269"/>
      <c r="F18" s="269" t="s">
        <v>177</v>
      </c>
      <c r="G18" s="284"/>
      <c r="H18" s="269"/>
      <c r="I18" s="269"/>
      <c r="J18" s="273">
        <f t="shared" ref="J18" si="98">IF(I18="N",0,I18)</f>
        <v>0</v>
      </c>
      <c r="K18" s="269"/>
      <c r="L18" s="273">
        <f t="shared" ref="L18" si="99">IF(K18="N",0,K18)</f>
        <v>0</v>
      </c>
      <c r="M18" s="269" t="s">
        <v>177</v>
      </c>
      <c r="N18" s="283"/>
      <c r="O18" s="283"/>
      <c r="P18" s="301"/>
      <c r="Q18" s="286" t="s">
        <v>50</v>
      </c>
      <c r="R18" s="300">
        <f>VLOOKUP(Q18,vstupy!$B$17:$C$27,2,FALSE)</f>
        <v>0</v>
      </c>
      <c r="S18" s="283"/>
      <c r="T18" s="153" t="s">
        <v>51</v>
      </c>
      <c r="U18" s="218">
        <f>IFERROR(VLOOKUP(T18,vstupy!$B$2:$C$12,2,FALSE),0)</f>
        <v>0</v>
      </c>
      <c r="V18" s="286" t="s">
        <v>50</v>
      </c>
      <c r="W18" s="279">
        <f>VLOOKUP(V18,vstupy!$B$17:$C$27,2,FALSE)</f>
        <v>0</v>
      </c>
      <c r="X18" s="281" t="str">
        <f t="shared" ref="X18" si="100">IFERROR(IF(J18=0,"N",N18/I18),0)</f>
        <v>N</v>
      </c>
      <c r="Y18" s="276">
        <f>N18</f>
        <v>0</v>
      </c>
      <c r="Z18" s="276" t="str">
        <f t="shared" ref="Z18" si="101">IFERROR(IF(J18=0,"N",O18/I18),0)</f>
        <v>N</v>
      </c>
      <c r="AA18" s="276">
        <f t="shared" ref="AA18" si="102">O18</f>
        <v>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t="str">
        <f t="shared" ref="AN18" si="106">IF($M18="In (zvyšuje náklady)",0,X18)</f>
        <v>N</v>
      </c>
      <c r="AO18" s="306">
        <f t="shared" ref="AO18" si="107">IF($M18="In (zvyšuje náklady)",0,Y18)</f>
        <v>0</v>
      </c>
      <c r="AP18" s="306" t="str">
        <f t="shared" ref="AP18" si="108">IF($M18="In (zvyšuje náklady)",0,Z18)</f>
        <v>N</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0</v>
      </c>
      <c r="CD18" s="314">
        <f>Y18+AA18+AC18+AE18</f>
        <v>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c r="D21" s="269"/>
      <c r="E21" s="269"/>
      <c r="F21" s="269" t="s">
        <v>177</v>
      </c>
      <c r="G21" s="284"/>
      <c r="H21" s="269"/>
      <c r="I21" s="325"/>
      <c r="J21" s="273">
        <f t="shared" ref="J21" si="142">IF(I21="N",0,I21)</f>
        <v>0</v>
      </c>
      <c r="K21" s="269"/>
      <c r="L21" s="273">
        <f t="shared" ref="L21" si="143">IF(K21="N",0,K21)</f>
        <v>0</v>
      </c>
      <c r="M21" s="269" t="s">
        <v>177</v>
      </c>
      <c r="N21" s="283"/>
      <c r="O21" s="283"/>
      <c r="P21" s="301"/>
      <c r="Q21" s="286" t="s">
        <v>50</v>
      </c>
      <c r="R21" s="300">
        <f>VLOOKUP(Q21,vstupy!$B$17:$C$27,2,FALSE)</f>
        <v>0</v>
      </c>
      <c r="S21" s="283"/>
      <c r="T21" s="153" t="s">
        <v>51</v>
      </c>
      <c r="U21" s="218">
        <f>IFERROR(VLOOKUP(T21,vstupy!$B$2:$C$12,2,FALSE),0)</f>
        <v>0</v>
      </c>
      <c r="V21" s="286" t="s">
        <v>50</v>
      </c>
      <c r="W21" s="279">
        <f>VLOOKUP(V21,vstupy!$B$17:$C$27,2,FALSE)</f>
        <v>0</v>
      </c>
      <c r="X21" s="281" t="str">
        <f t="shared" ref="X21" si="144">IFERROR(IF(J21=0,"N",N21/I21),0)</f>
        <v>N</v>
      </c>
      <c r="Y21" s="276">
        <f t="shared" si="10"/>
        <v>0</v>
      </c>
      <c r="Z21" s="276" t="str">
        <f t="shared" ref="Z21" si="145">IFERROR(IF(J21=0,"N",O21/I21),0)</f>
        <v>N</v>
      </c>
      <c r="AA21" s="276">
        <f t="shared" ref="AA21" si="146">O21</f>
        <v>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t="str">
        <f t="shared" ref="AN21" si="150">IF($M21="In (zvyšuje náklady)",0,X21)</f>
        <v>N</v>
      </c>
      <c r="AO21" s="306">
        <f t="shared" ref="AO21" si="151">IF($M21="In (zvyšuje náklady)",0,Y21)</f>
        <v>0</v>
      </c>
      <c r="AP21" s="306" t="str">
        <f t="shared" ref="AP21" si="152">IF($M21="In (zvyšuje náklady)",0,Z21)</f>
        <v>N</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0</v>
      </c>
      <c r="CD21" s="314">
        <f>Y21+AA21+AC21+AE21</f>
        <v>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0</v>
      </c>
      <c r="CD159" s="198">
        <f t="shared" si="2180"/>
        <v>0</v>
      </c>
    </row>
    <row r="160" spans="2:82" x14ac:dyDescent="0.2">
      <c r="AC160" s="203"/>
      <c r="AK160" s="203">
        <f>AG159+AI159+AK159+AM159</f>
        <v>0</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0</v>
      </c>
    </row>
    <row r="165" spans="3:82" ht="12.75" customHeight="1" x14ac:dyDescent="0.2">
      <c r="AQ165" s="162" t="s">
        <v>200</v>
      </c>
      <c r="AS165" s="203">
        <f>'Krok 2- Tabuľky na skopírovanie'!C10+'Krok 2- Tabuľky na skopírovanie'!E10</f>
        <v>0</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sqref="A1:L1"/>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0</v>
      </c>
      <c r="D7" s="357"/>
      <c r="E7" s="363">
        <f>'Krok 1- Kalkulačka '!AQ159</f>
        <v>0</v>
      </c>
      <c r="F7" s="364"/>
    </row>
    <row r="8" spans="1:12" ht="15" customHeight="1" x14ac:dyDescent="0.2">
      <c r="B8" s="208" t="s">
        <v>98</v>
      </c>
      <c r="C8" s="357">
        <f>'Krok 1- Kalkulačka '!AK159</f>
        <v>0</v>
      </c>
      <c r="D8" s="357"/>
      <c r="E8" s="363">
        <f>'Krok 1- Kalkulačka '!AS159</f>
        <v>0</v>
      </c>
      <c r="F8" s="364"/>
    </row>
    <row r="9" spans="1:12" ht="15" customHeight="1" x14ac:dyDescent="0.2">
      <c r="B9" s="208" t="s">
        <v>99</v>
      </c>
      <c r="C9" s="357">
        <f>'Krok 1- Kalkulačka '!AM159</f>
        <v>0</v>
      </c>
      <c r="D9" s="357"/>
      <c r="E9" s="363">
        <f>'Krok 1- Kalkulačka '!AU159</f>
        <v>0</v>
      </c>
      <c r="F9" s="364"/>
    </row>
    <row r="10" spans="1:12" ht="15" customHeight="1" x14ac:dyDescent="0.2">
      <c r="B10" s="208" t="s">
        <v>100</v>
      </c>
      <c r="C10" s="357">
        <f>SUM(C6:C9)</f>
        <v>0</v>
      </c>
      <c r="D10" s="357"/>
      <c r="E10" s="363">
        <f>SUM(E6:E9)</f>
        <v>0</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192</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0</v>
      </c>
      <c r="D16" s="360"/>
      <c r="E16" s="365">
        <f>E7+E8+E9-E13</f>
        <v>0</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f>'Krok 1- Kalkulačka '!C9</f>
        <v>0</v>
      </c>
      <c r="C26" s="223">
        <f>'Krok 1- Kalkulačka '!D9</f>
        <v>0</v>
      </c>
      <c r="D26" s="223">
        <f>'Krok 1- Kalkulačka '!E9</f>
        <v>0</v>
      </c>
      <c r="E26" s="223" t="str">
        <f>'Krok 1- Kalkulačka '!F9</f>
        <v xml:space="preserve">vyberte  </v>
      </c>
      <c r="F26" s="226" t="str">
        <f>IF('Krok 1- Kalkulačka '!G9&gt;0,'Krok 1- Kalkulačka '!G9,"-")</f>
        <v>-</v>
      </c>
      <c r="G26" s="223">
        <f>'Krok 1- Kalkulačka '!H9</f>
        <v>0</v>
      </c>
      <c r="H26" s="224">
        <f>'Krok 1- Kalkulačka '!I9</f>
        <v>0</v>
      </c>
      <c r="I26" s="224">
        <f>'Krok 1- Kalkulačka '!K9</f>
        <v>0</v>
      </c>
      <c r="J26" s="225">
        <f>IF($L26="In (zvyšuje náklady)",'Krok 1- Kalkulačka '!CC9,'Krok 1- Kalkulačka '!CC9)</f>
        <v>0</v>
      </c>
      <c r="K26" s="225">
        <f>IF($L26="In (zvyšuje náklady)",'Krok 1- Kalkulačka '!CD9,'Krok 1- Kalkulačka '!CD9)</f>
        <v>0</v>
      </c>
      <c r="L26" s="223" t="str">
        <f>'Krok 1- Kalkulačka '!M9</f>
        <v xml:space="preserve">vyberte  </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B16" sqref="B16"/>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13.5" x14ac:dyDescent="0.2">
      <c r="A10" s="80" t="s">
        <v>100</v>
      </c>
      <c r="B10" s="85" t="e">
        <f>SUM(B6:B9)</f>
        <v>#REF!</v>
      </c>
      <c r="C10" s="88" t="e">
        <f>SUM(C6:C9)</f>
        <v>#REF!</v>
      </c>
      <c r="E10" s="142">
        <f>'Krok 1- Kalkulačka '!B9</f>
        <v>1</v>
      </c>
      <c r="F10" s="142">
        <f>'Krok 1- Kalkulačka '!C9</f>
        <v>0</v>
      </c>
      <c r="G10" s="142">
        <f>'Krok 1- Kalkulačka '!E9</f>
        <v>0</v>
      </c>
      <c r="H10" s="142" t="str">
        <f>'Krok 1- Kalkulačka '!F9</f>
        <v xml:space="preserve">vyberte  </v>
      </c>
      <c r="I10" s="142">
        <f>'Krok 1- Kalkulačka '!G9</f>
        <v>0</v>
      </c>
      <c r="J10" s="142">
        <f>'Krok 1- Kalkulačka '!H9</f>
        <v>0</v>
      </c>
      <c r="K10" s="142">
        <f>'Krok 1- Kalkulačka '!I9</f>
        <v>0</v>
      </c>
      <c r="L10" s="142">
        <f>'Krok 1- Kalkulačka '!L9</f>
        <v>0</v>
      </c>
      <c r="M10" s="143">
        <f>'Krok 1- Kalkulačka '!CC9</f>
        <v>0</v>
      </c>
      <c r="N10" s="143">
        <f>'Krok 1- Kalkulačka '!CD9</f>
        <v>0</v>
      </c>
      <c r="O10" s="142" t="str">
        <f>'Krok 1- Kalkulačka '!M9</f>
        <v xml:space="preserve">vyberte  </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Pavlikova Katarina</cp:lastModifiedBy>
  <cp:lastPrinted>2020-07-31T11:00:31Z</cp:lastPrinted>
  <dcterms:created xsi:type="dcterms:W3CDTF">2014-07-30T13:24:38Z</dcterms:created>
  <dcterms:modified xsi:type="dcterms:W3CDTF">2022-03-31T06:23:16Z</dcterms:modified>
</cp:coreProperties>
</file>