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6RfhBICbHn3nYQw+Tio67ei1HarZ+4nCkiwBZvUU0doQcXh8UOVRzandFt0mWBlGEXkmAxxVSkN6gbgxMfymRA==" workbookSaltValue="xxMI9ugyxph056xYjnIP2A==" workbookSpinCount="100000" lockStructure="1"/>
  <bookViews>
    <workbookView xWindow="0" yWindow="0" windowWidth="28800" windowHeight="11700" activeTab="1"/>
  </bookViews>
  <sheets>
    <sheet name="Žiadosť VZO-E 2024" sheetId="2" r:id="rId1"/>
    <sheet name="Žiadosť VZO-P 2024" sheetId="11" r:id="rId2"/>
    <sheet name="Hárok1" sheetId="8" state="hidden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11" l="1"/>
  <c r="M57" i="11" l="1"/>
  <c r="N57" i="11" s="1"/>
  <c r="N53" i="11"/>
  <c r="X52" i="11"/>
  <c r="W52" i="11"/>
  <c r="H52" i="11"/>
  <c r="M52" i="11" s="1"/>
  <c r="X51" i="11"/>
  <c r="W51" i="11"/>
  <c r="H51" i="11"/>
  <c r="M51" i="11" s="1"/>
  <c r="X50" i="11"/>
  <c r="W50" i="11"/>
  <c r="H50" i="11"/>
  <c r="M50" i="11" s="1"/>
  <c r="X49" i="11"/>
  <c r="W49" i="11"/>
  <c r="H49" i="11"/>
  <c r="M49" i="11" s="1"/>
  <c r="X48" i="11"/>
  <c r="W48" i="11"/>
  <c r="H48" i="11"/>
  <c r="M48" i="11" s="1"/>
  <c r="X47" i="11"/>
  <c r="W47" i="11"/>
  <c r="Y47" i="11" s="1"/>
  <c r="H47" i="11"/>
  <c r="M47" i="11" s="1"/>
  <c r="X46" i="11"/>
  <c r="W46" i="11"/>
  <c r="Y46" i="11" s="1"/>
  <c r="H46" i="11"/>
  <c r="M46" i="11" s="1"/>
  <c r="X45" i="11"/>
  <c r="W45" i="11"/>
  <c r="H45" i="11"/>
  <c r="M45" i="11" s="1"/>
  <c r="X44" i="11"/>
  <c r="W44" i="11"/>
  <c r="H44" i="11"/>
  <c r="M44" i="11" s="1"/>
  <c r="X43" i="11"/>
  <c r="W43" i="11"/>
  <c r="H43" i="11"/>
  <c r="M43" i="11" s="1"/>
  <c r="X42" i="11"/>
  <c r="W42" i="11"/>
  <c r="H42" i="11"/>
  <c r="M42" i="11" s="1"/>
  <c r="N37" i="11"/>
  <c r="X36" i="11"/>
  <c r="W36" i="11"/>
  <c r="H36" i="11"/>
  <c r="M36" i="11" s="1"/>
  <c r="X35" i="11"/>
  <c r="W35" i="11"/>
  <c r="H35" i="11"/>
  <c r="M35" i="11" s="1"/>
  <c r="X34" i="11"/>
  <c r="W34" i="11"/>
  <c r="H34" i="11"/>
  <c r="M34" i="11" s="1"/>
  <c r="X33" i="11"/>
  <c r="W33" i="11"/>
  <c r="H33" i="11"/>
  <c r="M33" i="11" s="1"/>
  <c r="X32" i="11"/>
  <c r="W32" i="11"/>
  <c r="H32" i="11"/>
  <c r="M32" i="11" s="1"/>
  <c r="X31" i="11"/>
  <c r="W31" i="11"/>
  <c r="H31" i="11"/>
  <c r="M31" i="11" s="1"/>
  <c r="X30" i="11"/>
  <c r="W30" i="11"/>
  <c r="H30" i="11"/>
  <c r="M30" i="11" s="1"/>
  <c r="X29" i="11"/>
  <c r="W29" i="11"/>
  <c r="H29" i="11"/>
  <c r="M29" i="11" s="1"/>
  <c r="X28" i="11"/>
  <c r="W28" i="11"/>
  <c r="H28" i="11"/>
  <c r="M28" i="11" s="1"/>
  <c r="X27" i="11"/>
  <c r="W27" i="11"/>
  <c r="Y27" i="11" s="1"/>
  <c r="H27" i="11"/>
  <c r="M27" i="11" s="1"/>
  <c r="X26" i="11"/>
  <c r="W26" i="11"/>
  <c r="H26" i="11"/>
  <c r="M26" i="11" s="1"/>
  <c r="N21" i="11"/>
  <c r="X20" i="11"/>
  <c r="W20" i="11"/>
  <c r="H20" i="11"/>
  <c r="M20" i="11" s="1"/>
  <c r="X19" i="11"/>
  <c r="W19" i="11"/>
  <c r="H19" i="11"/>
  <c r="M19" i="11" s="1"/>
  <c r="X18" i="11"/>
  <c r="W18" i="11"/>
  <c r="Y18" i="11" s="1"/>
  <c r="Z18" i="11" s="1"/>
  <c r="H18" i="11"/>
  <c r="M18" i="11" s="1"/>
  <c r="X17" i="11"/>
  <c r="W17" i="11"/>
  <c r="H17" i="11"/>
  <c r="M17" i="11" s="1"/>
  <c r="X16" i="11"/>
  <c r="W16" i="11"/>
  <c r="H16" i="11"/>
  <c r="M16" i="11" s="1"/>
  <c r="X15" i="11"/>
  <c r="W15" i="11"/>
  <c r="H15" i="11"/>
  <c r="M15" i="11" s="1"/>
  <c r="X14" i="11"/>
  <c r="W14" i="11"/>
  <c r="H14" i="11"/>
  <c r="M14" i="11" s="1"/>
  <c r="X13" i="11"/>
  <c r="W13" i="11"/>
  <c r="H13" i="11"/>
  <c r="M13" i="11" s="1"/>
  <c r="X12" i="11"/>
  <c r="W12" i="11"/>
  <c r="H12" i="11"/>
  <c r="M12" i="11" s="1"/>
  <c r="X11" i="11"/>
  <c r="W11" i="11"/>
  <c r="H11" i="11"/>
  <c r="M11" i="11" s="1"/>
  <c r="X10" i="11"/>
  <c r="W10" i="11"/>
  <c r="Y10" i="11" s="1"/>
  <c r="H10" i="11"/>
  <c r="M10" i="11" s="1"/>
  <c r="Y50" i="11" l="1"/>
  <c r="Y35" i="11"/>
  <c r="Y12" i="11"/>
  <c r="Z12" i="11" s="1"/>
  <c r="Y16" i="11"/>
  <c r="Y32" i="11"/>
  <c r="Y33" i="11"/>
  <c r="Y13" i="11"/>
  <c r="J13" i="11" s="1"/>
  <c r="K13" i="11" s="1"/>
  <c r="Y17" i="11"/>
  <c r="J17" i="11" s="1"/>
  <c r="K17" i="11" s="1"/>
  <c r="Y14" i="11"/>
  <c r="J14" i="11" s="1"/>
  <c r="K14" i="11" s="1"/>
  <c r="Y11" i="11"/>
  <c r="J11" i="11" s="1"/>
  <c r="K11" i="11" s="1"/>
  <c r="Y44" i="11"/>
  <c r="J44" i="11" s="1"/>
  <c r="K44" i="11" s="1"/>
  <c r="Y15" i="11"/>
  <c r="Z15" i="11" s="1"/>
  <c r="Y19" i="11"/>
  <c r="Z19" i="11" s="1"/>
  <c r="Y29" i="11"/>
  <c r="J29" i="11" s="1"/>
  <c r="K29" i="11" s="1"/>
  <c r="Y45" i="11"/>
  <c r="Z45" i="11" s="1"/>
  <c r="Y26" i="11"/>
  <c r="J26" i="11" s="1"/>
  <c r="K26" i="11" s="1"/>
  <c r="Y49" i="11"/>
  <c r="J49" i="11" s="1"/>
  <c r="K49" i="11" s="1"/>
  <c r="X21" i="11"/>
  <c r="Y20" i="11"/>
  <c r="J20" i="11" s="1"/>
  <c r="K20" i="11" s="1"/>
  <c r="Y30" i="11"/>
  <c r="Z30" i="11" s="1"/>
  <c r="M37" i="11"/>
  <c r="O37" i="11" s="1"/>
  <c r="P37" i="11" s="1"/>
  <c r="Y31" i="11"/>
  <c r="Z31" i="11" s="1"/>
  <c r="Y34" i="11"/>
  <c r="J34" i="11" s="1"/>
  <c r="K34" i="11" s="1"/>
  <c r="X53" i="11"/>
  <c r="M53" i="11"/>
  <c r="O53" i="11" s="1"/>
  <c r="P53" i="11" s="1"/>
  <c r="Y28" i="11"/>
  <c r="Z28" i="11" s="1"/>
  <c r="Y51" i="11"/>
  <c r="Z51" i="11" s="1"/>
  <c r="Y48" i="11"/>
  <c r="Z48" i="11" s="1"/>
  <c r="Y42" i="11"/>
  <c r="Z42" i="11" s="1"/>
  <c r="Y52" i="11"/>
  <c r="Z52" i="11" s="1"/>
  <c r="Y36" i="11"/>
  <c r="J36" i="11" s="1"/>
  <c r="K36" i="11" s="1"/>
  <c r="X37" i="11"/>
  <c r="Y43" i="11"/>
  <c r="J43" i="11" s="1"/>
  <c r="K43" i="11" s="1"/>
  <c r="J50" i="11"/>
  <c r="K50" i="11" s="1"/>
  <c r="Z50" i="11"/>
  <c r="Z13" i="11"/>
  <c r="J47" i="11"/>
  <c r="K47" i="11" s="1"/>
  <c r="Z47" i="11"/>
  <c r="J32" i="11"/>
  <c r="K32" i="11" s="1"/>
  <c r="Z32" i="11"/>
  <c r="M21" i="11"/>
  <c r="O21" i="11" s="1"/>
  <c r="Z10" i="11"/>
  <c r="J10" i="11"/>
  <c r="K10" i="11" s="1"/>
  <c r="J35" i="11"/>
  <c r="K35" i="11" s="1"/>
  <c r="Z35" i="11"/>
  <c r="J46" i="11"/>
  <c r="K46" i="11" s="1"/>
  <c r="Z46" i="11"/>
  <c r="Z16" i="11"/>
  <c r="J16" i="11"/>
  <c r="K16" i="11" s="1"/>
  <c r="Z27" i="11"/>
  <c r="J27" i="11"/>
  <c r="K27" i="11" s="1"/>
  <c r="Z33" i="11"/>
  <c r="J33" i="11"/>
  <c r="K33" i="11" s="1"/>
  <c r="J12" i="11"/>
  <c r="K12" i="11" s="1"/>
  <c r="J18" i="11"/>
  <c r="K18" i="11" s="1"/>
  <c r="AA41" i="2"/>
  <c r="AA23" i="2"/>
  <c r="Z34" i="11" l="1"/>
  <c r="Z44" i="11"/>
  <c r="J31" i="11"/>
  <c r="K31" i="11" s="1"/>
  <c r="J15" i="11"/>
  <c r="K15" i="11" s="1"/>
  <c r="Z17" i="11"/>
  <c r="Z14" i="11"/>
  <c r="Z11" i="11"/>
  <c r="Z43" i="11"/>
  <c r="Z53" i="11" s="1"/>
  <c r="K53" i="11" s="1"/>
  <c r="Z29" i="11"/>
  <c r="J19" i="11"/>
  <c r="K19" i="11" s="1"/>
  <c r="J28" i="11"/>
  <c r="K28" i="11" s="1"/>
  <c r="J30" i="11"/>
  <c r="K30" i="11" s="1"/>
  <c r="Z49" i="11"/>
  <c r="J51" i="11"/>
  <c r="K51" i="11" s="1"/>
  <c r="Y21" i="11"/>
  <c r="Z20" i="11"/>
  <c r="Z26" i="11"/>
  <c r="J45" i="11"/>
  <c r="K45" i="11" s="1"/>
  <c r="Y58" i="11"/>
  <c r="J60" i="11" s="1"/>
  <c r="J59" i="11"/>
  <c r="J52" i="11"/>
  <c r="K52" i="11" s="1"/>
  <c r="Z36" i="11"/>
  <c r="J42" i="11"/>
  <c r="K42" i="11" s="1"/>
  <c r="Y53" i="11"/>
  <c r="J53" i="11" s="1"/>
  <c r="Y37" i="11"/>
  <c r="J37" i="11" s="1"/>
  <c r="J48" i="11"/>
  <c r="K48" i="11" s="1"/>
  <c r="P21" i="11"/>
  <c r="M56" i="11"/>
  <c r="N56" i="11" s="1"/>
  <c r="J21" i="11"/>
  <c r="AB21" i="11"/>
  <c r="AC21" i="11" s="1"/>
  <c r="X47" i="2"/>
  <c r="X48" i="2"/>
  <c r="X49" i="2"/>
  <c r="X50" i="2"/>
  <c r="X51" i="2"/>
  <c r="X52" i="2"/>
  <c r="X53" i="2"/>
  <c r="X54" i="2"/>
  <c r="X55" i="2"/>
  <c r="X56" i="2"/>
  <c r="X57" i="2"/>
  <c r="X58" i="2"/>
  <c r="X46" i="2"/>
  <c r="X29" i="2"/>
  <c r="X30" i="2"/>
  <c r="X31" i="2"/>
  <c r="X32" i="2"/>
  <c r="X33" i="2"/>
  <c r="X34" i="2"/>
  <c r="X35" i="2"/>
  <c r="X36" i="2"/>
  <c r="X37" i="2"/>
  <c r="X38" i="2"/>
  <c r="X39" i="2"/>
  <c r="X40" i="2"/>
  <c r="X28" i="2"/>
  <c r="X11" i="2"/>
  <c r="X12" i="2"/>
  <c r="X13" i="2"/>
  <c r="X14" i="2"/>
  <c r="X15" i="2"/>
  <c r="X16" i="2"/>
  <c r="X17" i="2"/>
  <c r="X18" i="2"/>
  <c r="X19" i="2"/>
  <c r="X20" i="2"/>
  <c r="X21" i="2"/>
  <c r="X22" i="2"/>
  <c r="X10" i="2"/>
  <c r="AB53" i="11" l="1"/>
  <c r="Z21" i="11"/>
  <c r="K21" i="11" s="1"/>
  <c r="Z37" i="11"/>
  <c r="K37" i="11" s="1"/>
  <c r="AB65" i="11"/>
  <c r="AC65" i="11" s="1"/>
  <c r="K56" i="11" s="1"/>
  <c r="AB37" i="11"/>
  <c r="X56" i="11"/>
  <c r="AB57" i="11"/>
  <c r="J56" i="11"/>
  <c r="U69" i="11"/>
  <c r="U70" i="11" s="1"/>
  <c r="K67" i="11"/>
  <c r="K68" i="11" s="1"/>
  <c r="J61" i="11"/>
  <c r="K61" i="11" s="1"/>
  <c r="Y60" i="11"/>
  <c r="I47" i="2" l="1"/>
  <c r="I48" i="2"/>
  <c r="I49" i="2"/>
  <c r="I50" i="2"/>
  <c r="I51" i="2"/>
  <c r="I52" i="2"/>
  <c r="I53" i="2"/>
  <c r="I54" i="2"/>
  <c r="I55" i="2"/>
  <c r="I56" i="2"/>
  <c r="I57" i="2"/>
  <c r="I58" i="2"/>
  <c r="I46" i="2"/>
  <c r="I29" i="2"/>
  <c r="I30" i="2"/>
  <c r="I31" i="2"/>
  <c r="I32" i="2"/>
  <c r="I33" i="2"/>
  <c r="I34" i="2"/>
  <c r="I35" i="2"/>
  <c r="I36" i="2"/>
  <c r="I37" i="2"/>
  <c r="I38" i="2"/>
  <c r="I39" i="2"/>
  <c r="I40" i="2"/>
  <c r="I28" i="2"/>
  <c r="I11" i="2"/>
  <c r="I12" i="2"/>
  <c r="I13" i="2"/>
  <c r="I14" i="2"/>
  <c r="I15" i="2"/>
  <c r="I16" i="2"/>
  <c r="I17" i="2"/>
  <c r="I18" i="2"/>
  <c r="I19" i="2"/>
  <c r="I20" i="2"/>
  <c r="I21" i="2"/>
  <c r="I22" i="2"/>
  <c r="I10" i="2"/>
  <c r="Q2" i="4" l="1"/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11" i="2"/>
  <c r="Y12" i="2"/>
  <c r="Y13" i="2"/>
  <c r="Y14" i="2"/>
  <c r="Y15" i="2"/>
  <c r="Y16" i="2"/>
  <c r="Y17" i="2"/>
  <c r="Y18" i="2"/>
  <c r="Y19" i="2"/>
  <c r="Y20" i="2"/>
  <c r="Y21" i="2"/>
  <c r="Y22" i="2"/>
  <c r="Y10" i="2"/>
  <c r="Z10" i="2" l="1"/>
  <c r="Z11" i="2"/>
  <c r="K11" i="2" s="1"/>
  <c r="Z12" i="2"/>
  <c r="K12" i="2" s="1"/>
  <c r="Z13" i="2"/>
  <c r="K13" i="2" s="1"/>
  <c r="Z14" i="2"/>
  <c r="K14" i="2" s="1"/>
  <c r="Z15" i="2"/>
  <c r="Z16" i="2"/>
  <c r="K16" i="2" s="1"/>
  <c r="Z17" i="2"/>
  <c r="K17" i="2" s="1"/>
  <c r="Z18" i="2"/>
  <c r="Z19" i="2"/>
  <c r="Z20" i="2"/>
  <c r="Z21" i="2"/>
  <c r="Z22" i="2"/>
  <c r="Z40" i="2"/>
  <c r="Z39" i="2"/>
  <c r="Z38" i="2"/>
  <c r="Z37" i="2"/>
  <c r="Z36" i="2"/>
  <c r="Z35" i="2"/>
  <c r="Z34" i="2"/>
  <c r="Z33" i="2"/>
  <c r="Z32" i="2"/>
  <c r="Z31" i="2"/>
  <c r="Z28" i="2"/>
  <c r="Z30" i="2"/>
  <c r="Z29" i="2"/>
  <c r="K29" i="2" s="1"/>
  <c r="Z46" i="2"/>
  <c r="K46" i="2" s="1"/>
  <c r="Z47" i="2"/>
  <c r="Z48" i="2"/>
  <c r="Z49" i="2"/>
  <c r="Z50" i="2"/>
  <c r="Z51" i="2"/>
  <c r="Z52" i="2"/>
  <c r="Z53" i="2"/>
  <c r="Z54" i="2"/>
  <c r="Z55" i="2"/>
  <c r="Z56" i="2"/>
  <c r="K56" i="2" s="1"/>
  <c r="Z57" i="2"/>
  <c r="Z58" i="2"/>
  <c r="AA56" i="2"/>
  <c r="Y59" i="2"/>
  <c r="Y41" i="2"/>
  <c r="AA29" i="2"/>
  <c r="Y23" i="2"/>
  <c r="K22" i="2"/>
  <c r="AA51" i="2" l="1"/>
  <c r="K51" i="2"/>
  <c r="AA54" i="2"/>
  <c r="K54" i="2"/>
  <c r="AA48" i="2"/>
  <c r="K48" i="2"/>
  <c r="AA53" i="2"/>
  <c r="K53" i="2"/>
  <c r="AA47" i="2"/>
  <c r="K47" i="2"/>
  <c r="AA58" i="2"/>
  <c r="K58" i="2"/>
  <c r="AA57" i="2"/>
  <c r="K57" i="2"/>
  <c r="AA55" i="2"/>
  <c r="K55" i="2"/>
  <c r="AA50" i="2"/>
  <c r="K50" i="2"/>
  <c r="AA33" i="2"/>
  <c r="K33" i="2"/>
  <c r="AA37" i="2"/>
  <c r="K37" i="2"/>
  <c r="AA31" i="2"/>
  <c r="K31" i="2"/>
  <c r="AA34" i="2"/>
  <c r="K34" i="2"/>
  <c r="AA39" i="2"/>
  <c r="K39" i="2"/>
  <c r="AA35" i="2"/>
  <c r="K35" i="2"/>
  <c r="AA38" i="2"/>
  <c r="K38" i="2"/>
  <c r="AA40" i="2"/>
  <c r="K40" i="2"/>
  <c r="AA32" i="2"/>
  <c r="K32" i="2"/>
  <c r="AA36" i="2"/>
  <c r="K36" i="2"/>
  <c r="AA30" i="2"/>
  <c r="K30" i="2"/>
  <c r="AA28" i="2"/>
  <c r="K28" i="2"/>
  <c r="AA49" i="2"/>
  <c r="K49" i="2"/>
  <c r="AA52" i="2"/>
  <c r="K52" i="2"/>
  <c r="AA12" i="2"/>
  <c r="Z64" i="2"/>
  <c r="L41" i="2"/>
  <c r="Z41" i="2"/>
  <c r="AC41" i="2" s="1"/>
  <c r="AA11" i="2"/>
  <c r="Z59" i="2"/>
  <c r="AC59" i="2" s="1"/>
  <c r="AA46" i="2"/>
  <c r="AA59" i="2" s="1"/>
  <c r="AA13" i="2"/>
  <c r="AC70" i="2"/>
  <c r="AA15" i="2"/>
  <c r="K15" i="2"/>
  <c r="Z23" i="2"/>
  <c r="K10" i="2"/>
  <c r="AA22" i="2"/>
  <c r="AA16" i="2"/>
  <c r="AA18" i="2"/>
  <c r="K18" i="2"/>
  <c r="AA10" i="2"/>
  <c r="AA20" i="2"/>
  <c r="K20" i="2"/>
  <c r="AA17" i="2"/>
  <c r="AA19" i="2"/>
  <c r="K19" i="2"/>
  <c r="AA14" i="2"/>
  <c r="AA21" i="2"/>
  <c r="K21" i="2"/>
  <c r="O23" i="2"/>
  <c r="L23" i="2" l="1"/>
  <c r="L59" i="2"/>
  <c r="K65" i="2"/>
  <c r="K41" i="2"/>
  <c r="K59" i="2"/>
  <c r="K66" i="2"/>
  <c r="AC71" i="2" s="1"/>
  <c r="AD71" i="2" s="1"/>
  <c r="K23" i="2"/>
  <c r="Y62" i="2"/>
  <c r="AC23" i="2"/>
  <c r="O59" i="2"/>
  <c r="O41" i="2"/>
  <c r="V75" i="2" l="1"/>
  <c r="V76" i="2" s="1"/>
  <c r="Z66" i="2"/>
  <c r="K62" i="2"/>
  <c r="AD23" i="2"/>
  <c r="AC63" i="2"/>
  <c r="N63" i="2"/>
  <c r="O63" i="2" s="1"/>
  <c r="L62" i="2" l="1"/>
  <c r="R2" i="4"/>
  <c r="N48" i="2" l="1"/>
  <c r="N29" i="2"/>
  <c r="L48" i="2" l="1"/>
  <c r="L29" i="2"/>
  <c r="N2" i="4"/>
  <c r="M2" i="4"/>
  <c r="J2" i="4"/>
  <c r="I2" i="4"/>
  <c r="H2" i="4"/>
  <c r="G2" i="4"/>
  <c r="F2" i="4"/>
  <c r="E2" i="4"/>
  <c r="D2" i="4"/>
  <c r="C2" i="4"/>
  <c r="B2" i="4"/>
  <c r="L32" i="2" l="1"/>
  <c r="N32" i="2"/>
  <c r="L36" i="2"/>
  <c r="N36" i="2"/>
  <c r="L31" i="2"/>
  <c r="N31" i="2"/>
  <c r="L37" i="2"/>
  <c r="N37" i="2"/>
  <c r="L38" i="2"/>
  <c r="N38" i="2"/>
  <c r="L33" i="2"/>
  <c r="N33" i="2"/>
  <c r="L39" i="2"/>
  <c r="N39" i="2"/>
  <c r="L30" i="2"/>
  <c r="N30" i="2"/>
  <c r="L34" i="2"/>
  <c r="N34" i="2"/>
  <c r="L40" i="2"/>
  <c r="N40" i="2"/>
  <c r="L35" i="2"/>
  <c r="N35" i="2"/>
  <c r="L28" i="2"/>
  <c r="N28" i="2"/>
  <c r="L54" i="2"/>
  <c r="N54" i="2"/>
  <c r="L49" i="2"/>
  <c r="N49" i="2"/>
  <c r="L55" i="2"/>
  <c r="N55" i="2"/>
  <c r="L47" i="2"/>
  <c r="N47" i="2"/>
  <c r="L50" i="2"/>
  <c r="N50" i="2"/>
  <c r="L52" i="2"/>
  <c r="N52" i="2"/>
  <c r="L56" i="2"/>
  <c r="N56" i="2"/>
  <c r="L57" i="2"/>
  <c r="N57" i="2"/>
  <c r="L51" i="2"/>
  <c r="N51" i="2"/>
  <c r="L53" i="2"/>
  <c r="N53" i="2"/>
  <c r="N46" i="2"/>
  <c r="L58" i="2"/>
  <c r="N58" i="2"/>
  <c r="N41" i="2" l="1"/>
  <c r="P41" i="2" s="1"/>
  <c r="Q41" i="2" s="1"/>
  <c r="N59" i="2"/>
  <c r="L46" i="2"/>
  <c r="P59" i="2" l="1"/>
  <c r="Q59" i="2" s="1"/>
  <c r="L19" i="2"/>
  <c r="N19" i="2"/>
  <c r="L17" i="2"/>
  <c r="N17" i="2"/>
  <c r="L22" i="2"/>
  <c r="N22" i="2"/>
  <c r="L20" i="2"/>
  <c r="N20" i="2"/>
  <c r="L16" i="2"/>
  <c r="N16" i="2"/>
  <c r="L18" i="2"/>
  <c r="N18" i="2"/>
  <c r="L21" i="2"/>
  <c r="N21" i="2"/>
  <c r="L12" i="2"/>
  <c r="N12" i="2"/>
  <c r="L13" i="2"/>
  <c r="N13" i="2"/>
  <c r="L14" i="2"/>
  <c r="N14" i="2"/>
  <c r="L15" i="2"/>
  <c r="N15" i="2"/>
  <c r="L11" i="2"/>
  <c r="N11" i="2"/>
  <c r="L10" i="2"/>
  <c r="N10" i="2"/>
  <c r="N23" i="2" l="1"/>
  <c r="P23" i="2" s="1"/>
  <c r="P2" i="4"/>
  <c r="L73" i="2" l="1"/>
  <c r="L74" i="2" s="1"/>
  <c r="O2" i="4"/>
  <c r="Q23" i="2"/>
  <c r="N62" i="2"/>
  <c r="O62" i="2" s="1"/>
  <c r="K67" i="2" l="1"/>
  <c r="L67" i="2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4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<sst xmlns="http://schemas.openxmlformats.org/spreadsheetml/2006/main" count="291" uniqueCount="175">
  <si>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</si>
  <si>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</si>
  <si>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</si>
  <si>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</si>
  <si>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</si>
  <si>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</si>
  <si>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</si>
  <si>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</si>
  <si>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</si>
  <si>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</si>
  <si>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</si>
  <si>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</si>
  <si>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</si>
  <si>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</si>
  <si>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</si>
  <si>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</si>
  <si>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</si>
  <si>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</si>
  <si>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</si>
  <si>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</si>
  <si>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</si>
  <si>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</si>
  <si>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</si>
  <si>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</si>
  <si>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</si>
  <si>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</si>
  <si>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</si>
  <si>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</si>
  <si>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</si>
  <si>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</si>
  <si>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</si>
  <si>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</si>
  <si>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</si>
  <si>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</si>
  <si>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</si>
  <si>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</si>
  <si>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Dodávateľ plynu: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</si>
  <si>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</si>
  <si>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</si>
  <si>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</si>
  <si>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</si>
  <si>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</si>
  <si>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</si>
  <si>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</si>
  <si>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</si>
  <si>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</si>
  <si>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</si>
  <si>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</si>
  <si>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</si>
  <si>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</si>
  <si>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</si>
  <si>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</si>
  <si>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</si>
  <si>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</si>
  <si>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</si>
  <si>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</si>
  <si>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</si>
  <si>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</si>
  <si>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</si>
  <si>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</si>
  <si>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</si>
  <si>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</si>
  <si>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</si>
  <si>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</si>
  <si>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</si>
  <si>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</si>
  <si>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</si>
  <si>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</si>
  <si>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</si>
  <si>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</si>
  <si>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</si>
  <si>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</si>
  <si>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</si>
  <si>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</si>
  <si>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</si>
  <si>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</si>
  <si>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</si>
  <si>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</si>
  <si>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</si>
  <si>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</si>
  <si>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</si>
  <si>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</si>
  <si>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</si>
  <si>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</si>
  <si>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</si>
  <si>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</si>
  <si>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</si>
  <si>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</si>
  <si>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</si>
  <si>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</si>
  <si>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</si>
  <si>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</si>
  <si>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</si>
  <si>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</si>
  <si>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</si>
  <si>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</si>
  <si>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</si>
  <si>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</si>
  <si>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</si>
  <si>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</si>
  <si>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</si>
  <si>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</si>
  <si>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</si>
  <si>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</si>
  <si>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</si>
  <si>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</si>
  <si>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</si>
  <si>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</si>
  <si>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</si>
  <si>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</si>
  <si>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</si>
  <si>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</si>
  <si>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</si>
  <si>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</si>
  <si>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</si>
  <si>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</si>
  <si>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</si>
  <si>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</si>
  <si>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</si>
  <si>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</si>
  <si>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</si>
  <si>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</si>
  <si>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</si>
  <si>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</si>
  <si>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</si>
  <si>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</si>
  <si>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</si>
  <si>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</si>
  <si>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</si>
  <si>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</si>
  <si>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</si>
  <si>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</si>
  <si>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</si>
  <si>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kompenzacia</t>
  </si>
  <si>
    <t>Sumárny vážený priemer rozdielu cien energie</t>
  </si>
  <si>
    <t>Celková spotreba energie za oprávnené obdobie v MWh</t>
  </si>
  <si>
    <t>aritmeticky priemer 3 tabuliek / cien energie</t>
  </si>
  <si>
    <t>sucet 3 tabuliek / spotreba</t>
  </si>
  <si>
    <t>kontrolny vypocet</t>
  </si>
  <si>
    <t>druh tarify</t>
  </si>
  <si>
    <t>tu pozor</t>
  </si>
  <si>
    <t>tu pozor, rounduj az po nasobeni 1,2</t>
  </si>
  <si>
    <t>spotreba plynu za daný mesiac (MWh)</t>
  </si>
  <si>
    <t>údaj vyplniť do elektronickej žiadosti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</si>
  <si>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</si>
  <si>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</si>
  <si>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</si>
  <si>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</si>
  <si>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Príloha k žiadosti - Základná kompenzácia za dodávku elektriny pre vybraných zraniteľných odberateľov elektriny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</si>
  <si>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2024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</si>
  <si>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</si>
  <si>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</si>
  <si>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Príloha k žiadosti - Základná kompenzácia za dodávku plynu pre vybraných zraniteľných odberateľov plynu</t>
  </si>
  <si>
    <t>Zmluvy podľa § 4 ods. 2 písm. a) Nariadenia vlády</t>
  </si>
  <si>
    <t>SPOLU za zmluvy podľa § 4 ods. 2 písm. a) Nariadenia vlády:</t>
  </si>
  <si>
    <t>Zmluvy podľa § 4 ods. 2 písm. b) Nariadenia vlády</t>
  </si>
  <si>
    <t>SPOLU za zmluvy podľa § 4 ods. 2 písm. b) Nariadenia vlády:</t>
  </si>
  <si>
    <t>Zmluvy podľa § 4 ods. 2 písm. c) Nariadenia vlády</t>
  </si>
  <si>
    <t>SPOLU za zmluvy podľa § 4 ods. 2 písm. c) Nariadenia vlády:</t>
  </si>
  <si>
    <t>Zmluvy podľa § 6 ods. 2 písm. a) Nariadenia vlády</t>
  </si>
  <si>
    <t>SPOLU za zmluvy podľa § 6 ods. 2 písm. a) Nariadenia vlády:</t>
  </si>
  <si>
    <t>Zmluvy podľa § 6 ods. 2 písm. b) Nariadenia vlády</t>
  </si>
  <si>
    <t>SPOLU za zmluvy podľa § 6 ods. 2 písm. b) Nariadenia vlády:</t>
  </si>
  <si>
    <t>Zmluvy podľa § 6 ods. 2 písm. c) Nariadenia vlády</t>
  </si>
  <si>
    <t>SPOLU za zmluvy podľa § 6 ods. 2 písm. c) Nariadenia vlády:</t>
  </si>
  <si>
    <t>SPOT cena za príslušný mesiac (eur)</t>
  </si>
  <si>
    <t>Vzorec za príslušné zmluvy:</t>
  </si>
  <si>
    <t>MCE=(SPOT*K+0+PZ)</t>
  </si>
  <si>
    <t>MCE=CENúrso*0,9+(SPOT*K+0+PZ)*0,1</t>
  </si>
  <si>
    <t>MCE=(SPOT*K)+PZ</t>
  </si>
  <si>
    <t>MCE=oprávnené náklady+PZ</t>
  </si>
  <si>
    <t>MCE=oprávnené náklady+0+PZ</t>
  </si>
  <si>
    <t>Verzia 1.0/2024</t>
  </si>
  <si>
    <r>
      <t>regulovaná cena SOP</t>
    </r>
    <r>
      <rPr>
        <b/>
        <vertAlign val="subscript"/>
        <sz val="11"/>
        <rFont val="Calibri"/>
        <family val="2"/>
        <charset val="238"/>
        <scheme val="minor"/>
      </rPr>
      <t>O</t>
    </r>
    <r>
      <rPr>
        <b/>
        <sz val="11"/>
        <rFont val="Calibri"/>
        <family val="2"/>
        <charset val="238"/>
        <scheme val="minor"/>
      </rPr>
      <t xml:space="preserve"> podľa rozhodnutia ÚRSO 
(€/MWh)</t>
    </r>
  </si>
  <si>
    <t>MCE=CENúrso*0,9+(SPOT*K+PZ)*0,1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</si>
</sst>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#,##0.000"/>
    <numFmt numFmtId="166" formatCode="#,##0.000000"/>
    <numFmt numFmtId="167" formatCode="#,##0.000_ ;\-#,##0.0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4" fillId="0" borderId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7" fillId="0" borderId="0" xfId="0" applyFont="1"/>
    <xf numFmtId="0" fontId="0" fillId="0" borderId="0" xfId="0" applyFill="1"/>
    <xf numFmtId="0" fontId="9" fillId="0" borderId="0" xfId="0" applyFont="1"/>
    <xf numFmtId="0" fontId="6" fillId="0" borderId="0" xfId="1"/>
    <xf numFmtId="0" fontId="7" fillId="4" borderId="4" xfId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10" fillId="0" borderId="0" xfId="3" applyNumberFormat="1" applyFont="1" applyFill="1" applyBorder="1" applyAlignment="1" applyProtection="1"/>
    <xf numFmtId="0" fontId="7" fillId="3" borderId="4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5" borderId="0" xfId="0" applyFill="1"/>
    <xf numFmtId="164" fontId="7" fillId="0" borderId="4" xfId="1" applyNumberFormat="1" applyFont="1" applyBorder="1" applyAlignment="1" applyProtection="1">
      <alignment horizontal="center" vertical="center" wrapText="1"/>
      <protection locked="0"/>
    </xf>
    <xf numFmtId="0" fontId="7" fillId="4" borderId="14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164" fontId="7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2" fontId="0" fillId="0" borderId="0" xfId="0" applyNumberFormat="1"/>
    <xf numFmtId="0" fontId="7" fillId="4" borderId="4" xfId="7" applyFont="1" applyFill="1" applyBorder="1" applyAlignment="1">
      <alignment horizontal="center" vertical="center" wrapText="1"/>
    </xf>
    <xf numFmtId="0" fontId="7" fillId="7" borderId="4" xfId="7" applyFont="1" applyFill="1" applyBorder="1" applyAlignment="1">
      <alignment horizontal="center" vertical="center" wrapText="1"/>
    </xf>
    <xf numFmtId="0" fontId="8" fillId="7" borderId="4" xfId="7" applyFont="1" applyFill="1" applyBorder="1" applyAlignment="1">
      <alignment horizontal="center" vertical="center" wrapText="1"/>
    </xf>
    <xf numFmtId="0" fontId="7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 applyProtection="1">
      <alignment horizontal="center" vertical="center" wrapText="1"/>
      <protection hidden="1"/>
    </xf>
    <xf numFmtId="2" fontId="7" fillId="4" borderId="14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20" fillId="6" borderId="6" xfId="1" applyNumberFormat="1" applyFont="1" applyFill="1" applyBorder="1" applyAlignment="1" applyProtection="1">
      <alignment horizontal="center"/>
      <protection hidden="1"/>
    </xf>
    <xf numFmtId="166" fontId="20" fillId="8" borderId="10" xfId="1" applyNumberFormat="1" applyFont="1" applyFill="1" applyBorder="1" applyAlignment="1" applyProtection="1">
      <alignment horizontal="center"/>
      <protection hidden="1"/>
    </xf>
    <xf numFmtId="165" fontId="20" fillId="8" borderId="13" xfId="1" applyNumberFormat="1" applyFont="1" applyFill="1" applyBorder="1" applyAlignment="1" applyProtection="1">
      <alignment horizontal="center"/>
      <protection hidden="1"/>
    </xf>
    <xf numFmtId="165" fontId="7" fillId="0" borderId="4" xfId="12" applyNumberFormat="1" applyFont="1" applyFill="1" applyBorder="1" applyAlignment="1" applyProtection="1">
      <alignment horizontal="center" vertical="center" wrapText="1"/>
      <protection hidden="1"/>
    </xf>
    <xf numFmtId="165" fontId="7" fillId="0" borderId="4" xfId="12" applyNumberFormat="1" applyFont="1" applyBorder="1" applyAlignment="1" applyProtection="1">
      <alignment horizontal="center" vertical="center" wrapText="1"/>
      <protection locked="0" hidden="1"/>
    </xf>
    <xf numFmtId="167" fontId="7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ill="1" applyBorder="1" applyProtection="1">
      <protection hidden="1"/>
    </xf>
    <xf numFmtId="0" fontId="6" fillId="0" borderId="0" xfId="1" applyProtection="1">
      <protection hidden="1"/>
    </xf>
    <xf numFmtId="0" fontId="6" fillId="0" borderId="0" xfId="1" applyFill="1" applyProtection="1">
      <protection hidden="1"/>
    </xf>
    <xf numFmtId="0" fontId="7" fillId="0" borderId="0" xfId="1" applyFont="1" applyProtection="1">
      <protection hidden="1"/>
    </xf>
    <xf numFmtId="0" fontId="12" fillId="0" borderId="0" xfId="1" applyFont="1" applyAlignment="1" applyProtection="1">
      <alignment horizontal="center" wrapText="1"/>
      <protection hidden="1"/>
    </xf>
    <xf numFmtId="0" fontId="12" fillId="0" borderId="0" xfId="1" applyFont="1" applyFill="1" applyAlignment="1" applyProtection="1">
      <alignment horizontal="center" wrapText="1"/>
      <protection hidden="1"/>
    </xf>
    <xf numFmtId="0" fontId="7" fillId="3" borderId="4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/>
      <protection hidden="1"/>
    </xf>
    <xf numFmtId="167" fontId="7" fillId="0" borderId="4" xfId="5" applyNumberFormat="1" applyFont="1" applyBorder="1" applyAlignment="1" applyProtection="1">
      <alignment horizontal="center" vertical="center" wrapText="1"/>
      <protection locked="0" hidden="1"/>
    </xf>
    <xf numFmtId="165" fontId="7" fillId="0" borderId="4" xfId="5" applyNumberFormat="1" applyFont="1" applyBorder="1" applyAlignment="1" applyProtection="1">
      <alignment horizontal="center" vertical="center" wrapText="1"/>
      <protection locked="0" hidden="1"/>
    </xf>
    <xf numFmtId="0" fontId="5" fillId="0" borderId="5" xfId="1" applyFont="1" applyBorder="1" applyAlignment="1" applyProtection="1">
      <alignment horizontal="center"/>
      <protection hidden="1"/>
    </xf>
    <xf numFmtId="0" fontId="15" fillId="0" borderId="0" xfId="1" applyFont="1" applyProtection="1">
      <protection hidden="1"/>
    </xf>
    <xf numFmtId="0" fontId="15" fillId="0" borderId="0" xfId="1" applyFont="1" applyFill="1" applyProtection="1">
      <protection hidden="1"/>
    </xf>
    <xf numFmtId="0" fontId="7" fillId="7" borderId="4" xfId="1" applyFont="1" applyFill="1" applyBorder="1" applyAlignment="1" applyProtection="1">
      <alignment horizontal="center" vertical="center" wrapText="1"/>
      <protection hidden="1"/>
    </xf>
    <xf numFmtId="0" fontId="8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7" fillId="5" borderId="4" xfId="1" applyFont="1" applyFill="1" applyBorder="1" applyAlignment="1" applyProtection="1">
      <alignment horizontal="center" vertical="center" wrapText="1"/>
      <protection hidden="1"/>
    </xf>
    <xf numFmtId="0" fontId="8" fillId="5" borderId="4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4" fillId="0" borderId="0" xfId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left"/>
      <protection hidden="1"/>
    </xf>
    <xf numFmtId="0" fontId="14" fillId="6" borderId="7" xfId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locked="0" hidden="1"/>
    </xf>
    <xf numFmtId="2" fontId="7" fillId="3" borderId="0" xfId="1" applyNumberFormat="1" applyFont="1" applyFill="1" applyAlignment="1" applyProtection="1">
      <alignment horizontal="left"/>
      <protection hidden="1"/>
    </xf>
    <xf numFmtId="0" fontId="7" fillId="3" borderId="15" xfId="1" applyFont="1" applyFill="1" applyBorder="1" applyAlignment="1" applyProtection="1">
      <protection hidden="1"/>
    </xf>
    <xf numFmtId="0" fontId="7" fillId="3" borderId="18" xfId="1" applyFont="1" applyFill="1" applyBorder="1" applyProtection="1">
      <protection hidden="1"/>
    </xf>
    <xf numFmtId="167" fontId="7" fillId="0" borderId="4" xfId="1" applyNumberFormat="1" applyFont="1" applyFill="1" applyBorder="1" applyAlignment="1" applyProtection="1">
      <alignment horizontal="center" vertical="center" wrapText="1"/>
    </xf>
    <xf numFmtId="165" fontId="7" fillId="0" borderId="4" xfId="1" applyNumberFormat="1" applyFont="1" applyFill="1" applyBorder="1" applyAlignment="1" applyProtection="1">
      <alignment horizontal="center" vertical="center" wrapText="1"/>
    </xf>
    <xf numFmtId="0" fontId="7" fillId="5" borderId="4" xfId="7" applyFont="1" applyFill="1" applyBorder="1" applyAlignment="1">
      <alignment horizontal="center" vertical="center" wrapText="1"/>
    </xf>
    <xf numFmtId="0" fontId="8" fillId="5" borderId="4" xfId="7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7" fillId="3" borderId="0" xfId="1" applyFont="1" applyFill="1" applyProtection="1">
      <protection hidden="1"/>
    </xf>
    <xf numFmtId="0" fontId="7" fillId="7" borderId="0" xfId="1" applyFont="1" applyFill="1" applyProtection="1">
      <protection hidden="1"/>
    </xf>
    <xf numFmtId="0" fontId="7" fillId="5" borderId="0" xfId="1" applyFont="1" applyFill="1" applyProtection="1">
      <protection hidden="1"/>
    </xf>
    <xf numFmtId="4" fontId="20" fillId="11" borderId="4" xfId="1" applyNumberFormat="1" applyFont="1" applyFill="1" applyBorder="1" applyAlignment="1" applyProtection="1">
      <alignment horizontal="center"/>
      <protection hidden="1"/>
    </xf>
    <xf numFmtId="4" fontId="20" fillId="9" borderId="4" xfId="1" applyNumberFormat="1" applyFont="1" applyFill="1" applyBorder="1" applyAlignment="1" applyProtection="1">
      <alignment horizontal="center"/>
      <protection hidden="1"/>
    </xf>
    <xf numFmtId="4" fontId="20" fillId="10" borderId="4" xfId="1" applyNumberFormat="1" applyFont="1" applyFill="1" applyBorder="1" applyAlignment="1" applyProtection="1">
      <alignment horizontal="center"/>
      <protection hidden="1"/>
    </xf>
    <xf numFmtId="0" fontId="21" fillId="3" borderId="0" xfId="1" applyFont="1" applyFill="1" applyAlignment="1" applyProtection="1">
      <alignment horizontal="right" wrapText="1"/>
      <protection hidden="1"/>
    </xf>
    <xf numFmtId="0" fontId="21" fillId="7" borderId="0" xfId="1" applyFont="1" applyFill="1" applyAlignment="1" applyProtection="1">
      <alignment horizontal="right" wrapText="1"/>
      <protection hidden="1"/>
    </xf>
    <xf numFmtId="0" fontId="21" fillId="5" borderId="0" xfId="1" applyFont="1" applyFill="1" applyAlignment="1" applyProtection="1">
      <alignment horizontal="right" wrapText="1"/>
      <protection hidden="1"/>
    </xf>
    <xf numFmtId="0" fontId="20" fillId="4" borderId="4" xfId="1" applyFont="1" applyFill="1" applyBorder="1" applyAlignment="1" applyProtection="1">
      <alignment horizontal="center" vertical="center" wrapText="1"/>
      <protection hidden="1"/>
    </xf>
    <xf numFmtId="2" fontId="22" fillId="3" borderId="0" xfId="1" applyNumberFormat="1" applyFont="1" applyFill="1" applyAlignment="1" applyProtection="1">
      <alignment horizontal="left"/>
      <protection hidden="1"/>
    </xf>
    <xf numFmtId="0" fontId="21" fillId="3" borderId="4" xfId="1" applyFont="1" applyFill="1" applyBorder="1" applyAlignment="1" applyProtection="1">
      <alignment horizontal="right" wrapText="1"/>
      <protection hidden="1"/>
    </xf>
    <xf numFmtId="0" fontId="21" fillId="7" borderId="4" xfId="1" applyFont="1" applyFill="1" applyBorder="1" applyAlignment="1" applyProtection="1">
      <alignment horizontal="right" wrapText="1"/>
      <protection hidden="1"/>
    </xf>
    <xf numFmtId="0" fontId="21" fillId="5" borderId="4" xfId="1" applyFont="1" applyFill="1" applyBorder="1" applyAlignment="1" applyProtection="1">
      <alignment horizontal="right" wrapText="1"/>
      <protection hidden="1"/>
    </xf>
    <xf numFmtId="0" fontId="20" fillId="5" borderId="4" xfId="1" applyFont="1" applyFill="1" applyBorder="1" applyAlignment="1" applyProtection="1">
      <alignment horizontal="center" vertical="center" wrapText="1"/>
      <protection hidden="1"/>
    </xf>
    <xf numFmtId="0" fontId="20" fillId="0" borderId="21" xfId="0" applyFont="1" applyBorder="1" applyAlignment="1">
      <alignment horizontal="right"/>
    </xf>
    <xf numFmtId="0" fontId="7" fillId="0" borderId="4" xfId="0" applyFont="1" applyBorder="1" applyAlignment="1" applyProtection="1">
      <alignment horizontal="center"/>
      <protection locked="0"/>
    </xf>
    <xf numFmtId="0" fontId="14" fillId="3" borderId="4" xfId="6" applyFont="1" applyFill="1" applyBorder="1" applyAlignment="1" applyProtection="1">
      <alignment horizontal="left" vertical="center" wrapText="1"/>
      <protection hidden="1"/>
    </xf>
    <xf numFmtId="0" fontId="14" fillId="3" borderId="5" xfId="6" applyFont="1" applyFill="1" applyBorder="1" applyAlignment="1" applyProtection="1">
      <alignment horizontal="left" vertical="center" wrapText="1"/>
      <protection hidden="1"/>
    </xf>
    <xf numFmtId="0" fontId="0" fillId="8" borderId="0" xfId="0" applyFill="1" applyAlignment="1">
      <alignment horizontal="center"/>
    </xf>
    <xf numFmtId="0" fontId="20" fillId="8" borderId="8" xfId="1" applyFont="1" applyFill="1" applyBorder="1" applyAlignment="1" applyProtection="1">
      <protection hidden="1"/>
    </xf>
    <xf numFmtId="0" fontId="23" fillId="8" borderId="9" xfId="0" applyFont="1" applyFill="1" applyBorder="1" applyAlignment="1" applyProtection="1">
      <protection hidden="1"/>
    </xf>
    <xf numFmtId="0" fontId="20" fillId="8" borderId="11" xfId="1" applyFont="1" applyFill="1" applyBorder="1" applyAlignment="1" applyProtection="1">
      <protection hidden="1"/>
    </xf>
    <xf numFmtId="0" fontId="23" fillId="8" borderId="12" xfId="0" applyFont="1" applyFill="1" applyBorder="1" applyAlignment="1" applyProtection="1">
      <protection hidden="1"/>
    </xf>
    <xf numFmtId="0" fontId="14" fillId="0" borderId="7" xfId="1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4" fillId="0" borderId="6" xfId="1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20" fillId="3" borderId="1" xfId="1" applyFont="1" applyFill="1" applyBorder="1" applyAlignment="1" applyProtection="1">
      <protection hidden="1"/>
    </xf>
    <xf numFmtId="0" fontId="23" fillId="3" borderId="2" xfId="0" applyFont="1" applyFill="1" applyBorder="1" applyAlignment="1" applyProtection="1">
      <protection hidden="1"/>
    </xf>
    <xf numFmtId="0" fontId="23" fillId="3" borderId="3" xfId="0" applyFont="1" applyFill="1" applyBorder="1" applyAlignment="1" applyProtection="1">
      <protection hidden="1"/>
    </xf>
    <xf numFmtId="0" fontId="20" fillId="7" borderId="1" xfId="1" applyFont="1" applyFill="1" applyBorder="1" applyAlignment="1" applyProtection="1">
      <protection hidden="1"/>
    </xf>
    <xf numFmtId="0" fontId="23" fillId="7" borderId="2" xfId="0" applyFont="1" applyFill="1" applyBorder="1" applyAlignment="1" applyProtection="1">
      <protection hidden="1"/>
    </xf>
    <xf numFmtId="0" fontId="23" fillId="7" borderId="3" xfId="0" applyFont="1" applyFill="1" applyBorder="1" applyAlignment="1" applyProtection="1">
      <protection hidden="1"/>
    </xf>
    <xf numFmtId="0" fontId="20" fillId="5" borderId="1" xfId="1" applyFont="1" applyFill="1" applyBorder="1" applyAlignment="1" applyProtection="1">
      <protection hidden="1"/>
    </xf>
    <xf numFmtId="0" fontId="23" fillId="5" borderId="2" xfId="0" applyFont="1" applyFill="1" applyBorder="1" applyAlignment="1" applyProtection="1">
      <protection hidden="1"/>
    </xf>
    <xf numFmtId="0" fontId="23" fillId="5" borderId="3" xfId="0" applyFont="1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left"/>
      <protection locked="0" hidden="1"/>
    </xf>
    <xf numFmtId="0" fontId="7" fillId="3" borderId="17" xfId="0" applyFont="1" applyFill="1" applyBorder="1" applyAlignment="1" applyProtection="1">
      <alignment horizontal="left"/>
      <protection locked="0" hidden="1"/>
    </xf>
    <xf numFmtId="0" fontId="7" fillId="3" borderId="19" xfId="0" applyFont="1" applyFill="1" applyBorder="1" applyAlignment="1" applyProtection="1">
      <alignment horizontal="left"/>
      <protection locked="0" hidden="1"/>
    </xf>
    <xf numFmtId="0" fontId="7" fillId="3" borderId="20" xfId="0" applyFont="1" applyFill="1" applyBorder="1" applyAlignment="1" applyProtection="1">
      <alignment horizontal="left"/>
      <protection locked="0" hidden="1"/>
    </xf>
    <xf numFmtId="0" fontId="14" fillId="7" borderId="1" xfId="1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14" fillId="5" borderId="1" xfId="1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</cellXfs>
  <cellStyles count="14">
    <cellStyle name="Čiarka" xfId="5" builtinId="3"/>
    <cellStyle name="Čiarka 2" xfId="2"/>
    <cellStyle name="Čiarka 2 2" xfId="9"/>
    <cellStyle name="Čiarka 3" xfId="11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77"/>
  <sheetViews>
    <sheetView topLeftCell="D1" zoomScale="90" zoomScaleNormal="90" workbookViewId="0">
      <selection activeCell="AE46" sqref="AE46"/>
    </sheetView>
  </sheetViews>
  <sheetFormatPr defaultRowHeight="15" x14ac:dyDescent="0.25"/>
  <cols>
    <col min="2" max="2" width="8.7109375" style="2"/>
    <col min="3" max="3" width="19.7109375" customWidth="1"/>
    <col min="4" max="7" width="24.7109375" customWidth="1"/>
    <col min="8" max="8" width="29" customWidth="1"/>
    <col min="9" max="9" width="24.7109375" style="2" customWidth="1"/>
    <col min="10" max="10" width="24.7109375" customWidth="1"/>
    <col min="11" max="12" width="47.7109375" customWidth="1"/>
    <col min="13" max="13" width="9.140625" hidden="1" customWidth="1"/>
    <col min="14" max="14" width="11.42578125" hidden="1" customWidth="1"/>
    <col min="15" max="15" width="8.7109375" hidden="1" customWidth="1"/>
    <col min="16" max="16" width="11" hidden="1" customWidth="1"/>
    <col min="17" max="20" width="8.7109375" hidden="1" customWidth="1"/>
    <col min="21" max="21" width="9.140625" hidden="1" customWidth="1"/>
    <col min="22" max="22" width="15.42578125" hidden="1" customWidth="1"/>
    <col min="23" max="23" width="9.140625" hidden="1" customWidth="1"/>
    <col min="24" max="24" width="12.5703125" hidden="1" customWidth="1"/>
    <col min="25" max="25" width="18.7109375" hidden="1" customWidth="1"/>
    <col min="26" max="26" width="20.42578125" hidden="1" customWidth="1"/>
    <col min="27" max="27" width="15.42578125" hidden="1" customWidth="1"/>
    <col min="28" max="28" width="9.140625" hidden="1" customWidth="1"/>
    <col min="29" max="29" width="24.7109375" hidden="1" customWidth="1"/>
    <col min="30" max="30" width="29.42578125" hidden="1" customWidth="1"/>
    <col min="31" max="31" width="23.5703125" customWidth="1"/>
  </cols>
  <sheetData>
    <row r="1" spans="3:27" ht="19.5" thickBot="1" x14ac:dyDescent="0.35">
      <c r="L1" s="86" t="s">
        <v>172</v>
      </c>
    </row>
    <row r="2" spans="3:27" ht="44.25" customHeight="1" x14ac:dyDescent="0.25">
      <c r="C2" s="88" t="s">
        <v>148</v>
      </c>
      <c r="D2" s="88"/>
      <c r="E2" s="88"/>
      <c r="F2" s="88"/>
      <c r="G2" s="88"/>
      <c r="H2" s="88"/>
      <c r="I2" s="88"/>
      <c r="J2" s="88"/>
      <c r="K2" s="88"/>
      <c r="L2" s="89"/>
    </row>
    <row r="3" spans="3:27" ht="21" x14ac:dyDescent="0.25">
      <c r="C3" s="108"/>
      <c r="D3" s="108"/>
      <c r="E3" s="108"/>
      <c r="F3" s="108"/>
      <c r="G3" s="108"/>
      <c r="H3" s="70"/>
      <c r="I3" s="37"/>
      <c r="J3" s="37"/>
      <c r="K3" s="37"/>
      <c r="L3" s="38"/>
    </row>
    <row r="4" spans="3:27" x14ac:dyDescent="0.25">
      <c r="C4" s="38"/>
      <c r="D4" s="38"/>
      <c r="E4" s="38"/>
      <c r="F4" s="38"/>
      <c r="G4" s="38"/>
      <c r="H4" s="38"/>
      <c r="I4" s="39"/>
      <c r="J4" s="38"/>
      <c r="K4" s="38"/>
      <c r="L4" s="38"/>
    </row>
    <row r="5" spans="3:27" x14ac:dyDescent="0.25">
      <c r="C5" s="64" t="s">
        <v>9</v>
      </c>
      <c r="D5" s="109"/>
      <c r="E5" s="109"/>
      <c r="F5" s="109"/>
      <c r="G5" s="109"/>
      <c r="H5" s="109"/>
      <c r="I5" s="109"/>
      <c r="J5" s="109"/>
      <c r="K5" s="109"/>
      <c r="L5" s="110"/>
    </row>
    <row r="6" spans="3:27" x14ac:dyDescent="0.25">
      <c r="C6" s="65" t="s">
        <v>10</v>
      </c>
      <c r="D6" s="111"/>
      <c r="E6" s="111"/>
      <c r="F6" s="111"/>
      <c r="G6" s="111"/>
      <c r="H6" s="111"/>
      <c r="I6" s="111"/>
      <c r="J6" s="111"/>
      <c r="K6" s="111"/>
      <c r="L6" s="112"/>
    </row>
    <row r="7" spans="3:27" x14ac:dyDescent="0.25">
      <c r="C7" s="40"/>
      <c r="D7" s="38"/>
      <c r="E7" s="40"/>
      <c r="F7" s="40"/>
      <c r="G7" s="41"/>
      <c r="H7" s="41"/>
      <c r="I7" s="42"/>
      <c r="J7" s="41"/>
      <c r="K7" s="41"/>
      <c r="L7" s="41"/>
    </row>
    <row r="8" spans="3:27" ht="18.75" x14ac:dyDescent="0.3">
      <c r="C8" s="71" t="s">
        <v>153</v>
      </c>
      <c r="D8" s="71"/>
      <c r="E8" s="40"/>
      <c r="F8" s="40"/>
      <c r="G8" s="41"/>
      <c r="H8" s="41"/>
      <c r="I8" s="42"/>
      <c r="J8" s="41"/>
      <c r="K8" s="77" t="s">
        <v>166</v>
      </c>
      <c r="L8" s="77" t="s">
        <v>167</v>
      </c>
    </row>
    <row r="9" spans="3:27" ht="75" x14ac:dyDescent="0.25">
      <c r="C9" s="43" t="s">
        <v>11</v>
      </c>
      <c r="D9" s="43" t="s">
        <v>12</v>
      </c>
      <c r="E9" s="44" t="s">
        <v>34</v>
      </c>
      <c r="F9" s="44" t="s">
        <v>35</v>
      </c>
      <c r="G9" s="43" t="s">
        <v>13</v>
      </c>
      <c r="H9" s="43" t="s">
        <v>165</v>
      </c>
      <c r="I9" s="43" t="s">
        <v>132</v>
      </c>
      <c r="J9" s="43" t="s">
        <v>14</v>
      </c>
      <c r="K9" s="80" t="s">
        <v>15</v>
      </c>
      <c r="L9" s="80" t="s">
        <v>16</v>
      </c>
      <c r="X9" s="8" t="s">
        <v>132</v>
      </c>
      <c r="Y9" s="8" t="s">
        <v>14</v>
      </c>
      <c r="Z9" s="5" t="s">
        <v>15</v>
      </c>
      <c r="AA9" s="5" t="s">
        <v>16</v>
      </c>
    </row>
    <row r="10" spans="3:27" x14ac:dyDescent="0.25">
      <c r="C10" s="45" t="s">
        <v>17</v>
      </c>
      <c r="D10" s="46"/>
      <c r="E10" s="47"/>
      <c r="F10" s="35"/>
      <c r="G10" s="35"/>
      <c r="H10" s="87"/>
      <c r="I10" s="34">
        <f>D10-G10</f>
        <v>0</v>
      </c>
      <c r="J10" s="46"/>
      <c r="K10" s="28">
        <f t="shared" ref="K10:K20" si="0">Z10</f>
        <v>0</v>
      </c>
      <c r="L10" s="28">
        <f>1.2*K10</f>
        <v>0</v>
      </c>
      <c r="N10">
        <f>I10*J10</f>
        <v>0</v>
      </c>
      <c r="X10" s="66">
        <f>(D10-G10)</f>
        <v>0</v>
      </c>
      <c r="Y10" s="17">
        <f>ROUND(J10,3)</f>
        <v>0</v>
      </c>
      <c r="Z10" s="5">
        <f>(X10*Y10)</f>
        <v>0</v>
      </c>
      <c r="AA10" s="5">
        <f>1.2*Z10</f>
        <v>0</v>
      </c>
    </row>
    <row r="11" spans="3:27" x14ac:dyDescent="0.25">
      <c r="C11" s="45" t="s">
        <v>18</v>
      </c>
      <c r="D11" s="46"/>
      <c r="E11" s="47"/>
      <c r="F11" s="35"/>
      <c r="G11" s="35"/>
      <c r="H11" s="87"/>
      <c r="I11" s="34">
        <f t="shared" ref="I11:I22" si="1">D11-G11</f>
        <v>0</v>
      </c>
      <c r="J11" s="46"/>
      <c r="K11" s="28">
        <f t="shared" si="0"/>
        <v>0</v>
      </c>
      <c r="L11" s="28">
        <f t="shared" ref="L11:L22" si="2">1.2*K11</f>
        <v>0</v>
      </c>
      <c r="N11">
        <f t="shared" ref="N11:N22" si="3">I11*J11</f>
        <v>0</v>
      </c>
      <c r="X11" s="66">
        <f t="shared" ref="X11:X22" si="4">(D11-G11)</f>
        <v>0</v>
      </c>
      <c r="Y11" s="17">
        <f t="shared" ref="Y11:Y22" si="5">ROUND(J11,3)</f>
        <v>0</v>
      </c>
      <c r="Z11" s="5">
        <f t="shared" ref="Z11:Z22" si="6">(X11*Y11)</f>
        <v>0</v>
      </c>
      <c r="AA11" s="5">
        <f t="shared" ref="AA11:AA22" si="7">1.2*Z11</f>
        <v>0</v>
      </c>
    </row>
    <row r="12" spans="3:27" x14ac:dyDescent="0.25">
      <c r="C12" s="45" t="s">
        <v>19</v>
      </c>
      <c r="D12" s="46"/>
      <c r="E12" s="47"/>
      <c r="F12" s="35"/>
      <c r="G12" s="35"/>
      <c r="H12" s="87"/>
      <c r="I12" s="34">
        <f t="shared" si="1"/>
        <v>0</v>
      </c>
      <c r="J12" s="46"/>
      <c r="K12" s="28">
        <f t="shared" si="0"/>
        <v>0</v>
      </c>
      <c r="L12" s="28">
        <f t="shared" si="2"/>
        <v>0</v>
      </c>
      <c r="N12">
        <f t="shared" si="3"/>
        <v>0</v>
      </c>
      <c r="X12" s="66">
        <f t="shared" si="4"/>
        <v>0</v>
      </c>
      <c r="Y12" s="17">
        <f t="shared" si="5"/>
        <v>0</v>
      </c>
      <c r="Z12" s="5">
        <f t="shared" si="6"/>
        <v>0</v>
      </c>
      <c r="AA12" s="5">
        <f t="shared" si="7"/>
        <v>0</v>
      </c>
    </row>
    <row r="13" spans="3:27" x14ac:dyDescent="0.25">
      <c r="C13" s="45" t="s">
        <v>20</v>
      </c>
      <c r="D13" s="46"/>
      <c r="E13" s="47"/>
      <c r="F13" s="35"/>
      <c r="G13" s="35"/>
      <c r="H13" s="87"/>
      <c r="I13" s="34">
        <f t="shared" si="1"/>
        <v>0</v>
      </c>
      <c r="J13" s="46"/>
      <c r="K13" s="28">
        <f t="shared" si="0"/>
        <v>0</v>
      </c>
      <c r="L13" s="28">
        <f t="shared" si="2"/>
        <v>0</v>
      </c>
      <c r="N13">
        <f t="shared" si="3"/>
        <v>0</v>
      </c>
      <c r="X13" s="66">
        <f t="shared" si="4"/>
        <v>0</v>
      </c>
      <c r="Y13" s="17">
        <f t="shared" si="5"/>
        <v>0</v>
      </c>
      <c r="Z13" s="5">
        <f t="shared" si="6"/>
        <v>0</v>
      </c>
      <c r="AA13" s="5">
        <f t="shared" si="7"/>
        <v>0</v>
      </c>
    </row>
    <row r="14" spans="3:27" x14ac:dyDescent="0.25">
      <c r="C14" s="45" t="s">
        <v>21</v>
      </c>
      <c r="D14" s="46"/>
      <c r="E14" s="47"/>
      <c r="F14" s="35"/>
      <c r="G14" s="35"/>
      <c r="H14" s="87"/>
      <c r="I14" s="34">
        <f t="shared" si="1"/>
        <v>0</v>
      </c>
      <c r="J14" s="46"/>
      <c r="K14" s="28">
        <f t="shared" si="0"/>
        <v>0</v>
      </c>
      <c r="L14" s="28">
        <f t="shared" si="2"/>
        <v>0</v>
      </c>
      <c r="N14">
        <f t="shared" si="3"/>
        <v>0</v>
      </c>
      <c r="X14" s="66">
        <f t="shared" si="4"/>
        <v>0</v>
      </c>
      <c r="Y14" s="17">
        <f t="shared" si="5"/>
        <v>0</v>
      </c>
      <c r="Z14" s="5">
        <f t="shared" si="6"/>
        <v>0</v>
      </c>
      <c r="AA14" s="5">
        <f t="shared" si="7"/>
        <v>0</v>
      </c>
    </row>
    <row r="15" spans="3:27" x14ac:dyDescent="0.25">
      <c r="C15" s="45" t="s">
        <v>22</v>
      </c>
      <c r="D15" s="46"/>
      <c r="E15" s="47"/>
      <c r="F15" s="35"/>
      <c r="G15" s="35"/>
      <c r="H15" s="87"/>
      <c r="I15" s="34">
        <f t="shared" si="1"/>
        <v>0</v>
      </c>
      <c r="J15" s="46"/>
      <c r="K15" s="28">
        <f t="shared" si="0"/>
        <v>0</v>
      </c>
      <c r="L15" s="28">
        <f t="shared" si="2"/>
        <v>0</v>
      </c>
      <c r="N15">
        <f t="shared" si="3"/>
        <v>0</v>
      </c>
      <c r="X15" s="66">
        <f t="shared" si="4"/>
        <v>0</v>
      </c>
      <c r="Y15" s="17">
        <f t="shared" si="5"/>
        <v>0</v>
      </c>
      <c r="Z15" s="5">
        <f t="shared" si="6"/>
        <v>0</v>
      </c>
      <c r="AA15" s="5">
        <f t="shared" si="7"/>
        <v>0</v>
      </c>
    </row>
    <row r="16" spans="3:27" x14ac:dyDescent="0.25">
      <c r="C16" s="45" t="s">
        <v>23</v>
      </c>
      <c r="D16" s="46"/>
      <c r="E16" s="47"/>
      <c r="F16" s="35"/>
      <c r="G16" s="35"/>
      <c r="H16" s="87"/>
      <c r="I16" s="34">
        <f t="shared" si="1"/>
        <v>0</v>
      </c>
      <c r="J16" s="46"/>
      <c r="K16" s="28">
        <f t="shared" si="0"/>
        <v>0</v>
      </c>
      <c r="L16" s="28">
        <f t="shared" si="2"/>
        <v>0</v>
      </c>
      <c r="N16">
        <f t="shared" si="3"/>
        <v>0</v>
      </c>
      <c r="X16" s="66">
        <f t="shared" si="4"/>
        <v>0</v>
      </c>
      <c r="Y16" s="17">
        <f t="shared" si="5"/>
        <v>0</v>
      </c>
      <c r="Z16" s="5">
        <f t="shared" si="6"/>
        <v>0</v>
      </c>
      <c r="AA16" s="5">
        <f t="shared" si="7"/>
        <v>0</v>
      </c>
    </row>
    <row r="17" spans="3:30" x14ac:dyDescent="0.25">
      <c r="C17" s="45" t="s">
        <v>24</v>
      </c>
      <c r="D17" s="46"/>
      <c r="E17" s="47"/>
      <c r="F17" s="35"/>
      <c r="G17" s="35"/>
      <c r="H17" s="35"/>
      <c r="I17" s="34">
        <f t="shared" si="1"/>
        <v>0</v>
      </c>
      <c r="J17" s="46"/>
      <c r="K17" s="28">
        <f t="shared" si="0"/>
        <v>0</v>
      </c>
      <c r="L17" s="28">
        <f t="shared" si="2"/>
        <v>0</v>
      </c>
      <c r="N17">
        <f t="shared" si="3"/>
        <v>0</v>
      </c>
      <c r="X17" s="66">
        <f t="shared" si="4"/>
        <v>0</v>
      </c>
      <c r="Y17" s="17">
        <f t="shared" si="5"/>
        <v>0</v>
      </c>
      <c r="Z17" s="5">
        <f t="shared" si="6"/>
        <v>0</v>
      </c>
      <c r="AA17" s="5">
        <f t="shared" si="7"/>
        <v>0</v>
      </c>
    </row>
    <row r="18" spans="3:30" x14ac:dyDescent="0.25">
      <c r="C18" s="45" t="s">
        <v>25</v>
      </c>
      <c r="D18" s="46"/>
      <c r="E18" s="47"/>
      <c r="F18" s="35"/>
      <c r="G18" s="35"/>
      <c r="H18" s="35"/>
      <c r="I18" s="34">
        <f t="shared" si="1"/>
        <v>0</v>
      </c>
      <c r="J18" s="46"/>
      <c r="K18" s="28">
        <f t="shared" si="0"/>
        <v>0</v>
      </c>
      <c r="L18" s="28">
        <f t="shared" si="2"/>
        <v>0</v>
      </c>
      <c r="N18">
        <f t="shared" si="3"/>
        <v>0</v>
      </c>
      <c r="X18" s="66">
        <f t="shared" si="4"/>
        <v>0</v>
      </c>
      <c r="Y18" s="17">
        <f t="shared" si="5"/>
        <v>0</v>
      </c>
      <c r="Z18" s="5">
        <f t="shared" si="6"/>
        <v>0</v>
      </c>
      <c r="AA18" s="5">
        <f t="shared" si="7"/>
        <v>0</v>
      </c>
    </row>
    <row r="19" spans="3:30" x14ac:dyDescent="0.25">
      <c r="C19" s="45" t="s">
        <v>26</v>
      </c>
      <c r="D19" s="46"/>
      <c r="E19" s="47"/>
      <c r="F19" s="35"/>
      <c r="G19" s="35"/>
      <c r="H19" s="35"/>
      <c r="I19" s="34">
        <f t="shared" si="1"/>
        <v>0</v>
      </c>
      <c r="J19" s="46"/>
      <c r="K19" s="28">
        <f t="shared" si="0"/>
        <v>0</v>
      </c>
      <c r="L19" s="28">
        <f t="shared" si="2"/>
        <v>0</v>
      </c>
      <c r="N19">
        <f t="shared" si="3"/>
        <v>0</v>
      </c>
      <c r="X19" s="66">
        <f t="shared" si="4"/>
        <v>0</v>
      </c>
      <c r="Y19" s="17">
        <f t="shared" si="5"/>
        <v>0</v>
      </c>
      <c r="Z19" s="5">
        <f t="shared" si="6"/>
        <v>0</v>
      </c>
      <c r="AA19" s="5">
        <f t="shared" si="7"/>
        <v>0</v>
      </c>
    </row>
    <row r="20" spans="3:30" x14ac:dyDescent="0.25">
      <c r="C20" s="45" t="s">
        <v>27</v>
      </c>
      <c r="D20" s="46"/>
      <c r="E20" s="47"/>
      <c r="F20" s="35"/>
      <c r="G20" s="35"/>
      <c r="H20" s="35"/>
      <c r="I20" s="34">
        <f t="shared" si="1"/>
        <v>0</v>
      </c>
      <c r="J20" s="46"/>
      <c r="K20" s="28">
        <f t="shared" si="0"/>
        <v>0</v>
      </c>
      <c r="L20" s="28">
        <f t="shared" si="2"/>
        <v>0</v>
      </c>
      <c r="N20">
        <f t="shared" si="3"/>
        <v>0</v>
      </c>
      <c r="X20" s="66">
        <f t="shared" si="4"/>
        <v>0</v>
      </c>
      <c r="Y20" s="17">
        <f t="shared" si="5"/>
        <v>0</v>
      </c>
      <c r="Z20" s="5">
        <f t="shared" si="6"/>
        <v>0</v>
      </c>
      <c r="AA20" s="5">
        <f t="shared" si="7"/>
        <v>0</v>
      </c>
    </row>
    <row r="21" spans="3:30" x14ac:dyDescent="0.25">
      <c r="C21" s="45" t="s">
        <v>28</v>
      </c>
      <c r="D21" s="46"/>
      <c r="E21" s="47"/>
      <c r="F21" s="35"/>
      <c r="G21" s="35"/>
      <c r="H21" s="35"/>
      <c r="I21" s="34">
        <f t="shared" si="1"/>
        <v>0</v>
      </c>
      <c r="J21" s="46"/>
      <c r="K21" s="28">
        <f>Z21</f>
        <v>0</v>
      </c>
      <c r="L21" s="28">
        <f t="shared" si="2"/>
        <v>0</v>
      </c>
      <c r="N21">
        <f t="shared" si="3"/>
        <v>0</v>
      </c>
      <c r="X21" s="66">
        <f t="shared" si="4"/>
        <v>0</v>
      </c>
      <c r="Y21" s="17">
        <f t="shared" si="5"/>
        <v>0</v>
      </c>
      <c r="Z21" s="5">
        <f t="shared" si="6"/>
        <v>0</v>
      </c>
      <c r="AA21" s="5">
        <f t="shared" si="7"/>
        <v>0</v>
      </c>
    </row>
    <row r="22" spans="3:30" x14ac:dyDescent="0.25">
      <c r="C22" s="48" t="s">
        <v>29</v>
      </c>
      <c r="D22" s="46"/>
      <c r="E22" s="47"/>
      <c r="F22" s="35"/>
      <c r="G22" s="35"/>
      <c r="H22" s="35"/>
      <c r="I22" s="34">
        <f t="shared" si="1"/>
        <v>0</v>
      </c>
      <c r="J22" s="46"/>
      <c r="K22" s="28">
        <f>Z22</f>
        <v>0</v>
      </c>
      <c r="L22" s="28">
        <f t="shared" si="2"/>
        <v>0</v>
      </c>
      <c r="N22">
        <f t="shared" si="3"/>
        <v>0</v>
      </c>
      <c r="X22" s="66">
        <f t="shared" si="4"/>
        <v>0</v>
      </c>
      <c r="Y22" s="17">
        <f t="shared" si="5"/>
        <v>0</v>
      </c>
      <c r="Z22" s="5">
        <f t="shared" si="6"/>
        <v>0</v>
      </c>
      <c r="AA22" s="5">
        <f t="shared" si="7"/>
        <v>0</v>
      </c>
    </row>
    <row r="23" spans="3:30" ht="18.75" x14ac:dyDescent="0.3">
      <c r="C23" s="99" t="s">
        <v>154</v>
      </c>
      <c r="D23" s="100"/>
      <c r="E23" s="100"/>
      <c r="F23" s="100"/>
      <c r="G23" s="100"/>
      <c r="H23" s="100"/>
      <c r="I23" s="100"/>
      <c r="J23" s="101"/>
      <c r="K23" s="74">
        <f>Z23</f>
        <v>0</v>
      </c>
      <c r="L23" s="74">
        <f>AA23</f>
        <v>0</v>
      </c>
      <c r="N23">
        <f>SUM(N10:N22)</f>
        <v>0</v>
      </c>
      <c r="O23">
        <f>SUM(J10:J22)</f>
        <v>0</v>
      </c>
      <c r="P23" s="16">
        <f>IFERROR(N23/O23,0)</f>
        <v>0</v>
      </c>
      <c r="Q23" s="16">
        <f>P23*O23*1.2</f>
        <v>0</v>
      </c>
      <c r="Y23" s="20">
        <f>ROUND(SUM(Y10:Y22),3)</f>
        <v>0</v>
      </c>
      <c r="Z23" s="18">
        <f>ROUND(SUM(Z10:Z22),2)</f>
        <v>0</v>
      </c>
      <c r="AA23" s="29">
        <f>ROUND(SUM(AA10:AA22),2)</f>
        <v>0</v>
      </c>
      <c r="AC23" t="e">
        <f>ROUND((Z23)/Y23,2)</f>
        <v>#DIV/0!</v>
      </c>
      <c r="AD23" t="e">
        <f>AC23*Y23</f>
        <v>#DIV/0!</v>
      </c>
    </row>
    <row r="24" spans="3:30" x14ac:dyDescent="0.25">
      <c r="C24" s="38"/>
      <c r="D24" s="38"/>
      <c r="E24" s="38"/>
      <c r="F24" s="38"/>
      <c r="G24" s="38"/>
      <c r="H24" s="38"/>
      <c r="I24" s="39"/>
      <c r="J24" s="38"/>
      <c r="K24" s="38"/>
      <c r="L24" s="38"/>
    </row>
    <row r="25" spans="3:30" x14ac:dyDescent="0.25">
      <c r="C25" s="38"/>
      <c r="D25" s="49"/>
      <c r="E25" s="49"/>
      <c r="F25" s="49"/>
      <c r="G25" s="49"/>
      <c r="H25" s="49"/>
      <c r="I25" s="50"/>
      <c r="J25" s="49"/>
      <c r="K25" s="49"/>
      <c r="L25" s="38"/>
    </row>
    <row r="26" spans="3:30" ht="37.5" x14ac:dyDescent="0.3">
      <c r="C26" s="72" t="s">
        <v>155</v>
      </c>
      <c r="D26" s="72"/>
      <c r="E26" s="40"/>
      <c r="F26" s="40"/>
      <c r="G26" s="41"/>
      <c r="H26" s="41"/>
      <c r="I26" s="42"/>
      <c r="J26" s="41"/>
      <c r="K26" s="78" t="s">
        <v>166</v>
      </c>
      <c r="L26" s="78" t="s">
        <v>168</v>
      </c>
    </row>
    <row r="27" spans="3:30" ht="75" x14ac:dyDescent="0.25">
      <c r="C27" s="51" t="s">
        <v>11</v>
      </c>
      <c r="D27" s="51" t="s">
        <v>12</v>
      </c>
      <c r="E27" s="52" t="s">
        <v>34</v>
      </c>
      <c r="F27" s="52" t="s">
        <v>35</v>
      </c>
      <c r="G27" s="51" t="s">
        <v>13</v>
      </c>
      <c r="H27" s="51" t="s">
        <v>165</v>
      </c>
      <c r="I27" s="51" t="s">
        <v>132</v>
      </c>
      <c r="J27" s="51" t="s">
        <v>14</v>
      </c>
      <c r="K27" s="80" t="s">
        <v>15</v>
      </c>
      <c r="L27" s="80" t="s">
        <v>16</v>
      </c>
      <c r="X27" s="9" t="s">
        <v>132</v>
      </c>
      <c r="Y27" s="9" t="s">
        <v>14</v>
      </c>
      <c r="Z27" s="5" t="s">
        <v>15</v>
      </c>
      <c r="AA27" s="5" t="s">
        <v>16</v>
      </c>
    </row>
    <row r="28" spans="3:30" x14ac:dyDescent="0.25">
      <c r="C28" s="45" t="s">
        <v>17</v>
      </c>
      <c r="D28" s="35"/>
      <c r="E28" s="46"/>
      <c r="F28" s="35"/>
      <c r="G28" s="35"/>
      <c r="H28" s="35"/>
      <c r="I28" s="34">
        <f>D28-G28</f>
        <v>0</v>
      </c>
      <c r="J28" s="46"/>
      <c r="K28" s="28">
        <f>Z28</f>
        <v>0</v>
      </c>
      <c r="L28" s="28">
        <f>1.2*K28</f>
        <v>0</v>
      </c>
      <c r="N28">
        <f>I28*J28</f>
        <v>0</v>
      </c>
      <c r="X28" s="67">
        <f>(D28-G28)</f>
        <v>0</v>
      </c>
      <c r="Y28" s="17">
        <f>ROUND(J28,3)</f>
        <v>0</v>
      </c>
      <c r="Z28" s="5">
        <f>(X28*Y28)</f>
        <v>0</v>
      </c>
      <c r="AA28" s="5">
        <f>1.2*Z28</f>
        <v>0</v>
      </c>
    </row>
    <row r="29" spans="3:30" x14ac:dyDescent="0.25">
      <c r="C29" s="45" t="s">
        <v>18</v>
      </c>
      <c r="D29" s="35"/>
      <c r="E29" s="46"/>
      <c r="F29" s="35"/>
      <c r="G29" s="35"/>
      <c r="H29" s="35"/>
      <c r="I29" s="34">
        <f t="shared" ref="I29:I40" si="8">D29-G29</f>
        <v>0</v>
      </c>
      <c r="J29" s="46"/>
      <c r="K29" s="28">
        <f t="shared" ref="K29:K40" si="9">Z29</f>
        <v>0</v>
      </c>
      <c r="L29" s="28">
        <f t="shared" ref="L29:L40" si="10">1.2*K29</f>
        <v>0</v>
      </c>
      <c r="N29">
        <f t="shared" ref="N29:N40" si="11">I29*J29</f>
        <v>0</v>
      </c>
      <c r="X29" s="67">
        <f t="shared" ref="X29:X40" si="12">(D29-G29)</f>
        <v>0</v>
      </c>
      <c r="Y29" s="17">
        <f t="shared" ref="Y29:Y40" si="13">ROUND(J29,3)</f>
        <v>0</v>
      </c>
      <c r="Z29" s="5">
        <f t="shared" ref="Z29:Z40" si="14">(X29*Y29)</f>
        <v>0</v>
      </c>
      <c r="AA29" s="5">
        <f t="shared" ref="AA29:AA40" si="15">1.2*Z29</f>
        <v>0</v>
      </c>
    </row>
    <row r="30" spans="3:30" x14ac:dyDescent="0.25">
      <c r="C30" s="45" t="s">
        <v>19</v>
      </c>
      <c r="D30" s="35"/>
      <c r="E30" s="46"/>
      <c r="F30" s="35"/>
      <c r="G30" s="35"/>
      <c r="H30" s="35"/>
      <c r="I30" s="34">
        <f t="shared" si="8"/>
        <v>0</v>
      </c>
      <c r="J30" s="46"/>
      <c r="K30" s="28">
        <f t="shared" si="9"/>
        <v>0</v>
      </c>
      <c r="L30" s="28">
        <f t="shared" si="10"/>
        <v>0</v>
      </c>
      <c r="N30">
        <f t="shared" si="11"/>
        <v>0</v>
      </c>
      <c r="X30" s="67">
        <f t="shared" si="12"/>
        <v>0</v>
      </c>
      <c r="Y30" s="17">
        <f t="shared" si="13"/>
        <v>0</v>
      </c>
      <c r="Z30" s="5">
        <f t="shared" si="14"/>
        <v>0</v>
      </c>
      <c r="AA30" s="5">
        <f t="shared" si="15"/>
        <v>0</v>
      </c>
    </row>
    <row r="31" spans="3:30" x14ac:dyDescent="0.25">
      <c r="C31" s="45" t="s">
        <v>20</v>
      </c>
      <c r="D31" s="35"/>
      <c r="E31" s="46"/>
      <c r="F31" s="35"/>
      <c r="G31" s="35"/>
      <c r="H31" s="35"/>
      <c r="I31" s="34">
        <f t="shared" si="8"/>
        <v>0</v>
      </c>
      <c r="J31" s="46"/>
      <c r="K31" s="28">
        <f t="shared" si="9"/>
        <v>0</v>
      </c>
      <c r="L31" s="28">
        <f t="shared" si="10"/>
        <v>0</v>
      </c>
      <c r="N31">
        <f t="shared" si="11"/>
        <v>0</v>
      </c>
      <c r="X31" s="67">
        <f t="shared" si="12"/>
        <v>0</v>
      </c>
      <c r="Y31" s="17">
        <f t="shared" si="13"/>
        <v>0</v>
      </c>
      <c r="Z31" s="5">
        <f t="shared" si="14"/>
        <v>0</v>
      </c>
      <c r="AA31" s="5">
        <f t="shared" si="15"/>
        <v>0</v>
      </c>
    </row>
    <row r="32" spans="3:30" x14ac:dyDescent="0.25">
      <c r="C32" s="45" t="s">
        <v>21</v>
      </c>
      <c r="D32" s="35"/>
      <c r="E32" s="46"/>
      <c r="F32" s="35"/>
      <c r="G32" s="35"/>
      <c r="H32" s="35"/>
      <c r="I32" s="34">
        <f t="shared" si="8"/>
        <v>0</v>
      </c>
      <c r="J32" s="46"/>
      <c r="K32" s="28">
        <f t="shared" si="9"/>
        <v>0</v>
      </c>
      <c r="L32" s="28">
        <f t="shared" si="10"/>
        <v>0</v>
      </c>
      <c r="N32">
        <f t="shared" si="11"/>
        <v>0</v>
      </c>
      <c r="X32" s="67">
        <f t="shared" si="12"/>
        <v>0</v>
      </c>
      <c r="Y32" s="17">
        <f t="shared" si="13"/>
        <v>0</v>
      </c>
      <c r="Z32" s="5">
        <f t="shared" si="14"/>
        <v>0</v>
      </c>
      <c r="AA32" s="5">
        <f t="shared" si="15"/>
        <v>0</v>
      </c>
    </row>
    <row r="33" spans="3:29" x14ac:dyDescent="0.25">
      <c r="C33" s="45" t="s">
        <v>22</v>
      </c>
      <c r="D33" s="35"/>
      <c r="E33" s="46"/>
      <c r="F33" s="35"/>
      <c r="G33" s="35"/>
      <c r="H33" s="35"/>
      <c r="I33" s="34">
        <f t="shared" si="8"/>
        <v>0</v>
      </c>
      <c r="J33" s="46"/>
      <c r="K33" s="28">
        <f t="shared" si="9"/>
        <v>0</v>
      </c>
      <c r="L33" s="28">
        <f t="shared" si="10"/>
        <v>0</v>
      </c>
      <c r="N33">
        <f t="shared" si="11"/>
        <v>0</v>
      </c>
      <c r="X33" s="67">
        <f t="shared" si="12"/>
        <v>0</v>
      </c>
      <c r="Y33" s="17">
        <f t="shared" si="13"/>
        <v>0</v>
      </c>
      <c r="Z33" s="5">
        <f t="shared" si="14"/>
        <v>0</v>
      </c>
      <c r="AA33" s="5">
        <f t="shared" si="15"/>
        <v>0</v>
      </c>
    </row>
    <row r="34" spans="3:29" x14ac:dyDescent="0.25">
      <c r="C34" s="45" t="s">
        <v>23</v>
      </c>
      <c r="D34" s="35"/>
      <c r="E34" s="46"/>
      <c r="F34" s="35"/>
      <c r="G34" s="35"/>
      <c r="H34" s="35"/>
      <c r="I34" s="34">
        <f t="shared" si="8"/>
        <v>0</v>
      </c>
      <c r="J34" s="46"/>
      <c r="K34" s="28">
        <f t="shared" si="9"/>
        <v>0</v>
      </c>
      <c r="L34" s="28">
        <f t="shared" si="10"/>
        <v>0</v>
      </c>
      <c r="N34">
        <f t="shared" si="11"/>
        <v>0</v>
      </c>
      <c r="X34" s="67">
        <f t="shared" si="12"/>
        <v>0</v>
      </c>
      <c r="Y34" s="17">
        <f t="shared" si="13"/>
        <v>0</v>
      </c>
      <c r="Z34" s="5">
        <f t="shared" si="14"/>
        <v>0</v>
      </c>
      <c r="AA34" s="5">
        <f t="shared" si="15"/>
        <v>0</v>
      </c>
    </row>
    <row r="35" spans="3:29" x14ac:dyDescent="0.25">
      <c r="C35" s="45" t="s">
        <v>24</v>
      </c>
      <c r="D35" s="35"/>
      <c r="E35" s="46"/>
      <c r="F35" s="35"/>
      <c r="G35" s="35"/>
      <c r="H35" s="35"/>
      <c r="I35" s="34">
        <f t="shared" si="8"/>
        <v>0</v>
      </c>
      <c r="J35" s="46"/>
      <c r="K35" s="28">
        <f t="shared" si="9"/>
        <v>0</v>
      </c>
      <c r="L35" s="28">
        <f t="shared" si="10"/>
        <v>0</v>
      </c>
      <c r="N35">
        <f t="shared" si="11"/>
        <v>0</v>
      </c>
      <c r="X35" s="67">
        <f t="shared" si="12"/>
        <v>0</v>
      </c>
      <c r="Y35" s="17">
        <f t="shared" si="13"/>
        <v>0</v>
      </c>
      <c r="Z35" s="5">
        <f t="shared" si="14"/>
        <v>0</v>
      </c>
      <c r="AA35" s="5">
        <f t="shared" si="15"/>
        <v>0</v>
      </c>
    </row>
    <row r="36" spans="3:29" x14ac:dyDescent="0.25">
      <c r="C36" s="45" t="s">
        <v>25</v>
      </c>
      <c r="D36" s="35"/>
      <c r="E36" s="46"/>
      <c r="F36" s="35"/>
      <c r="G36" s="35"/>
      <c r="H36" s="35"/>
      <c r="I36" s="34">
        <f t="shared" si="8"/>
        <v>0</v>
      </c>
      <c r="J36" s="46"/>
      <c r="K36" s="28">
        <f t="shared" si="9"/>
        <v>0</v>
      </c>
      <c r="L36" s="28">
        <f t="shared" si="10"/>
        <v>0</v>
      </c>
      <c r="N36">
        <f t="shared" si="11"/>
        <v>0</v>
      </c>
      <c r="X36" s="67">
        <f t="shared" si="12"/>
        <v>0</v>
      </c>
      <c r="Y36" s="17">
        <f t="shared" si="13"/>
        <v>0</v>
      </c>
      <c r="Z36" s="5">
        <f t="shared" si="14"/>
        <v>0</v>
      </c>
      <c r="AA36" s="5">
        <f t="shared" si="15"/>
        <v>0</v>
      </c>
    </row>
    <row r="37" spans="3:29" x14ac:dyDescent="0.25">
      <c r="C37" s="45" t="s">
        <v>26</v>
      </c>
      <c r="D37" s="35"/>
      <c r="E37" s="46"/>
      <c r="F37" s="35"/>
      <c r="G37" s="35"/>
      <c r="H37" s="35"/>
      <c r="I37" s="34">
        <f t="shared" si="8"/>
        <v>0</v>
      </c>
      <c r="J37" s="46"/>
      <c r="K37" s="28">
        <f t="shared" si="9"/>
        <v>0</v>
      </c>
      <c r="L37" s="28">
        <f t="shared" si="10"/>
        <v>0</v>
      </c>
      <c r="N37">
        <f t="shared" si="11"/>
        <v>0</v>
      </c>
      <c r="X37" s="67">
        <f t="shared" si="12"/>
        <v>0</v>
      </c>
      <c r="Y37" s="17">
        <f t="shared" si="13"/>
        <v>0</v>
      </c>
      <c r="Z37" s="5">
        <f t="shared" si="14"/>
        <v>0</v>
      </c>
      <c r="AA37" s="5">
        <f t="shared" si="15"/>
        <v>0</v>
      </c>
    </row>
    <row r="38" spans="3:29" x14ac:dyDescent="0.25">
      <c r="C38" s="45" t="s">
        <v>27</v>
      </c>
      <c r="D38" s="35"/>
      <c r="E38" s="46"/>
      <c r="F38" s="35"/>
      <c r="G38" s="35"/>
      <c r="H38" s="35"/>
      <c r="I38" s="34">
        <f t="shared" si="8"/>
        <v>0</v>
      </c>
      <c r="J38" s="46"/>
      <c r="K38" s="28">
        <f t="shared" si="9"/>
        <v>0</v>
      </c>
      <c r="L38" s="28">
        <f t="shared" si="10"/>
        <v>0</v>
      </c>
      <c r="N38">
        <f t="shared" si="11"/>
        <v>0</v>
      </c>
      <c r="X38" s="67">
        <f t="shared" si="12"/>
        <v>0</v>
      </c>
      <c r="Y38" s="17">
        <f t="shared" si="13"/>
        <v>0</v>
      </c>
      <c r="Z38" s="5">
        <f t="shared" si="14"/>
        <v>0</v>
      </c>
      <c r="AA38" s="5">
        <f t="shared" si="15"/>
        <v>0</v>
      </c>
    </row>
    <row r="39" spans="3:29" x14ac:dyDescent="0.25">
      <c r="C39" s="45" t="s">
        <v>28</v>
      </c>
      <c r="D39" s="35"/>
      <c r="E39" s="46"/>
      <c r="F39" s="35"/>
      <c r="G39" s="35"/>
      <c r="H39" s="35"/>
      <c r="I39" s="34">
        <f t="shared" si="8"/>
        <v>0</v>
      </c>
      <c r="J39" s="46"/>
      <c r="K39" s="28">
        <f t="shared" si="9"/>
        <v>0</v>
      </c>
      <c r="L39" s="28">
        <f t="shared" si="10"/>
        <v>0</v>
      </c>
      <c r="N39">
        <f t="shared" si="11"/>
        <v>0</v>
      </c>
      <c r="X39" s="67">
        <f t="shared" si="12"/>
        <v>0</v>
      </c>
      <c r="Y39" s="17">
        <f t="shared" si="13"/>
        <v>0</v>
      </c>
      <c r="Z39" s="5">
        <f t="shared" si="14"/>
        <v>0</v>
      </c>
      <c r="AA39" s="5">
        <f t="shared" si="15"/>
        <v>0</v>
      </c>
    </row>
    <row r="40" spans="3:29" x14ac:dyDescent="0.25">
      <c r="C40" s="48" t="s">
        <v>29</v>
      </c>
      <c r="D40" s="35"/>
      <c r="E40" s="46"/>
      <c r="F40" s="35"/>
      <c r="G40" s="35"/>
      <c r="H40" s="35"/>
      <c r="I40" s="34">
        <f t="shared" si="8"/>
        <v>0</v>
      </c>
      <c r="J40" s="46"/>
      <c r="K40" s="28">
        <f t="shared" si="9"/>
        <v>0</v>
      </c>
      <c r="L40" s="28">
        <f t="shared" si="10"/>
        <v>0</v>
      </c>
      <c r="N40">
        <f t="shared" si="11"/>
        <v>0</v>
      </c>
      <c r="X40" s="67">
        <f t="shared" si="12"/>
        <v>0</v>
      </c>
      <c r="Y40" s="17">
        <f t="shared" si="13"/>
        <v>0</v>
      </c>
      <c r="Z40" s="5">
        <f t="shared" si="14"/>
        <v>0</v>
      </c>
      <c r="AA40" s="5">
        <f t="shared" si="15"/>
        <v>0</v>
      </c>
    </row>
    <row r="41" spans="3:29" ht="18.75" x14ac:dyDescent="0.3">
      <c r="C41" s="102" t="s">
        <v>156</v>
      </c>
      <c r="D41" s="103"/>
      <c r="E41" s="103"/>
      <c r="F41" s="103"/>
      <c r="G41" s="103"/>
      <c r="H41" s="103"/>
      <c r="I41" s="103"/>
      <c r="J41" s="104"/>
      <c r="K41" s="75">
        <f>Z41</f>
        <v>0</v>
      </c>
      <c r="L41" s="75">
        <f>AA41</f>
        <v>0</v>
      </c>
      <c r="N41">
        <f>SUM(N28:N40)</f>
        <v>0</v>
      </c>
      <c r="O41">
        <f>SUM(J28:J40)</f>
        <v>0</v>
      </c>
      <c r="P41" s="16">
        <f>IFERROR(N41/O41,0)</f>
        <v>0</v>
      </c>
      <c r="Q41" s="16">
        <f>P41*O41*1.2</f>
        <v>0</v>
      </c>
      <c r="Y41" s="19">
        <f>ROUND(SUM(Y28:Y40),3)</f>
        <v>0</v>
      </c>
      <c r="Z41" s="18">
        <f>ROUND(SUM(Z28:Z40),2)</f>
        <v>0</v>
      </c>
      <c r="AA41" s="29">
        <f>ROUND(SUM(AA28:AA40),2)</f>
        <v>0</v>
      </c>
      <c r="AC41" t="e">
        <f>ROUND(Z41/Y41,2)</f>
        <v>#DIV/0!</v>
      </c>
    </row>
    <row r="42" spans="3:29" x14ac:dyDescent="0.25">
      <c r="C42" s="38"/>
      <c r="D42" s="38"/>
      <c r="E42" s="38"/>
      <c r="F42" s="38"/>
      <c r="G42" s="38"/>
      <c r="H42" s="38"/>
      <c r="I42" s="39"/>
      <c r="J42" s="38"/>
      <c r="K42" s="38"/>
      <c r="L42" s="38"/>
    </row>
    <row r="43" spans="3:29" x14ac:dyDescent="0.25">
      <c r="C43" s="53"/>
      <c r="D43" s="53"/>
      <c r="E43" s="53"/>
      <c r="F43" s="53"/>
      <c r="G43" s="53"/>
      <c r="H43" s="53"/>
      <c r="I43" s="54"/>
      <c r="J43" s="53"/>
      <c r="K43" s="53"/>
      <c r="L43" s="53"/>
    </row>
    <row r="44" spans="3:29" ht="18.75" x14ac:dyDescent="0.3">
      <c r="C44" s="73" t="s">
        <v>157</v>
      </c>
      <c r="D44" s="73"/>
      <c r="E44" s="40"/>
      <c r="F44" s="40"/>
      <c r="G44" s="41"/>
      <c r="H44" s="41"/>
      <c r="I44" s="42"/>
      <c r="J44" s="41"/>
      <c r="K44" s="79" t="s">
        <v>166</v>
      </c>
      <c r="L44" s="79" t="s">
        <v>171</v>
      </c>
    </row>
    <row r="45" spans="3:29" ht="75" x14ac:dyDescent="0.25">
      <c r="C45" s="55" t="s">
        <v>11</v>
      </c>
      <c r="D45" s="55" t="s">
        <v>12</v>
      </c>
      <c r="E45" s="56" t="s">
        <v>34</v>
      </c>
      <c r="F45" s="56" t="s">
        <v>35</v>
      </c>
      <c r="G45" s="55" t="s">
        <v>13</v>
      </c>
      <c r="H45" s="55" t="s">
        <v>165</v>
      </c>
      <c r="I45" s="55" t="s">
        <v>132</v>
      </c>
      <c r="J45" s="55" t="s">
        <v>14</v>
      </c>
      <c r="K45" s="80" t="s">
        <v>15</v>
      </c>
      <c r="L45" s="80" t="s">
        <v>16</v>
      </c>
      <c r="X45" s="10" t="s">
        <v>132</v>
      </c>
      <c r="Y45" s="10" t="s">
        <v>14</v>
      </c>
      <c r="Z45" s="5" t="s">
        <v>15</v>
      </c>
      <c r="AA45" s="5" t="s">
        <v>16</v>
      </c>
    </row>
    <row r="46" spans="3:29" x14ac:dyDescent="0.25">
      <c r="C46" s="45" t="s">
        <v>17</v>
      </c>
      <c r="D46" s="46"/>
      <c r="E46" s="46"/>
      <c r="F46" s="35"/>
      <c r="G46" s="35"/>
      <c r="H46" s="35"/>
      <c r="I46" s="36">
        <f>D46-G46</f>
        <v>0</v>
      </c>
      <c r="J46" s="47"/>
      <c r="K46" s="28">
        <f>Z46</f>
        <v>0</v>
      </c>
      <c r="L46" s="28">
        <f>1.2*K46</f>
        <v>0</v>
      </c>
      <c r="N46">
        <f>I46*J46</f>
        <v>0</v>
      </c>
      <c r="X46" s="66">
        <f>(D46-G46)</f>
        <v>0</v>
      </c>
      <c r="Y46" s="14">
        <f>ROUND(J46,3)</f>
        <v>0</v>
      </c>
      <c r="Z46" s="5">
        <f>(X46*Y46)</f>
        <v>0</v>
      </c>
      <c r="AA46" s="5">
        <f>1.2*Z46</f>
        <v>0</v>
      </c>
    </row>
    <row r="47" spans="3:29" x14ac:dyDescent="0.25">
      <c r="C47" s="45" t="s">
        <v>18</v>
      </c>
      <c r="D47" s="46"/>
      <c r="E47" s="46"/>
      <c r="F47" s="35"/>
      <c r="G47" s="35"/>
      <c r="H47" s="35"/>
      <c r="I47" s="36">
        <f t="shared" ref="I47:I58" si="16">D47-G47</f>
        <v>0</v>
      </c>
      <c r="J47" s="46"/>
      <c r="K47" s="28">
        <f t="shared" ref="K47:K58" si="17">Z47</f>
        <v>0</v>
      </c>
      <c r="L47" s="28">
        <f t="shared" ref="L47:L58" si="18">1.2*K47</f>
        <v>0</v>
      </c>
      <c r="N47">
        <f t="shared" ref="N47:N58" si="19">I47*J47</f>
        <v>0</v>
      </c>
      <c r="X47" s="66">
        <f t="shared" ref="X47:X58" si="20">(D47-G47)</f>
        <v>0</v>
      </c>
      <c r="Y47" s="14">
        <f t="shared" ref="Y47:Y58" si="21">ROUND(J47,3)</f>
        <v>0</v>
      </c>
      <c r="Z47" s="5">
        <f t="shared" ref="Z47:Z58" si="22">(X47*Y47)</f>
        <v>0</v>
      </c>
      <c r="AA47" s="5">
        <f t="shared" ref="AA47:AA58" si="23">1.2*Z47</f>
        <v>0</v>
      </c>
    </row>
    <row r="48" spans="3:29" x14ac:dyDescent="0.25">
      <c r="C48" s="45" t="s">
        <v>19</v>
      </c>
      <c r="D48" s="46"/>
      <c r="E48" s="46"/>
      <c r="F48" s="35"/>
      <c r="G48" s="35"/>
      <c r="H48" s="35"/>
      <c r="I48" s="36">
        <f t="shared" si="16"/>
        <v>0</v>
      </c>
      <c r="J48" s="46"/>
      <c r="K48" s="28">
        <f t="shared" si="17"/>
        <v>0</v>
      </c>
      <c r="L48" s="28">
        <f t="shared" si="18"/>
        <v>0</v>
      </c>
      <c r="N48">
        <f t="shared" si="19"/>
        <v>0</v>
      </c>
      <c r="X48" s="66">
        <f t="shared" si="20"/>
        <v>0</v>
      </c>
      <c r="Y48" s="14">
        <f t="shared" si="21"/>
        <v>0</v>
      </c>
      <c r="Z48" s="5">
        <f t="shared" si="22"/>
        <v>0</v>
      </c>
      <c r="AA48" s="5">
        <f t="shared" si="23"/>
        <v>0</v>
      </c>
    </row>
    <row r="49" spans="3:29" x14ac:dyDescent="0.25">
      <c r="C49" s="45" t="s">
        <v>20</v>
      </c>
      <c r="D49" s="46"/>
      <c r="E49" s="46"/>
      <c r="F49" s="35"/>
      <c r="G49" s="35"/>
      <c r="H49" s="35"/>
      <c r="I49" s="36">
        <f t="shared" si="16"/>
        <v>0</v>
      </c>
      <c r="J49" s="46"/>
      <c r="K49" s="28">
        <f t="shared" si="17"/>
        <v>0</v>
      </c>
      <c r="L49" s="28">
        <f t="shared" si="18"/>
        <v>0</v>
      </c>
      <c r="N49">
        <f t="shared" si="19"/>
        <v>0</v>
      </c>
      <c r="X49" s="66">
        <f t="shared" si="20"/>
        <v>0</v>
      </c>
      <c r="Y49" s="14">
        <f t="shared" si="21"/>
        <v>0</v>
      </c>
      <c r="Z49" s="5">
        <f t="shared" si="22"/>
        <v>0</v>
      </c>
      <c r="AA49" s="5">
        <f t="shared" si="23"/>
        <v>0</v>
      </c>
    </row>
    <row r="50" spans="3:29" x14ac:dyDescent="0.25">
      <c r="C50" s="45" t="s">
        <v>21</v>
      </c>
      <c r="D50" s="46"/>
      <c r="E50" s="46"/>
      <c r="F50" s="35"/>
      <c r="G50" s="35"/>
      <c r="H50" s="35"/>
      <c r="I50" s="36">
        <f t="shared" si="16"/>
        <v>0</v>
      </c>
      <c r="J50" s="46"/>
      <c r="K50" s="28">
        <f t="shared" si="17"/>
        <v>0</v>
      </c>
      <c r="L50" s="28">
        <f t="shared" si="18"/>
        <v>0</v>
      </c>
      <c r="N50">
        <f t="shared" si="19"/>
        <v>0</v>
      </c>
      <c r="X50" s="66">
        <f t="shared" si="20"/>
        <v>0</v>
      </c>
      <c r="Y50" s="14">
        <f t="shared" si="21"/>
        <v>0</v>
      </c>
      <c r="Z50" s="5">
        <f t="shared" si="22"/>
        <v>0</v>
      </c>
      <c r="AA50" s="5">
        <f t="shared" si="23"/>
        <v>0</v>
      </c>
    </row>
    <row r="51" spans="3:29" x14ac:dyDescent="0.25">
      <c r="C51" s="45" t="s">
        <v>22</v>
      </c>
      <c r="D51" s="46"/>
      <c r="E51" s="46"/>
      <c r="F51" s="35"/>
      <c r="G51" s="35"/>
      <c r="H51" s="35"/>
      <c r="I51" s="36">
        <f t="shared" si="16"/>
        <v>0</v>
      </c>
      <c r="J51" s="46"/>
      <c r="K51" s="28">
        <f t="shared" si="17"/>
        <v>0</v>
      </c>
      <c r="L51" s="28">
        <f t="shared" si="18"/>
        <v>0</v>
      </c>
      <c r="N51">
        <f t="shared" si="19"/>
        <v>0</v>
      </c>
      <c r="X51" s="66">
        <f t="shared" si="20"/>
        <v>0</v>
      </c>
      <c r="Y51" s="14">
        <f t="shared" si="21"/>
        <v>0</v>
      </c>
      <c r="Z51" s="5">
        <f t="shared" si="22"/>
        <v>0</v>
      </c>
      <c r="AA51" s="5">
        <f t="shared" si="23"/>
        <v>0</v>
      </c>
    </row>
    <row r="52" spans="3:29" x14ac:dyDescent="0.25">
      <c r="C52" s="45" t="s">
        <v>23</v>
      </c>
      <c r="D52" s="46"/>
      <c r="E52" s="46"/>
      <c r="F52" s="35"/>
      <c r="G52" s="35"/>
      <c r="H52" s="35"/>
      <c r="I52" s="36">
        <f t="shared" si="16"/>
        <v>0</v>
      </c>
      <c r="J52" s="46"/>
      <c r="K52" s="28">
        <f t="shared" si="17"/>
        <v>0</v>
      </c>
      <c r="L52" s="28">
        <f t="shared" si="18"/>
        <v>0</v>
      </c>
      <c r="N52">
        <f t="shared" si="19"/>
        <v>0</v>
      </c>
      <c r="X52" s="66">
        <f t="shared" si="20"/>
        <v>0</v>
      </c>
      <c r="Y52" s="14">
        <f t="shared" si="21"/>
        <v>0</v>
      </c>
      <c r="Z52" s="5">
        <f t="shared" si="22"/>
        <v>0</v>
      </c>
      <c r="AA52" s="5">
        <f t="shared" si="23"/>
        <v>0</v>
      </c>
    </row>
    <row r="53" spans="3:29" x14ac:dyDescent="0.25">
      <c r="C53" s="45" t="s">
        <v>24</v>
      </c>
      <c r="D53" s="46"/>
      <c r="E53" s="46"/>
      <c r="F53" s="35"/>
      <c r="G53" s="35"/>
      <c r="H53" s="35"/>
      <c r="I53" s="36">
        <f t="shared" si="16"/>
        <v>0</v>
      </c>
      <c r="J53" s="46"/>
      <c r="K53" s="28">
        <f t="shared" si="17"/>
        <v>0</v>
      </c>
      <c r="L53" s="28">
        <f t="shared" si="18"/>
        <v>0</v>
      </c>
      <c r="N53">
        <f t="shared" si="19"/>
        <v>0</v>
      </c>
      <c r="X53" s="66">
        <f t="shared" si="20"/>
        <v>0</v>
      </c>
      <c r="Y53" s="14">
        <f t="shared" si="21"/>
        <v>0</v>
      </c>
      <c r="Z53" s="5">
        <f t="shared" si="22"/>
        <v>0</v>
      </c>
      <c r="AA53" s="5">
        <f t="shared" si="23"/>
        <v>0</v>
      </c>
    </row>
    <row r="54" spans="3:29" x14ac:dyDescent="0.25">
      <c r="C54" s="45" t="s">
        <v>25</v>
      </c>
      <c r="D54" s="46"/>
      <c r="E54" s="46"/>
      <c r="F54" s="35"/>
      <c r="G54" s="35"/>
      <c r="H54" s="35"/>
      <c r="I54" s="36">
        <f t="shared" si="16"/>
        <v>0</v>
      </c>
      <c r="J54" s="46"/>
      <c r="K54" s="28">
        <f t="shared" si="17"/>
        <v>0</v>
      </c>
      <c r="L54" s="28">
        <f t="shared" si="18"/>
        <v>0</v>
      </c>
      <c r="N54">
        <f t="shared" si="19"/>
        <v>0</v>
      </c>
      <c r="X54" s="66">
        <f t="shared" si="20"/>
        <v>0</v>
      </c>
      <c r="Y54" s="14">
        <f t="shared" si="21"/>
        <v>0</v>
      </c>
      <c r="Z54" s="5">
        <f t="shared" si="22"/>
        <v>0</v>
      </c>
      <c r="AA54" s="5">
        <f t="shared" si="23"/>
        <v>0</v>
      </c>
    </row>
    <row r="55" spans="3:29" x14ac:dyDescent="0.25">
      <c r="C55" s="45" t="s">
        <v>26</v>
      </c>
      <c r="D55" s="46"/>
      <c r="E55" s="46"/>
      <c r="F55" s="35"/>
      <c r="G55" s="35"/>
      <c r="H55" s="35"/>
      <c r="I55" s="36">
        <f t="shared" si="16"/>
        <v>0</v>
      </c>
      <c r="J55" s="46"/>
      <c r="K55" s="28">
        <f t="shared" si="17"/>
        <v>0</v>
      </c>
      <c r="L55" s="28">
        <f t="shared" si="18"/>
        <v>0</v>
      </c>
      <c r="N55">
        <f t="shared" si="19"/>
        <v>0</v>
      </c>
      <c r="X55" s="66">
        <f t="shared" si="20"/>
        <v>0</v>
      </c>
      <c r="Y55" s="14">
        <f t="shared" si="21"/>
        <v>0</v>
      </c>
      <c r="Z55" s="5">
        <f t="shared" si="22"/>
        <v>0</v>
      </c>
      <c r="AA55" s="5">
        <f t="shared" si="23"/>
        <v>0</v>
      </c>
    </row>
    <row r="56" spans="3:29" x14ac:dyDescent="0.25">
      <c r="C56" s="45" t="s">
        <v>27</v>
      </c>
      <c r="D56" s="46"/>
      <c r="E56" s="46"/>
      <c r="F56" s="35"/>
      <c r="G56" s="35"/>
      <c r="H56" s="35"/>
      <c r="I56" s="36">
        <f t="shared" si="16"/>
        <v>0</v>
      </c>
      <c r="J56" s="46"/>
      <c r="K56" s="28">
        <f t="shared" si="17"/>
        <v>0</v>
      </c>
      <c r="L56" s="28">
        <f t="shared" si="18"/>
        <v>0</v>
      </c>
      <c r="N56">
        <f t="shared" si="19"/>
        <v>0</v>
      </c>
      <c r="X56" s="66">
        <f t="shared" si="20"/>
        <v>0</v>
      </c>
      <c r="Y56" s="14">
        <f t="shared" si="21"/>
        <v>0</v>
      </c>
      <c r="Z56" s="5">
        <f t="shared" si="22"/>
        <v>0</v>
      </c>
      <c r="AA56" s="5">
        <f t="shared" si="23"/>
        <v>0</v>
      </c>
    </row>
    <row r="57" spans="3:29" x14ac:dyDescent="0.25">
      <c r="C57" s="45" t="s">
        <v>28</v>
      </c>
      <c r="D57" s="46"/>
      <c r="E57" s="46"/>
      <c r="F57" s="35"/>
      <c r="G57" s="35"/>
      <c r="H57" s="35"/>
      <c r="I57" s="36">
        <f t="shared" si="16"/>
        <v>0</v>
      </c>
      <c r="J57" s="46"/>
      <c r="K57" s="28">
        <f t="shared" si="17"/>
        <v>0</v>
      </c>
      <c r="L57" s="28">
        <f t="shared" si="18"/>
        <v>0</v>
      </c>
      <c r="N57">
        <f t="shared" si="19"/>
        <v>0</v>
      </c>
      <c r="X57" s="66">
        <f t="shared" si="20"/>
        <v>0</v>
      </c>
      <c r="Y57" s="14">
        <f t="shared" si="21"/>
        <v>0</v>
      </c>
      <c r="Z57" s="5">
        <f t="shared" si="22"/>
        <v>0</v>
      </c>
      <c r="AA57" s="5">
        <f t="shared" si="23"/>
        <v>0</v>
      </c>
    </row>
    <row r="58" spans="3:29" x14ac:dyDescent="0.25">
      <c r="C58" s="48" t="s">
        <v>29</v>
      </c>
      <c r="D58" s="46"/>
      <c r="E58" s="46"/>
      <c r="F58" s="35"/>
      <c r="G58" s="35"/>
      <c r="H58" s="35"/>
      <c r="I58" s="36">
        <f t="shared" si="16"/>
        <v>0</v>
      </c>
      <c r="J58" s="46"/>
      <c r="K58" s="28">
        <f t="shared" si="17"/>
        <v>0</v>
      </c>
      <c r="L58" s="28">
        <f t="shared" si="18"/>
        <v>0</v>
      </c>
      <c r="N58">
        <f t="shared" si="19"/>
        <v>0</v>
      </c>
      <c r="X58" s="66">
        <f t="shared" si="20"/>
        <v>0</v>
      </c>
      <c r="Y58" s="14">
        <f t="shared" si="21"/>
        <v>0</v>
      </c>
      <c r="Z58" s="5">
        <f t="shared" si="22"/>
        <v>0</v>
      </c>
      <c r="AA58" s="5">
        <f t="shared" si="23"/>
        <v>0</v>
      </c>
    </row>
    <row r="59" spans="3:29" ht="18.75" x14ac:dyDescent="0.3">
      <c r="C59" s="105" t="s">
        <v>158</v>
      </c>
      <c r="D59" s="106"/>
      <c r="E59" s="106"/>
      <c r="F59" s="106"/>
      <c r="G59" s="106"/>
      <c r="H59" s="106"/>
      <c r="I59" s="106"/>
      <c r="J59" s="107"/>
      <c r="K59" s="76">
        <f>Z59</f>
        <v>0</v>
      </c>
      <c r="L59" s="76">
        <f>AA59</f>
        <v>0</v>
      </c>
      <c r="N59">
        <f>SUM(N46:N58)</f>
        <v>0</v>
      </c>
      <c r="O59">
        <f>SUM(J46:J58)</f>
        <v>0</v>
      </c>
      <c r="P59" s="16">
        <f>IFERROR(N59/O59,0)</f>
        <v>0</v>
      </c>
      <c r="Q59" s="16">
        <f>P59*O59*1.2</f>
        <v>0</v>
      </c>
      <c r="Y59" s="19">
        <f>ROUND(SUM(Y46:Y58),3)</f>
        <v>0</v>
      </c>
      <c r="Z59" s="18">
        <f>ROUND(SUM(Z46:Z58),2)</f>
        <v>0</v>
      </c>
      <c r="AA59" s="29">
        <f>ROUND(SUM(AA46:AA58),2)</f>
        <v>0</v>
      </c>
      <c r="AC59" t="e">
        <f>ROUND(Z59/Y59,2)</f>
        <v>#DIV/0!</v>
      </c>
    </row>
    <row r="60" spans="3:29" x14ac:dyDescent="0.25">
      <c r="C60" s="38"/>
      <c r="D60" s="38"/>
      <c r="E60" s="38"/>
      <c r="F60" s="38"/>
      <c r="G60" s="38"/>
      <c r="H60" s="38"/>
      <c r="I60" s="39"/>
      <c r="J60" s="38"/>
      <c r="K60" s="38"/>
      <c r="L60" s="38"/>
    </row>
    <row r="61" spans="3:29" ht="15.75" thickBot="1" x14ac:dyDescent="0.3">
      <c r="C61" s="53"/>
      <c r="D61" s="53"/>
      <c r="E61" s="53"/>
      <c r="F61" s="53"/>
      <c r="G61" s="53"/>
      <c r="H61" s="53"/>
      <c r="I61" s="54"/>
      <c r="J61" s="53"/>
      <c r="K61" s="53"/>
      <c r="L61" s="53"/>
    </row>
    <row r="62" spans="3:29" ht="20.25" thickTop="1" thickBot="1" x14ac:dyDescent="0.35">
      <c r="C62" s="97" t="s">
        <v>30</v>
      </c>
      <c r="D62" s="98"/>
      <c r="E62" s="98"/>
      <c r="F62" s="98"/>
      <c r="G62" s="98"/>
      <c r="H62" s="98"/>
      <c r="I62" s="98"/>
      <c r="J62" s="98"/>
      <c r="K62" s="31">
        <f>IFERROR(AC71,0)</f>
        <v>0</v>
      </c>
      <c r="L62" s="31">
        <f>IFERROR(AD71,0)</f>
        <v>0</v>
      </c>
      <c r="N62">
        <f>(P23+P41+P59)/3</f>
        <v>0</v>
      </c>
      <c r="O62" s="15">
        <f>ROUND(N62,2)</f>
        <v>0</v>
      </c>
      <c r="P62" t="s">
        <v>136</v>
      </c>
      <c r="Y62" t="e">
        <f>ROUND((Z59+Z41+Z23)/(Y23+Y41+Y59),2)</f>
        <v>#DIV/0!</v>
      </c>
    </row>
    <row r="63" spans="3:29" ht="18" thickTop="1" x14ac:dyDescent="0.3">
      <c r="C63" s="57"/>
      <c r="D63" s="58"/>
      <c r="E63" s="58"/>
      <c r="F63" s="58"/>
      <c r="G63" s="58"/>
      <c r="H63" s="58"/>
      <c r="I63" s="58"/>
      <c r="J63" s="58"/>
      <c r="K63" s="59"/>
      <c r="L63" s="59"/>
      <c r="N63">
        <f>SUM(J10:J22)+SUM(J28:J40)+SUM(J46:J58)</f>
        <v>0</v>
      </c>
      <c r="O63" s="15">
        <f>ROUND(N63,3)</f>
        <v>0</v>
      </c>
      <c r="P63" t="s">
        <v>137</v>
      </c>
      <c r="AC63" t="e">
        <f>(AC59+AC41+AC23)/3</f>
        <v>#DIV/0!</v>
      </c>
    </row>
    <row r="64" spans="3:29" ht="18" thickBot="1" x14ac:dyDescent="0.35">
      <c r="C64" s="57"/>
      <c r="D64" s="58"/>
      <c r="E64" s="58"/>
      <c r="F64" s="58"/>
      <c r="G64" s="58"/>
      <c r="H64" s="58"/>
      <c r="I64" s="58"/>
      <c r="J64" s="58"/>
      <c r="K64" s="59"/>
      <c r="L64" s="59"/>
      <c r="Z64" s="21">
        <f>ROUND((Y41+Y59+Y23),3)</f>
        <v>0</v>
      </c>
    </row>
    <row r="65" spans="3:30" ht="19.5" thickBot="1" x14ac:dyDescent="0.35">
      <c r="C65" s="91" t="s">
        <v>134</v>
      </c>
      <c r="D65" s="92"/>
      <c r="E65" s="92"/>
      <c r="F65" s="92"/>
      <c r="G65" s="92"/>
      <c r="H65" s="92"/>
      <c r="I65" s="92"/>
      <c r="J65" s="92"/>
      <c r="K65" s="32">
        <f>ROUND(IFERROR(AC70,"0"),6)</f>
        <v>0</v>
      </c>
      <c r="L65" s="60" t="s">
        <v>143</v>
      </c>
    </row>
    <row r="66" spans="3:30" ht="20.25" thickTop="1" thickBot="1" x14ac:dyDescent="0.35">
      <c r="C66" s="93" t="s">
        <v>135</v>
      </c>
      <c r="D66" s="94"/>
      <c r="E66" s="94"/>
      <c r="F66" s="94"/>
      <c r="G66" s="94"/>
      <c r="H66" s="94"/>
      <c r="I66" s="94"/>
      <c r="J66" s="94"/>
      <c r="K66" s="33">
        <f>Z64</f>
        <v>0</v>
      </c>
      <c r="L66" s="60" t="s">
        <v>143</v>
      </c>
      <c r="Z66">
        <f>K65*K66</f>
        <v>0</v>
      </c>
    </row>
    <row r="67" spans="3:30" ht="18.75" hidden="1" thickTop="1" thickBot="1" x14ac:dyDescent="0.35">
      <c r="C67" s="95" t="s">
        <v>133</v>
      </c>
      <c r="D67" s="96"/>
      <c r="E67" s="96"/>
      <c r="F67" s="96"/>
      <c r="G67" s="96"/>
      <c r="H67" s="96"/>
      <c r="I67" s="96"/>
      <c r="J67" s="96"/>
      <c r="K67" s="61">
        <f>K65*K66</f>
        <v>0</v>
      </c>
      <c r="L67" s="61">
        <f>K67*1.2</f>
        <v>0</v>
      </c>
    </row>
    <row r="68" spans="3:30" x14ac:dyDescent="0.25">
      <c r="C68" s="53"/>
      <c r="D68" s="53"/>
      <c r="E68" s="53"/>
      <c r="F68" s="53"/>
      <c r="G68" s="53"/>
      <c r="H68" s="53"/>
      <c r="I68" s="54"/>
      <c r="J68" s="53"/>
      <c r="K68" s="53"/>
      <c r="L68" s="53"/>
    </row>
    <row r="69" spans="3:30" ht="15.75" x14ac:dyDescent="0.25">
      <c r="C69" s="81" t="s">
        <v>31</v>
      </c>
      <c r="D69" s="62"/>
      <c r="E69" s="53"/>
      <c r="F69" s="53"/>
      <c r="G69" s="53"/>
      <c r="H69" s="53"/>
      <c r="I69" s="54"/>
      <c r="J69" s="53"/>
      <c r="K69" s="53"/>
      <c r="L69" s="53"/>
    </row>
    <row r="70" spans="3:30" ht="15.75" x14ac:dyDescent="0.25">
      <c r="C70" s="81" t="s">
        <v>32</v>
      </c>
      <c r="D70" s="62"/>
      <c r="E70" s="53"/>
      <c r="F70" s="53"/>
      <c r="G70" s="53"/>
      <c r="H70" s="53"/>
      <c r="I70" s="54"/>
      <c r="J70" s="53"/>
      <c r="K70" s="53"/>
      <c r="L70" s="53"/>
      <c r="AC70" t="e">
        <f>ROUND((Y10*X10+Y11*X11+Y12*X12+Y13*X13+Y14*X14+Y15*X15+Y16*X16+Y17*X17+Y18*X18+Y19*X19+Y20*X20+Y21*X21+Y22*X22+Y28*X28+Y29*X29+Y30*X30+Y31*X31+Y32*X32+Y33*X33+Y34*X34+Y35*X35+Y36*X36+Y37*X37+Y38*X38+Y39*X39+Y40*X40+Y46*X46+Y47*X47+Y48*X48+Y49*X49+Y50*X50+Y51*X51+Y52*X52+Y53*X53+Y54*X54+Y55*X55+Y56*X56+Y57*X57+Y58*X58)/Z64,6)</f>
        <v>#DIV/0!</v>
      </c>
    </row>
    <row r="71" spans="3:30" ht="15.75" x14ac:dyDescent="0.25">
      <c r="C71" s="81" t="s">
        <v>33</v>
      </c>
      <c r="D71" s="62"/>
      <c r="E71" s="53"/>
      <c r="F71" s="53"/>
      <c r="G71" s="53"/>
      <c r="H71" s="53"/>
      <c r="I71" s="54"/>
      <c r="J71" s="53"/>
      <c r="K71" s="53"/>
      <c r="L71" s="53"/>
      <c r="Z71" s="15"/>
      <c r="AB71" t="s">
        <v>140</v>
      </c>
      <c r="AC71" s="30" t="e">
        <f>AC70*K66</f>
        <v>#DIV/0!</v>
      </c>
      <c r="AD71" s="22" t="e">
        <f>ROUND(AC71*1.2,2)</f>
        <v>#DIV/0!</v>
      </c>
    </row>
    <row r="73" spans="3:30" hidden="1" x14ac:dyDescent="0.25">
      <c r="L73" s="4">
        <f>K65*K66</f>
        <v>0</v>
      </c>
      <c r="M73" t="s">
        <v>138</v>
      </c>
    </row>
    <row r="74" spans="3:30" hidden="1" x14ac:dyDescent="0.25">
      <c r="L74" s="4">
        <f>L73*1.2</f>
        <v>0</v>
      </c>
      <c r="M74" t="s">
        <v>138</v>
      </c>
    </row>
    <row r="75" spans="3:30" x14ac:dyDescent="0.25">
      <c r="V75" s="30">
        <f>K65*K66</f>
        <v>0</v>
      </c>
    </row>
    <row r="76" spans="3:30" x14ac:dyDescent="0.25">
      <c r="V76" s="30">
        <f>V75*1.2</f>
        <v>0</v>
      </c>
    </row>
    <row r="77" spans="3:30" x14ac:dyDescent="0.25">
      <c r="Z77" s="90" t="s">
        <v>141</v>
      </c>
      <c r="AA77" s="90"/>
      <c r="AB77" s="90"/>
    </row>
  </sheetData>
  <sheetProtection algorithmName="SHA-512" hashValue="tkv0Lvz65fCQsHSp8Gw/IVpxD1SGSWCZ+DaCOsL6jwYxuKhckuRP2uQlzqitmDGfdwChGEmVOCC235vm0dVcrg==" saltValue="uN3hKpFYTdw7OvIhCAQusw==" spinCount="100000" sheet="1" objects="1" scenarios="1"/>
  <mergeCells count="12">
    <mergeCell ref="C2:L2"/>
    <mergeCell ref="Z77:AB77"/>
    <mergeCell ref="C65:J65"/>
    <mergeCell ref="C66:J66"/>
    <mergeCell ref="C67:J67"/>
    <mergeCell ref="C62:J62"/>
    <mergeCell ref="C23:J23"/>
    <mergeCell ref="C41:J41"/>
    <mergeCell ref="C59:J59"/>
    <mergeCell ref="C3:G3"/>
    <mergeCell ref="D5:L5"/>
    <mergeCell ref="D6:L6"/>
  </mergeCells>
  <pageMargins left="0.7" right="0.7" top="0.75" bottom="0.75" header="0.3" footer="0.3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71"/>
  <sheetViews>
    <sheetView tabSelected="1" topLeftCell="C7" zoomScaleNormal="100" workbookViewId="0">
      <selection activeCell="I28" sqref="I28"/>
    </sheetView>
  </sheetViews>
  <sheetFormatPr defaultRowHeight="15" x14ac:dyDescent="0.25"/>
  <cols>
    <col min="2" max="2" width="9.140625" style="2"/>
    <col min="3" max="3" width="19.7109375" customWidth="1"/>
    <col min="4" max="6" width="24.7109375" customWidth="1"/>
    <col min="7" max="7" width="27.140625" customWidth="1"/>
    <col min="8" max="8" width="24.7109375" style="2" customWidth="1"/>
    <col min="9" max="9" width="24.7109375" customWidth="1"/>
    <col min="10" max="11" width="46.7109375" customWidth="1"/>
    <col min="12" max="12" width="9.140625" hidden="1" customWidth="1"/>
    <col min="13" max="13" width="11.42578125" hidden="1" customWidth="1"/>
    <col min="14" max="14" width="8.7109375" hidden="1" customWidth="1"/>
    <col min="15" max="15" width="11" hidden="1" customWidth="1"/>
    <col min="16" max="19" width="8.7109375" hidden="1" customWidth="1"/>
    <col min="20" max="20" width="9.140625" hidden="1" customWidth="1"/>
    <col min="21" max="21" width="15.42578125" hidden="1" customWidth="1"/>
    <col min="22" max="22" width="9.140625" hidden="1" customWidth="1"/>
    <col min="23" max="23" width="12.5703125" hidden="1" customWidth="1"/>
    <col min="24" max="24" width="18.7109375" hidden="1" customWidth="1"/>
    <col min="25" max="25" width="20.42578125" hidden="1" customWidth="1"/>
    <col min="26" max="26" width="15.42578125" hidden="1" customWidth="1"/>
    <col min="27" max="27" width="9.140625" hidden="1" customWidth="1"/>
    <col min="28" max="28" width="24.7109375" hidden="1" customWidth="1"/>
    <col min="29" max="29" width="29.42578125" hidden="1" customWidth="1"/>
    <col min="30" max="30" width="23.5703125" hidden="1" customWidth="1"/>
  </cols>
  <sheetData>
    <row r="1" spans="3:26" ht="19.5" thickBot="1" x14ac:dyDescent="0.35">
      <c r="K1" s="86" t="s">
        <v>172</v>
      </c>
    </row>
    <row r="2" spans="3:26" ht="44.25" customHeight="1" x14ac:dyDescent="0.25">
      <c r="C2" s="88" t="s">
        <v>152</v>
      </c>
      <c r="D2" s="88"/>
      <c r="E2" s="88"/>
      <c r="F2" s="88"/>
      <c r="G2" s="88"/>
      <c r="H2" s="88"/>
      <c r="I2" s="88"/>
      <c r="J2" s="88"/>
      <c r="K2" s="88"/>
    </row>
    <row r="3" spans="3:26" ht="21" x14ac:dyDescent="0.25">
      <c r="C3" s="108"/>
      <c r="D3" s="108"/>
      <c r="E3" s="108"/>
      <c r="F3" s="108"/>
      <c r="G3" s="70"/>
      <c r="H3" s="37"/>
      <c r="I3" s="37"/>
      <c r="J3" s="37"/>
      <c r="K3" s="38"/>
    </row>
    <row r="4" spans="3:26" x14ac:dyDescent="0.25">
      <c r="C4" s="38"/>
      <c r="D4" s="38"/>
      <c r="E4" s="38"/>
      <c r="F4" s="38"/>
      <c r="G4" s="38"/>
      <c r="H4" s="39"/>
      <c r="I4" s="38"/>
      <c r="J4" s="38"/>
      <c r="K4" s="38"/>
    </row>
    <row r="5" spans="3:26" x14ac:dyDescent="0.25">
      <c r="C5" s="64" t="s">
        <v>36</v>
      </c>
      <c r="D5" s="109"/>
      <c r="E5" s="109"/>
      <c r="F5" s="109"/>
      <c r="G5" s="109"/>
      <c r="H5" s="109"/>
      <c r="I5" s="109"/>
      <c r="J5" s="109"/>
      <c r="K5" s="110"/>
    </row>
    <row r="6" spans="3:26" x14ac:dyDescent="0.25">
      <c r="C6" s="65" t="s">
        <v>10</v>
      </c>
      <c r="D6" s="111"/>
      <c r="E6" s="111"/>
      <c r="F6" s="111"/>
      <c r="G6" s="111"/>
      <c r="H6" s="111"/>
      <c r="I6" s="111"/>
      <c r="J6" s="111"/>
      <c r="K6" s="112"/>
    </row>
    <row r="7" spans="3:26" x14ac:dyDescent="0.25">
      <c r="C7" s="40"/>
      <c r="D7" s="38"/>
      <c r="E7" s="40"/>
      <c r="F7" s="41"/>
      <c r="G7" s="41"/>
      <c r="H7" s="42"/>
      <c r="I7" s="41"/>
      <c r="J7" s="41"/>
      <c r="K7" s="41"/>
    </row>
    <row r="8" spans="3:26" ht="18.75" x14ac:dyDescent="0.3">
      <c r="C8" s="71" t="s">
        <v>159</v>
      </c>
      <c r="D8" s="71"/>
      <c r="E8" s="40"/>
      <c r="F8" s="41"/>
      <c r="G8" s="41"/>
      <c r="H8" s="42"/>
      <c r="I8" s="41"/>
      <c r="J8" s="82" t="s">
        <v>166</v>
      </c>
      <c r="K8" s="82" t="s">
        <v>169</v>
      </c>
    </row>
    <row r="9" spans="3:26" ht="75" x14ac:dyDescent="0.25">
      <c r="C9" s="26" t="s">
        <v>139</v>
      </c>
      <c r="D9" s="26" t="s">
        <v>147</v>
      </c>
      <c r="E9" s="27" t="s">
        <v>173</v>
      </c>
      <c r="F9" s="26" t="s">
        <v>149</v>
      </c>
      <c r="G9" s="43" t="s">
        <v>165</v>
      </c>
      <c r="H9" s="26" t="s">
        <v>146</v>
      </c>
      <c r="I9" s="26" t="s">
        <v>142</v>
      </c>
      <c r="J9" s="80" t="s">
        <v>15</v>
      </c>
      <c r="K9" s="80" t="s">
        <v>16</v>
      </c>
      <c r="W9" s="26" t="s">
        <v>146</v>
      </c>
      <c r="X9" s="26" t="s">
        <v>142</v>
      </c>
      <c r="Y9" s="5" t="s">
        <v>15</v>
      </c>
      <c r="Z9" s="5" t="s">
        <v>16</v>
      </c>
    </row>
    <row r="10" spans="3:26" x14ac:dyDescent="0.25">
      <c r="C10" s="45">
        <v>1</v>
      </c>
      <c r="D10" s="46"/>
      <c r="E10" s="47"/>
      <c r="F10" s="35"/>
      <c r="G10" s="35"/>
      <c r="H10" s="34">
        <f t="shared" ref="H10:H20" si="0">D10-F10</f>
        <v>0</v>
      </c>
      <c r="I10" s="46"/>
      <c r="J10" s="28">
        <f t="shared" ref="J10:J18" si="1">Y10</f>
        <v>0</v>
      </c>
      <c r="K10" s="28">
        <f t="shared" ref="K10:K20" si="2">1.2*J10</f>
        <v>0</v>
      </c>
      <c r="M10">
        <f t="shared" ref="M10:M20" si="3">H10*I10</f>
        <v>0</v>
      </c>
      <c r="W10" s="66">
        <f t="shared" ref="W10:W20" si="4">(D10-F10)</f>
        <v>0</v>
      </c>
      <c r="X10" s="17">
        <f t="shared" ref="X10:X20" si="5">ROUND(I10,3)</f>
        <v>0</v>
      </c>
      <c r="Y10" s="5">
        <f t="shared" ref="Y10:Y20" si="6">(W10*X10)</f>
        <v>0</v>
      </c>
      <c r="Z10" s="5">
        <f t="shared" ref="Z10:Z20" si="7">1.2*Y10</f>
        <v>0</v>
      </c>
    </row>
    <row r="11" spans="3:26" x14ac:dyDescent="0.25">
      <c r="C11" s="45">
        <v>2</v>
      </c>
      <c r="D11" s="46"/>
      <c r="E11" s="47"/>
      <c r="F11" s="35"/>
      <c r="G11" s="35"/>
      <c r="H11" s="34">
        <f t="shared" si="0"/>
        <v>0</v>
      </c>
      <c r="I11" s="46"/>
      <c r="J11" s="28">
        <f t="shared" si="1"/>
        <v>0</v>
      </c>
      <c r="K11" s="28">
        <f t="shared" si="2"/>
        <v>0</v>
      </c>
      <c r="M11">
        <f t="shared" si="3"/>
        <v>0</v>
      </c>
      <c r="W11" s="66">
        <f t="shared" si="4"/>
        <v>0</v>
      </c>
      <c r="X11" s="17">
        <f t="shared" si="5"/>
        <v>0</v>
      </c>
      <c r="Y11" s="5">
        <f t="shared" si="6"/>
        <v>0</v>
      </c>
      <c r="Z11" s="5">
        <f t="shared" si="7"/>
        <v>0</v>
      </c>
    </row>
    <row r="12" spans="3:26" x14ac:dyDescent="0.25">
      <c r="C12" s="45">
        <v>3</v>
      </c>
      <c r="D12" s="46"/>
      <c r="E12" s="47"/>
      <c r="F12" s="35"/>
      <c r="G12" s="35"/>
      <c r="H12" s="34">
        <f t="shared" si="0"/>
        <v>0</v>
      </c>
      <c r="I12" s="46"/>
      <c r="J12" s="28">
        <f t="shared" si="1"/>
        <v>0</v>
      </c>
      <c r="K12" s="28">
        <f t="shared" si="2"/>
        <v>0</v>
      </c>
      <c r="M12">
        <f t="shared" si="3"/>
        <v>0</v>
      </c>
      <c r="W12" s="66">
        <f t="shared" si="4"/>
        <v>0</v>
      </c>
      <c r="X12" s="17">
        <f t="shared" si="5"/>
        <v>0</v>
      </c>
      <c r="Y12" s="5">
        <f t="shared" si="6"/>
        <v>0</v>
      </c>
      <c r="Z12" s="5">
        <f t="shared" si="7"/>
        <v>0</v>
      </c>
    </row>
    <row r="13" spans="3:26" x14ac:dyDescent="0.25">
      <c r="C13" s="45">
        <v>4</v>
      </c>
      <c r="D13" s="46"/>
      <c r="E13" s="47"/>
      <c r="F13" s="35"/>
      <c r="G13" s="35"/>
      <c r="H13" s="34">
        <f t="shared" si="0"/>
        <v>0</v>
      </c>
      <c r="I13" s="46"/>
      <c r="J13" s="28">
        <f t="shared" si="1"/>
        <v>0</v>
      </c>
      <c r="K13" s="28">
        <f t="shared" si="2"/>
        <v>0</v>
      </c>
      <c r="M13">
        <f t="shared" si="3"/>
        <v>0</v>
      </c>
      <c r="W13" s="66">
        <f t="shared" si="4"/>
        <v>0</v>
      </c>
      <c r="X13" s="17">
        <f t="shared" si="5"/>
        <v>0</v>
      </c>
      <c r="Y13" s="5">
        <f t="shared" si="6"/>
        <v>0</v>
      </c>
      <c r="Z13" s="5">
        <f t="shared" si="7"/>
        <v>0</v>
      </c>
    </row>
    <row r="14" spans="3:26" x14ac:dyDescent="0.25">
      <c r="C14" s="45">
        <v>5</v>
      </c>
      <c r="D14" s="46"/>
      <c r="E14" s="47"/>
      <c r="F14" s="35"/>
      <c r="G14" s="35"/>
      <c r="H14" s="34">
        <f t="shared" si="0"/>
        <v>0</v>
      </c>
      <c r="I14" s="46"/>
      <c r="J14" s="28">
        <f t="shared" si="1"/>
        <v>0</v>
      </c>
      <c r="K14" s="28">
        <f t="shared" si="2"/>
        <v>0</v>
      </c>
      <c r="M14">
        <f t="shared" si="3"/>
        <v>0</v>
      </c>
      <c r="W14" s="66">
        <f t="shared" si="4"/>
        <v>0</v>
      </c>
      <c r="X14" s="17">
        <f t="shared" si="5"/>
        <v>0</v>
      </c>
      <c r="Y14" s="5">
        <f t="shared" si="6"/>
        <v>0</v>
      </c>
      <c r="Z14" s="5">
        <f t="shared" si="7"/>
        <v>0</v>
      </c>
    </row>
    <row r="15" spans="3:26" x14ac:dyDescent="0.25">
      <c r="C15" s="45">
        <v>6</v>
      </c>
      <c r="D15" s="46"/>
      <c r="E15" s="47"/>
      <c r="F15" s="35"/>
      <c r="G15" s="35"/>
      <c r="H15" s="34">
        <f t="shared" si="0"/>
        <v>0</v>
      </c>
      <c r="I15" s="46"/>
      <c r="J15" s="28">
        <f t="shared" si="1"/>
        <v>0</v>
      </c>
      <c r="K15" s="28">
        <f t="shared" si="2"/>
        <v>0</v>
      </c>
      <c r="M15">
        <f t="shared" si="3"/>
        <v>0</v>
      </c>
      <c r="W15" s="66">
        <f t="shared" si="4"/>
        <v>0</v>
      </c>
      <c r="X15" s="17">
        <f t="shared" si="5"/>
        <v>0</v>
      </c>
      <c r="Y15" s="5">
        <f t="shared" si="6"/>
        <v>0</v>
      </c>
      <c r="Z15" s="5">
        <f t="shared" si="7"/>
        <v>0</v>
      </c>
    </row>
    <row r="16" spans="3:26" x14ac:dyDescent="0.25">
      <c r="C16" s="45">
        <v>7</v>
      </c>
      <c r="D16" s="46"/>
      <c r="E16" s="47"/>
      <c r="F16" s="35"/>
      <c r="G16" s="35"/>
      <c r="H16" s="34">
        <f t="shared" si="0"/>
        <v>0</v>
      </c>
      <c r="I16" s="46"/>
      <c r="J16" s="28">
        <f t="shared" si="1"/>
        <v>0</v>
      </c>
      <c r="K16" s="28">
        <f t="shared" si="2"/>
        <v>0</v>
      </c>
      <c r="M16">
        <f t="shared" si="3"/>
        <v>0</v>
      </c>
      <c r="W16" s="66">
        <f t="shared" si="4"/>
        <v>0</v>
      </c>
      <c r="X16" s="17">
        <f t="shared" si="5"/>
        <v>0</v>
      </c>
      <c r="Y16" s="5">
        <f t="shared" si="6"/>
        <v>0</v>
      </c>
      <c r="Z16" s="5">
        <f t="shared" si="7"/>
        <v>0</v>
      </c>
    </row>
    <row r="17" spans="3:29" x14ac:dyDescent="0.25">
      <c r="C17" s="45">
        <v>8</v>
      </c>
      <c r="D17" s="46"/>
      <c r="E17" s="47"/>
      <c r="F17" s="35"/>
      <c r="G17" s="35"/>
      <c r="H17" s="34">
        <f t="shared" si="0"/>
        <v>0</v>
      </c>
      <c r="I17" s="46"/>
      <c r="J17" s="28">
        <f t="shared" si="1"/>
        <v>0</v>
      </c>
      <c r="K17" s="28">
        <f t="shared" si="2"/>
        <v>0</v>
      </c>
      <c r="M17">
        <f t="shared" si="3"/>
        <v>0</v>
      </c>
      <c r="W17" s="66">
        <f t="shared" si="4"/>
        <v>0</v>
      </c>
      <c r="X17" s="17">
        <f t="shared" si="5"/>
        <v>0</v>
      </c>
      <c r="Y17" s="5">
        <f t="shared" si="6"/>
        <v>0</v>
      </c>
      <c r="Z17" s="5">
        <f t="shared" si="7"/>
        <v>0</v>
      </c>
    </row>
    <row r="18" spans="3:29" x14ac:dyDescent="0.25">
      <c r="C18" s="45">
        <v>9</v>
      </c>
      <c r="D18" s="46"/>
      <c r="E18" s="47"/>
      <c r="F18" s="35"/>
      <c r="G18" s="35"/>
      <c r="H18" s="34">
        <f t="shared" si="0"/>
        <v>0</v>
      </c>
      <c r="I18" s="46"/>
      <c r="J18" s="28">
        <f t="shared" si="1"/>
        <v>0</v>
      </c>
      <c r="K18" s="28">
        <f t="shared" si="2"/>
        <v>0</v>
      </c>
      <c r="M18">
        <f t="shared" si="3"/>
        <v>0</v>
      </c>
      <c r="W18" s="66">
        <f t="shared" si="4"/>
        <v>0</v>
      </c>
      <c r="X18" s="17">
        <f t="shared" si="5"/>
        <v>0</v>
      </c>
      <c r="Y18" s="5">
        <f t="shared" si="6"/>
        <v>0</v>
      </c>
      <c r="Z18" s="5">
        <f t="shared" si="7"/>
        <v>0</v>
      </c>
    </row>
    <row r="19" spans="3:29" x14ac:dyDescent="0.25">
      <c r="C19" s="45">
        <v>10</v>
      </c>
      <c r="D19" s="46"/>
      <c r="E19" s="47"/>
      <c r="F19" s="35"/>
      <c r="G19" s="35"/>
      <c r="H19" s="34">
        <f t="shared" si="0"/>
        <v>0</v>
      </c>
      <c r="I19" s="46"/>
      <c r="J19" s="28">
        <f>Y19</f>
        <v>0</v>
      </c>
      <c r="K19" s="28">
        <f t="shared" si="2"/>
        <v>0</v>
      </c>
      <c r="M19">
        <f t="shared" si="3"/>
        <v>0</v>
      </c>
      <c r="W19" s="66">
        <f t="shared" si="4"/>
        <v>0</v>
      </c>
      <c r="X19" s="17">
        <f t="shared" si="5"/>
        <v>0</v>
      </c>
      <c r="Y19" s="5">
        <f t="shared" si="6"/>
        <v>0</v>
      </c>
      <c r="Z19" s="5">
        <f t="shared" si="7"/>
        <v>0</v>
      </c>
    </row>
    <row r="20" spans="3:29" x14ac:dyDescent="0.25">
      <c r="C20" s="48" t="s">
        <v>29</v>
      </c>
      <c r="D20" s="46"/>
      <c r="E20" s="47"/>
      <c r="F20" s="35"/>
      <c r="G20" s="35"/>
      <c r="H20" s="34">
        <f t="shared" si="0"/>
        <v>0</v>
      </c>
      <c r="I20" s="46"/>
      <c r="J20" s="28">
        <f>Y20</f>
        <v>0</v>
      </c>
      <c r="K20" s="28">
        <f t="shared" si="2"/>
        <v>0</v>
      </c>
      <c r="M20">
        <f t="shared" si="3"/>
        <v>0</v>
      </c>
      <c r="W20" s="66">
        <f t="shared" si="4"/>
        <v>0</v>
      </c>
      <c r="X20" s="17">
        <f t="shared" si="5"/>
        <v>0</v>
      </c>
      <c r="Y20" s="5">
        <f t="shared" si="6"/>
        <v>0</v>
      </c>
      <c r="Z20" s="5">
        <f t="shared" si="7"/>
        <v>0</v>
      </c>
    </row>
    <row r="21" spans="3:29" ht="18.75" x14ac:dyDescent="0.3">
      <c r="C21" s="99" t="s">
        <v>160</v>
      </c>
      <c r="D21" s="100"/>
      <c r="E21" s="100"/>
      <c r="F21" s="100"/>
      <c r="G21" s="100"/>
      <c r="H21" s="100"/>
      <c r="I21" s="101"/>
      <c r="J21" s="74">
        <f>Y21</f>
        <v>0</v>
      </c>
      <c r="K21" s="74">
        <f>Z21</f>
        <v>0</v>
      </c>
      <c r="M21">
        <f>SUM(M10:M20)</f>
        <v>0</v>
      </c>
      <c r="N21">
        <f>SUM(I10:I20)</f>
        <v>0</v>
      </c>
      <c r="O21" s="16">
        <f>IFERROR(M21/N21,0)</f>
        <v>0</v>
      </c>
      <c r="P21" s="16">
        <f>O21*N21*1.2</f>
        <v>0</v>
      </c>
      <c r="X21" s="20">
        <f>ROUND(SUM(X10:X20),3)</f>
        <v>0</v>
      </c>
      <c r="Y21" s="18">
        <f>ROUND(SUM(Y10:Y20),2)</f>
        <v>0</v>
      </c>
      <c r="Z21" s="29">
        <f>ROUND(SUM(Z10:Z20),2)</f>
        <v>0</v>
      </c>
      <c r="AB21" t="e">
        <f>ROUND((Y21)/X21,2)</f>
        <v>#DIV/0!</v>
      </c>
      <c r="AC21" t="e">
        <f>AB21*X21</f>
        <v>#DIV/0!</v>
      </c>
    </row>
    <row r="22" spans="3:29" x14ac:dyDescent="0.25">
      <c r="C22" s="38"/>
      <c r="D22" s="38"/>
      <c r="E22" s="38"/>
      <c r="F22" s="38"/>
      <c r="G22" s="38"/>
      <c r="H22" s="39"/>
      <c r="I22" s="38"/>
      <c r="J22" s="38"/>
      <c r="K22" s="38"/>
    </row>
    <row r="23" spans="3:29" x14ac:dyDescent="0.25">
      <c r="C23" s="38"/>
      <c r="D23" s="49"/>
      <c r="E23" s="49"/>
      <c r="F23" s="49"/>
      <c r="G23" s="49"/>
      <c r="H23" s="50"/>
      <c r="I23" s="49"/>
      <c r="J23" s="49"/>
      <c r="K23" s="38"/>
    </row>
    <row r="24" spans="3:29" ht="18.75" customHeight="1" x14ac:dyDescent="0.3">
      <c r="C24" s="72" t="s">
        <v>161</v>
      </c>
      <c r="D24" s="72"/>
      <c r="E24" s="40"/>
      <c r="F24" s="41"/>
      <c r="G24" s="41"/>
      <c r="H24" s="42"/>
      <c r="I24" s="41"/>
      <c r="J24" s="83" t="s">
        <v>166</v>
      </c>
      <c r="K24" s="83" t="s">
        <v>174</v>
      </c>
    </row>
    <row r="25" spans="3:29" ht="75" x14ac:dyDescent="0.25">
      <c r="C25" s="24" t="s">
        <v>139</v>
      </c>
      <c r="D25" s="24" t="s">
        <v>145</v>
      </c>
      <c r="E25" s="25" t="s">
        <v>173</v>
      </c>
      <c r="F25" s="24" t="s">
        <v>149</v>
      </c>
      <c r="G25" s="51" t="s">
        <v>165</v>
      </c>
      <c r="H25" s="24" t="s">
        <v>144</v>
      </c>
      <c r="I25" s="24" t="s">
        <v>142</v>
      </c>
      <c r="J25" s="80" t="s">
        <v>15</v>
      </c>
      <c r="K25" s="80" t="s">
        <v>16</v>
      </c>
      <c r="W25" s="24" t="s">
        <v>144</v>
      </c>
      <c r="X25" s="24" t="s">
        <v>142</v>
      </c>
      <c r="Y25" s="23" t="s">
        <v>15</v>
      </c>
      <c r="Z25" s="5" t="s">
        <v>16</v>
      </c>
    </row>
    <row r="26" spans="3:29" x14ac:dyDescent="0.25">
      <c r="C26" s="45">
        <v>1</v>
      </c>
      <c r="D26" s="35"/>
      <c r="E26" s="46"/>
      <c r="F26" s="35"/>
      <c r="G26" s="35"/>
      <c r="H26" s="34">
        <f t="shared" ref="H26:H36" si="8">D26-F26</f>
        <v>0</v>
      </c>
      <c r="I26" s="46"/>
      <c r="J26" s="28">
        <f t="shared" ref="J26:J36" si="9">Y26</f>
        <v>0</v>
      </c>
      <c r="K26" s="28">
        <f t="shared" ref="K26:K36" si="10">1.2*J26</f>
        <v>0</v>
      </c>
      <c r="M26">
        <f t="shared" ref="M26:M36" si="11">H26*I26</f>
        <v>0</v>
      </c>
      <c r="W26" s="67">
        <f t="shared" ref="W26:W36" si="12">(D26-F26)</f>
        <v>0</v>
      </c>
      <c r="X26" s="17">
        <f t="shared" ref="X26:X36" si="13">ROUND(I26,3)</f>
        <v>0</v>
      </c>
      <c r="Y26" s="5">
        <f t="shared" ref="Y26:Y36" si="14">(W26*X26)</f>
        <v>0</v>
      </c>
      <c r="Z26" s="5">
        <f t="shared" ref="Z26:Z36" si="15">1.2*Y26</f>
        <v>0</v>
      </c>
    </row>
    <row r="27" spans="3:29" x14ac:dyDescent="0.25">
      <c r="C27" s="45">
        <v>2</v>
      </c>
      <c r="D27" s="35"/>
      <c r="E27" s="46"/>
      <c r="F27" s="35"/>
      <c r="G27" s="35"/>
      <c r="H27" s="34">
        <f t="shared" si="8"/>
        <v>0</v>
      </c>
      <c r="I27" s="46"/>
      <c r="J27" s="28">
        <f t="shared" si="9"/>
        <v>0</v>
      </c>
      <c r="K27" s="28">
        <f t="shared" si="10"/>
        <v>0</v>
      </c>
      <c r="M27">
        <f t="shared" si="11"/>
        <v>0</v>
      </c>
      <c r="W27" s="67">
        <f t="shared" si="12"/>
        <v>0</v>
      </c>
      <c r="X27" s="17">
        <f t="shared" si="13"/>
        <v>0</v>
      </c>
      <c r="Y27" s="5">
        <f t="shared" si="14"/>
        <v>0</v>
      </c>
      <c r="Z27" s="5">
        <f t="shared" si="15"/>
        <v>0</v>
      </c>
    </row>
    <row r="28" spans="3:29" x14ac:dyDescent="0.25">
      <c r="C28" s="45">
        <v>3</v>
      </c>
      <c r="D28" s="35"/>
      <c r="E28" s="46"/>
      <c r="F28" s="35"/>
      <c r="G28" s="35"/>
      <c r="H28" s="34">
        <f t="shared" si="8"/>
        <v>0</v>
      </c>
      <c r="I28" s="46"/>
      <c r="J28" s="28">
        <f t="shared" si="9"/>
        <v>0</v>
      </c>
      <c r="K28" s="28">
        <f t="shared" si="10"/>
        <v>0</v>
      </c>
      <c r="M28">
        <f t="shared" si="11"/>
        <v>0</v>
      </c>
      <c r="W28" s="67">
        <f t="shared" si="12"/>
        <v>0</v>
      </c>
      <c r="X28" s="17">
        <f t="shared" si="13"/>
        <v>0</v>
      </c>
      <c r="Y28" s="5">
        <f t="shared" si="14"/>
        <v>0</v>
      </c>
      <c r="Z28" s="5">
        <f t="shared" si="15"/>
        <v>0</v>
      </c>
    </row>
    <row r="29" spans="3:29" x14ac:dyDescent="0.25">
      <c r="C29" s="45">
        <v>4</v>
      </c>
      <c r="D29" s="35"/>
      <c r="E29" s="46"/>
      <c r="F29" s="35"/>
      <c r="G29" s="35"/>
      <c r="H29" s="34">
        <f t="shared" si="8"/>
        <v>0</v>
      </c>
      <c r="I29" s="46"/>
      <c r="J29" s="28">
        <f t="shared" si="9"/>
        <v>0</v>
      </c>
      <c r="K29" s="28">
        <f t="shared" si="10"/>
        <v>0</v>
      </c>
      <c r="M29">
        <f t="shared" si="11"/>
        <v>0</v>
      </c>
      <c r="W29" s="67">
        <f t="shared" si="12"/>
        <v>0</v>
      </c>
      <c r="X29" s="17">
        <f t="shared" si="13"/>
        <v>0</v>
      </c>
      <c r="Y29" s="5">
        <f t="shared" si="14"/>
        <v>0</v>
      </c>
      <c r="Z29" s="5">
        <f t="shared" si="15"/>
        <v>0</v>
      </c>
    </row>
    <row r="30" spans="3:29" x14ac:dyDescent="0.25">
      <c r="C30" s="45">
        <v>5</v>
      </c>
      <c r="D30" s="35"/>
      <c r="E30" s="46"/>
      <c r="F30" s="35"/>
      <c r="G30" s="35"/>
      <c r="H30" s="34">
        <f t="shared" si="8"/>
        <v>0</v>
      </c>
      <c r="I30" s="46"/>
      <c r="J30" s="28">
        <f t="shared" si="9"/>
        <v>0</v>
      </c>
      <c r="K30" s="28">
        <f t="shared" si="10"/>
        <v>0</v>
      </c>
      <c r="M30">
        <f t="shared" si="11"/>
        <v>0</v>
      </c>
      <c r="W30" s="67">
        <f t="shared" si="12"/>
        <v>0</v>
      </c>
      <c r="X30" s="17">
        <f t="shared" si="13"/>
        <v>0</v>
      </c>
      <c r="Y30" s="5">
        <f t="shared" si="14"/>
        <v>0</v>
      </c>
      <c r="Z30" s="5">
        <f t="shared" si="15"/>
        <v>0</v>
      </c>
    </row>
    <row r="31" spans="3:29" x14ac:dyDescent="0.25">
      <c r="C31" s="45">
        <v>6</v>
      </c>
      <c r="D31" s="35"/>
      <c r="E31" s="46"/>
      <c r="F31" s="35"/>
      <c r="G31" s="35"/>
      <c r="H31" s="34">
        <f t="shared" si="8"/>
        <v>0</v>
      </c>
      <c r="I31" s="46"/>
      <c r="J31" s="28">
        <f t="shared" si="9"/>
        <v>0</v>
      </c>
      <c r="K31" s="28">
        <f t="shared" si="10"/>
        <v>0</v>
      </c>
      <c r="M31">
        <f t="shared" si="11"/>
        <v>0</v>
      </c>
      <c r="W31" s="67">
        <f t="shared" si="12"/>
        <v>0</v>
      </c>
      <c r="X31" s="17">
        <f t="shared" si="13"/>
        <v>0</v>
      </c>
      <c r="Y31" s="5">
        <f t="shared" si="14"/>
        <v>0</v>
      </c>
      <c r="Z31" s="5">
        <f t="shared" si="15"/>
        <v>0</v>
      </c>
    </row>
    <row r="32" spans="3:29" x14ac:dyDescent="0.25">
      <c r="C32" s="45">
        <v>7</v>
      </c>
      <c r="D32" s="35"/>
      <c r="E32" s="46"/>
      <c r="F32" s="35"/>
      <c r="G32" s="35"/>
      <c r="H32" s="34">
        <f t="shared" si="8"/>
        <v>0</v>
      </c>
      <c r="I32" s="46"/>
      <c r="J32" s="28">
        <f t="shared" si="9"/>
        <v>0</v>
      </c>
      <c r="K32" s="28">
        <f t="shared" si="10"/>
        <v>0</v>
      </c>
      <c r="M32">
        <f t="shared" si="11"/>
        <v>0</v>
      </c>
      <c r="W32" s="67">
        <f t="shared" si="12"/>
        <v>0</v>
      </c>
      <c r="X32" s="17">
        <f t="shared" si="13"/>
        <v>0</v>
      </c>
      <c r="Y32" s="5">
        <f t="shared" si="14"/>
        <v>0</v>
      </c>
      <c r="Z32" s="5">
        <f t="shared" si="15"/>
        <v>0</v>
      </c>
    </row>
    <row r="33" spans="3:28" x14ac:dyDescent="0.25">
      <c r="C33" s="45">
        <v>8</v>
      </c>
      <c r="D33" s="35"/>
      <c r="E33" s="46"/>
      <c r="F33" s="35"/>
      <c r="G33" s="35"/>
      <c r="H33" s="34">
        <f t="shared" si="8"/>
        <v>0</v>
      </c>
      <c r="I33" s="46"/>
      <c r="J33" s="28">
        <f t="shared" si="9"/>
        <v>0</v>
      </c>
      <c r="K33" s="28">
        <f t="shared" si="10"/>
        <v>0</v>
      </c>
      <c r="M33">
        <f t="shared" si="11"/>
        <v>0</v>
      </c>
      <c r="W33" s="67">
        <f t="shared" si="12"/>
        <v>0</v>
      </c>
      <c r="X33" s="17">
        <f t="shared" si="13"/>
        <v>0</v>
      </c>
      <c r="Y33" s="5">
        <f t="shared" si="14"/>
        <v>0</v>
      </c>
      <c r="Z33" s="5">
        <f t="shared" si="15"/>
        <v>0</v>
      </c>
    </row>
    <row r="34" spans="3:28" x14ac:dyDescent="0.25">
      <c r="C34" s="45">
        <v>9</v>
      </c>
      <c r="D34" s="35"/>
      <c r="E34" s="46"/>
      <c r="F34" s="35"/>
      <c r="G34" s="35"/>
      <c r="H34" s="34">
        <f t="shared" si="8"/>
        <v>0</v>
      </c>
      <c r="I34" s="46"/>
      <c r="J34" s="28">
        <f t="shared" si="9"/>
        <v>0</v>
      </c>
      <c r="K34" s="28">
        <f t="shared" si="10"/>
        <v>0</v>
      </c>
      <c r="M34">
        <f t="shared" si="11"/>
        <v>0</v>
      </c>
      <c r="W34" s="67">
        <f t="shared" si="12"/>
        <v>0</v>
      </c>
      <c r="X34" s="17">
        <f t="shared" si="13"/>
        <v>0</v>
      </c>
      <c r="Y34" s="5">
        <f t="shared" si="14"/>
        <v>0</v>
      </c>
      <c r="Z34" s="5">
        <f t="shared" si="15"/>
        <v>0</v>
      </c>
    </row>
    <row r="35" spans="3:28" x14ac:dyDescent="0.25">
      <c r="C35" s="45">
        <v>10</v>
      </c>
      <c r="D35" s="35"/>
      <c r="E35" s="46"/>
      <c r="F35" s="35"/>
      <c r="G35" s="35"/>
      <c r="H35" s="34">
        <f t="shared" si="8"/>
        <v>0</v>
      </c>
      <c r="I35" s="46"/>
      <c r="J35" s="28">
        <f t="shared" si="9"/>
        <v>0</v>
      </c>
      <c r="K35" s="28">
        <f t="shared" si="10"/>
        <v>0</v>
      </c>
      <c r="M35">
        <f t="shared" si="11"/>
        <v>0</v>
      </c>
      <c r="W35" s="67">
        <f t="shared" si="12"/>
        <v>0</v>
      </c>
      <c r="X35" s="17">
        <f t="shared" si="13"/>
        <v>0</v>
      </c>
      <c r="Y35" s="5">
        <f t="shared" si="14"/>
        <v>0</v>
      </c>
      <c r="Z35" s="5">
        <f t="shared" si="15"/>
        <v>0</v>
      </c>
    </row>
    <row r="36" spans="3:28" x14ac:dyDescent="0.25">
      <c r="C36" s="48" t="s">
        <v>29</v>
      </c>
      <c r="D36" s="35"/>
      <c r="E36" s="46"/>
      <c r="F36" s="35"/>
      <c r="G36" s="35"/>
      <c r="H36" s="34">
        <f t="shared" si="8"/>
        <v>0</v>
      </c>
      <c r="I36" s="46"/>
      <c r="J36" s="28">
        <f t="shared" si="9"/>
        <v>0</v>
      </c>
      <c r="K36" s="28">
        <f t="shared" si="10"/>
        <v>0</v>
      </c>
      <c r="M36">
        <f t="shared" si="11"/>
        <v>0</v>
      </c>
      <c r="W36" s="67">
        <f t="shared" si="12"/>
        <v>0</v>
      </c>
      <c r="X36" s="17">
        <f t="shared" si="13"/>
        <v>0</v>
      </c>
      <c r="Y36" s="5">
        <f t="shared" si="14"/>
        <v>0</v>
      </c>
      <c r="Z36" s="5">
        <f t="shared" si="15"/>
        <v>0</v>
      </c>
    </row>
    <row r="37" spans="3:28" ht="18.75" x14ac:dyDescent="0.3">
      <c r="C37" s="113" t="s">
        <v>162</v>
      </c>
      <c r="D37" s="114"/>
      <c r="E37" s="114"/>
      <c r="F37" s="114"/>
      <c r="G37" s="114"/>
      <c r="H37" s="114"/>
      <c r="I37" s="115"/>
      <c r="J37" s="75">
        <f>Y37</f>
        <v>0</v>
      </c>
      <c r="K37" s="75">
        <f>Z37</f>
        <v>0</v>
      </c>
      <c r="M37">
        <f>SUM(M26:M36)</f>
        <v>0</v>
      </c>
      <c r="N37">
        <f>SUM(I26:I36)</f>
        <v>0</v>
      </c>
      <c r="O37" s="16">
        <f>IFERROR(M37/N37,0)</f>
        <v>0</v>
      </c>
      <c r="P37" s="16">
        <f>O37*N37*1.2</f>
        <v>0</v>
      </c>
      <c r="X37" s="19">
        <f>ROUND(SUM(X26:X36),3)</f>
        <v>0</v>
      </c>
      <c r="Y37" s="18">
        <f>ROUND(SUM(Y26:Y36),2)</f>
        <v>0</v>
      </c>
      <c r="Z37" s="29">
        <f>ROUND(SUM(Z26:Z36),2)</f>
        <v>0</v>
      </c>
      <c r="AB37" t="e">
        <f>ROUND(Y37/X37,2)</f>
        <v>#DIV/0!</v>
      </c>
    </row>
    <row r="38" spans="3:28" x14ac:dyDescent="0.25">
      <c r="C38" s="38"/>
      <c r="D38" s="38"/>
      <c r="E38" s="38"/>
      <c r="F38" s="38"/>
      <c r="G38" s="38"/>
      <c r="H38" s="39"/>
      <c r="I38" s="38"/>
      <c r="J38" s="38"/>
      <c r="K38" s="38"/>
    </row>
    <row r="39" spans="3:28" x14ac:dyDescent="0.25">
      <c r="C39" s="53"/>
      <c r="D39" s="53"/>
      <c r="E39" s="53"/>
      <c r="F39" s="53"/>
      <c r="G39" s="53"/>
      <c r="H39" s="54"/>
      <c r="I39" s="53"/>
      <c r="J39" s="53"/>
      <c r="K39" s="53"/>
    </row>
    <row r="40" spans="3:28" ht="18.75" x14ac:dyDescent="0.3">
      <c r="C40" s="73" t="s">
        <v>163</v>
      </c>
      <c r="D40" s="73"/>
      <c r="E40" s="40"/>
      <c r="F40" s="41"/>
      <c r="G40" s="41"/>
      <c r="H40" s="42"/>
      <c r="I40" s="41"/>
      <c r="J40" s="84" t="s">
        <v>166</v>
      </c>
      <c r="K40" s="84" t="s">
        <v>170</v>
      </c>
    </row>
    <row r="41" spans="3:28" ht="75" x14ac:dyDescent="0.25">
      <c r="C41" s="68" t="s">
        <v>139</v>
      </c>
      <c r="D41" s="68" t="s">
        <v>150</v>
      </c>
      <c r="E41" s="69" t="s">
        <v>173</v>
      </c>
      <c r="F41" s="68" t="s">
        <v>149</v>
      </c>
      <c r="G41" s="55" t="s">
        <v>165</v>
      </c>
      <c r="H41" s="68" t="s">
        <v>151</v>
      </c>
      <c r="I41" s="68" t="s">
        <v>142</v>
      </c>
      <c r="J41" s="85" t="s">
        <v>15</v>
      </c>
      <c r="K41" s="85" t="s">
        <v>16</v>
      </c>
      <c r="W41" s="68" t="s">
        <v>151</v>
      </c>
      <c r="X41" s="68" t="s">
        <v>142</v>
      </c>
      <c r="Y41" s="5" t="s">
        <v>15</v>
      </c>
      <c r="Z41" s="5" t="s">
        <v>16</v>
      </c>
    </row>
    <row r="42" spans="3:28" x14ac:dyDescent="0.25">
      <c r="C42" s="45">
        <v>1</v>
      </c>
      <c r="D42" s="46"/>
      <c r="E42" s="46"/>
      <c r="F42" s="35"/>
      <c r="G42" s="35"/>
      <c r="H42" s="36">
        <f t="shared" ref="H42:H52" si="16">D42-F42</f>
        <v>0</v>
      </c>
      <c r="I42" s="46"/>
      <c r="J42" s="28">
        <f t="shared" ref="J42:J52" si="17">Y42</f>
        <v>0</v>
      </c>
      <c r="K42" s="28">
        <f t="shared" ref="K42:K52" si="18">1.2*J42</f>
        <v>0</v>
      </c>
      <c r="M42">
        <f t="shared" ref="M42:M52" si="19">H42*I42</f>
        <v>0</v>
      </c>
      <c r="W42" s="66">
        <f t="shared" ref="W42:W52" si="20">(D42-F42)</f>
        <v>0</v>
      </c>
      <c r="X42" s="14">
        <f t="shared" ref="X42:X52" si="21">ROUND(I42,3)</f>
        <v>0</v>
      </c>
      <c r="Y42" s="5">
        <f t="shared" ref="Y42:Y52" si="22">(W42*X42)</f>
        <v>0</v>
      </c>
      <c r="Z42" s="5">
        <f t="shared" ref="Z42:Z52" si="23">1.2*Y42</f>
        <v>0</v>
      </c>
    </row>
    <row r="43" spans="3:28" x14ac:dyDescent="0.25">
      <c r="C43" s="45">
        <v>2</v>
      </c>
      <c r="D43" s="46"/>
      <c r="E43" s="46"/>
      <c r="F43" s="35"/>
      <c r="G43" s="35"/>
      <c r="H43" s="36">
        <f t="shared" si="16"/>
        <v>0</v>
      </c>
      <c r="I43" s="46"/>
      <c r="J43" s="28">
        <f t="shared" si="17"/>
        <v>0</v>
      </c>
      <c r="K43" s="28">
        <f t="shared" si="18"/>
        <v>0</v>
      </c>
      <c r="M43">
        <f t="shared" si="19"/>
        <v>0</v>
      </c>
      <c r="W43" s="66">
        <f t="shared" si="20"/>
        <v>0</v>
      </c>
      <c r="X43" s="14">
        <f t="shared" si="21"/>
        <v>0</v>
      </c>
      <c r="Y43" s="5">
        <f t="shared" si="22"/>
        <v>0</v>
      </c>
      <c r="Z43" s="5">
        <f t="shared" si="23"/>
        <v>0</v>
      </c>
    </row>
    <row r="44" spans="3:28" x14ac:dyDescent="0.25">
      <c r="C44" s="45">
        <v>3</v>
      </c>
      <c r="D44" s="46"/>
      <c r="E44" s="46"/>
      <c r="F44" s="35"/>
      <c r="G44" s="35"/>
      <c r="H44" s="36">
        <f t="shared" si="16"/>
        <v>0</v>
      </c>
      <c r="I44" s="46"/>
      <c r="J44" s="28">
        <f t="shared" si="17"/>
        <v>0</v>
      </c>
      <c r="K44" s="28">
        <f t="shared" si="18"/>
        <v>0</v>
      </c>
      <c r="M44">
        <f t="shared" si="19"/>
        <v>0</v>
      </c>
      <c r="W44" s="66">
        <f t="shared" si="20"/>
        <v>0</v>
      </c>
      <c r="X44" s="14">
        <f t="shared" si="21"/>
        <v>0</v>
      </c>
      <c r="Y44" s="5">
        <f t="shared" si="22"/>
        <v>0</v>
      </c>
      <c r="Z44" s="5">
        <f t="shared" si="23"/>
        <v>0</v>
      </c>
    </row>
    <row r="45" spans="3:28" x14ac:dyDescent="0.25">
      <c r="C45" s="45">
        <v>4</v>
      </c>
      <c r="D45" s="46"/>
      <c r="E45" s="46"/>
      <c r="F45" s="35"/>
      <c r="G45" s="35"/>
      <c r="H45" s="36">
        <f t="shared" si="16"/>
        <v>0</v>
      </c>
      <c r="I45" s="46"/>
      <c r="J45" s="28">
        <f t="shared" si="17"/>
        <v>0</v>
      </c>
      <c r="K45" s="28">
        <f t="shared" si="18"/>
        <v>0</v>
      </c>
      <c r="M45">
        <f t="shared" si="19"/>
        <v>0</v>
      </c>
      <c r="W45" s="66">
        <f t="shared" si="20"/>
        <v>0</v>
      </c>
      <c r="X45" s="14">
        <f t="shared" si="21"/>
        <v>0</v>
      </c>
      <c r="Y45" s="5">
        <f t="shared" si="22"/>
        <v>0</v>
      </c>
      <c r="Z45" s="5">
        <f t="shared" si="23"/>
        <v>0</v>
      </c>
    </row>
    <row r="46" spans="3:28" x14ac:dyDescent="0.25">
      <c r="C46" s="45">
        <v>5</v>
      </c>
      <c r="D46" s="46"/>
      <c r="E46" s="46"/>
      <c r="F46" s="35"/>
      <c r="G46" s="35"/>
      <c r="H46" s="36">
        <f t="shared" si="16"/>
        <v>0</v>
      </c>
      <c r="I46" s="46"/>
      <c r="J46" s="28">
        <f t="shared" si="17"/>
        <v>0</v>
      </c>
      <c r="K46" s="28">
        <f t="shared" si="18"/>
        <v>0</v>
      </c>
      <c r="M46">
        <f t="shared" si="19"/>
        <v>0</v>
      </c>
      <c r="W46" s="66">
        <f t="shared" si="20"/>
        <v>0</v>
      </c>
      <c r="X46" s="14">
        <f t="shared" si="21"/>
        <v>0</v>
      </c>
      <c r="Y46" s="5">
        <f t="shared" si="22"/>
        <v>0</v>
      </c>
      <c r="Z46" s="5">
        <f t="shared" si="23"/>
        <v>0</v>
      </c>
    </row>
    <row r="47" spans="3:28" x14ac:dyDescent="0.25">
      <c r="C47" s="45">
        <v>6</v>
      </c>
      <c r="D47" s="46"/>
      <c r="E47" s="46"/>
      <c r="F47" s="35"/>
      <c r="G47" s="35"/>
      <c r="H47" s="36">
        <f t="shared" si="16"/>
        <v>0</v>
      </c>
      <c r="I47" s="46"/>
      <c r="J47" s="28">
        <f t="shared" si="17"/>
        <v>0</v>
      </c>
      <c r="K47" s="28">
        <f t="shared" si="18"/>
        <v>0</v>
      </c>
      <c r="M47">
        <f t="shared" si="19"/>
        <v>0</v>
      </c>
      <c r="W47" s="66">
        <f t="shared" si="20"/>
        <v>0</v>
      </c>
      <c r="X47" s="14">
        <f t="shared" si="21"/>
        <v>0</v>
      </c>
      <c r="Y47" s="5">
        <f t="shared" si="22"/>
        <v>0</v>
      </c>
      <c r="Z47" s="5">
        <f t="shared" si="23"/>
        <v>0</v>
      </c>
    </row>
    <row r="48" spans="3:28" x14ac:dyDescent="0.25">
      <c r="C48" s="45">
        <v>7</v>
      </c>
      <c r="D48" s="46"/>
      <c r="E48" s="46"/>
      <c r="F48" s="35"/>
      <c r="G48" s="35"/>
      <c r="H48" s="36">
        <f t="shared" si="16"/>
        <v>0</v>
      </c>
      <c r="I48" s="46"/>
      <c r="J48" s="28">
        <f t="shared" si="17"/>
        <v>0</v>
      </c>
      <c r="K48" s="28">
        <f t="shared" si="18"/>
        <v>0</v>
      </c>
      <c r="M48">
        <f t="shared" si="19"/>
        <v>0</v>
      </c>
      <c r="W48" s="66">
        <f t="shared" si="20"/>
        <v>0</v>
      </c>
      <c r="X48" s="14">
        <f t="shared" si="21"/>
        <v>0</v>
      </c>
      <c r="Y48" s="5">
        <f t="shared" si="22"/>
        <v>0</v>
      </c>
      <c r="Z48" s="5">
        <f t="shared" si="23"/>
        <v>0</v>
      </c>
    </row>
    <row r="49" spans="3:28" x14ac:dyDescent="0.25">
      <c r="C49" s="45">
        <v>8</v>
      </c>
      <c r="D49" s="46"/>
      <c r="E49" s="46"/>
      <c r="F49" s="35"/>
      <c r="G49" s="35"/>
      <c r="H49" s="36">
        <f t="shared" si="16"/>
        <v>0</v>
      </c>
      <c r="I49" s="46"/>
      <c r="J49" s="28">
        <f t="shared" si="17"/>
        <v>0</v>
      </c>
      <c r="K49" s="28">
        <f t="shared" si="18"/>
        <v>0</v>
      </c>
      <c r="M49">
        <f t="shared" si="19"/>
        <v>0</v>
      </c>
      <c r="W49" s="66">
        <f t="shared" si="20"/>
        <v>0</v>
      </c>
      <c r="X49" s="14">
        <f t="shared" si="21"/>
        <v>0</v>
      </c>
      <c r="Y49" s="5">
        <f t="shared" si="22"/>
        <v>0</v>
      </c>
      <c r="Z49" s="5">
        <f t="shared" si="23"/>
        <v>0</v>
      </c>
    </row>
    <row r="50" spans="3:28" x14ac:dyDescent="0.25">
      <c r="C50" s="45">
        <v>9</v>
      </c>
      <c r="D50" s="46"/>
      <c r="E50" s="46"/>
      <c r="F50" s="35"/>
      <c r="G50" s="35"/>
      <c r="H50" s="36">
        <f t="shared" si="16"/>
        <v>0</v>
      </c>
      <c r="I50" s="46"/>
      <c r="J50" s="28">
        <f t="shared" si="17"/>
        <v>0</v>
      </c>
      <c r="K50" s="28">
        <f t="shared" si="18"/>
        <v>0</v>
      </c>
      <c r="M50">
        <f t="shared" si="19"/>
        <v>0</v>
      </c>
      <c r="W50" s="66">
        <f t="shared" si="20"/>
        <v>0</v>
      </c>
      <c r="X50" s="14">
        <f t="shared" si="21"/>
        <v>0</v>
      </c>
      <c r="Y50" s="5">
        <f t="shared" si="22"/>
        <v>0</v>
      </c>
      <c r="Z50" s="5">
        <f t="shared" si="23"/>
        <v>0</v>
      </c>
    </row>
    <row r="51" spans="3:28" x14ac:dyDescent="0.25">
      <c r="C51" s="45">
        <v>10</v>
      </c>
      <c r="D51" s="46"/>
      <c r="E51" s="46"/>
      <c r="F51" s="35"/>
      <c r="G51" s="35"/>
      <c r="H51" s="36">
        <f t="shared" si="16"/>
        <v>0</v>
      </c>
      <c r="I51" s="46"/>
      <c r="J51" s="28">
        <f t="shared" si="17"/>
        <v>0</v>
      </c>
      <c r="K51" s="28">
        <f t="shared" si="18"/>
        <v>0</v>
      </c>
      <c r="M51">
        <f t="shared" si="19"/>
        <v>0</v>
      </c>
      <c r="W51" s="66">
        <f t="shared" si="20"/>
        <v>0</v>
      </c>
      <c r="X51" s="14">
        <f t="shared" si="21"/>
        <v>0</v>
      </c>
      <c r="Y51" s="5">
        <f t="shared" si="22"/>
        <v>0</v>
      </c>
      <c r="Z51" s="5">
        <f t="shared" si="23"/>
        <v>0</v>
      </c>
    </row>
    <row r="52" spans="3:28" x14ac:dyDescent="0.25">
      <c r="C52" s="48" t="s">
        <v>29</v>
      </c>
      <c r="D52" s="46"/>
      <c r="E52" s="46"/>
      <c r="F52" s="35"/>
      <c r="G52" s="35"/>
      <c r="H52" s="36">
        <f t="shared" si="16"/>
        <v>0</v>
      </c>
      <c r="I52" s="46"/>
      <c r="J52" s="28">
        <f t="shared" si="17"/>
        <v>0</v>
      </c>
      <c r="K52" s="28">
        <f t="shared" si="18"/>
        <v>0</v>
      </c>
      <c r="M52">
        <f t="shared" si="19"/>
        <v>0</v>
      </c>
      <c r="W52" s="66">
        <f t="shared" si="20"/>
        <v>0</v>
      </c>
      <c r="X52" s="14">
        <f t="shared" si="21"/>
        <v>0</v>
      </c>
      <c r="Y52" s="5">
        <f t="shared" si="22"/>
        <v>0</v>
      </c>
      <c r="Z52" s="5">
        <f t="shared" si="23"/>
        <v>0</v>
      </c>
    </row>
    <row r="53" spans="3:28" ht="18.75" x14ac:dyDescent="0.3">
      <c r="C53" s="116" t="s">
        <v>164</v>
      </c>
      <c r="D53" s="117"/>
      <c r="E53" s="117"/>
      <c r="F53" s="117"/>
      <c r="G53" s="117"/>
      <c r="H53" s="117"/>
      <c r="I53" s="118"/>
      <c r="J53" s="76">
        <f>Y53</f>
        <v>0</v>
      </c>
      <c r="K53" s="76">
        <f>Z53</f>
        <v>0</v>
      </c>
      <c r="M53">
        <f>SUM(M42:M52)</f>
        <v>0</v>
      </c>
      <c r="N53">
        <f>SUM(I42:I52)</f>
        <v>0</v>
      </c>
      <c r="O53" s="16">
        <f>IFERROR(M53/N53,0)</f>
        <v>0</v>
      </c>
      <c r="P53" s="16">
        <f>O53*N53*1.2</f>
        <v>0</v>
      </c>
      <c r="X53" s="19">
        <f>ROUND(SUM(X42:X52),3)</f>
        <v>0</v>
      </c>
      <c r="Y53" s="18">
        <f>ROUND(SUM(Y42:Y52),2)</f>
        <v>0</v>
      </c>
      <c r="Z53" s="29">
        <f>ROUND(SUM(Z42:Z52),2)</f>
        <v>0</v>
      </c>
      <c r="AB53" t="e">
        <f>ROUND(Y53/X53,2)</f>
        <v>#DIV/0!</v>
      </c>
    </row>
    <row r="54" spans="3:28" x14ac:dyDescent="0.25">
      <c r="C54" s="38"/>
      <c r="D54" s="38"/>
      <c r="E54" s="38"/>
      <c r="F54" s="38"/>
      <c r="G54" s="38"/>
      <c r="H54" s="39"/>
      <c r="I54" s="38"/>
      <c r="J54" s="38"/>
      <c r="K54" s="38"/>
    </row>
    <row r="55" spans="3:28" ht="15.75" thickBot="1" x14ac:dyDescent="0.3">
      <c r="C55" s="53"/>
      <c r="D55" s="53"/>
      <c r="E55" s="53"/>
      <c r="F55" s="53"/>
      <c r="G55" s="53"/>
      <c r="H55" s="54"/>
      <c r="I55" s="53"/>
      <c r="J55" s="53"/>
      <c r="K55" s="53"/>
    </row>
    <row r="56" spans="3:28" ht="20.25" thickTop="1" thickBot="1" x14ac:dyDescent="0.35">
      <c r="C56" s="97" t="s">
        <v>30</v>
      </c>
      <c r="D56" s="98"/>
      <c r="E56" s="98"/>
      <c r="F56" s="98"/>
      <c r="G56" s="98"/>
      <c r="H56" s="98"/>
      <c r="I56" s="98"/>
      <c r="J56" s="31">
        <f>IFERROR(AB65,0)</f>
        <v>0</v>
      </c>
      <c r="K56" s="31">
        <f>IFERROR(AC65,0)</f>
        <v>0</v>
      </c>
      <c r="M56">
        <f>(O21+O37+O53)/3</f>
        <v>0</v>
      </c>
      <c r="N56" s="15">
        <f>ROUND(M56,2)</f>
        <v>0</v>
      </c>
      <c r="O56" t="s">
        <v>136</v>
      </c>
      <c r="X56" t="e">
        <f>ROUND((Y53+Y37+Y21)/(X21+X37+X53),2)</f>
        <v>#DIV/0!</v>
      </c>
    </row>
    <row r="57" spans="3:28" ht="18" thickTop="1" x14ac:dyDescent="0.3">
      <c r="C57" s="57"/>
      <c r="D57" s="58"/>
      <c r="E57" s="58"/>
      <c r="F57" s="58"/>
      <c r="G57" s="58"/>
      <c r="H57" s="58"/>
      <c r="I57" s="58"/>
      <c r="J57" s="59"/>
      <c r="K57" s="59"/>
      <c r="M57">
        <f>SUM(I10:I20)+SUM(I26:I36)+SUM(I42:I52)</f>
        <v>0</v>
      </c>
      <c r="N57" s="15">
        <f>ROUND(M57,3)</f>
        <v>0</v>
      </c>
      <c r="O57" t="s">
        <v>137</v>
      </c>
      <c r="AB57" t="e">
        <f>(AB53+AB37+AB21)/3</f>
        <v>#DIV/0!</v>
      </c>
    </row>
    <row r="58" spans="3:28" ht="18" thickBot="1" x14ac:dyDescent="0.35">
      <c r="C58" s="57"/>
      <c r="D58" s="58"/>
      <c r="E58" s="58"/>
      <c r="F58" s="58"/>
      <c r="G58" s="58"/>
      <c r="H58" s="58"/>
      <c r="I58" s="58"/>
      <c r="J58" s="59"/>
      <c r="K58" s="59"/>
      <c r="Y58" s="21">
        <f>ROUND((X37+X53+X21),3)</f>
        <v>0</v>
      </c>
    </row>
    <row r="59" spans="3:28" ht="19.5" thickBot="1" x14ac:dyDescent="0.35">
      <c r="C59" s="91" t="s">
        <v>134</v>
      </c>
      <c r="D59" s="92"/>
      <c r="E59" s="92"/>
      <c r="F59" s="92"/>
      <c r="G59" s="92"/>
      <c r="H59" s="92"/>
      <c r="I59" s="92"/>
      <c r="J59" s="32">
        <f>ROUND(IFERROR(AB64,"0"),6)</f>
        <v>0</v>
      </c>
      <c r="K59" s="60" t="s">
        <v>143</v>
      </c>
    </row>
    <row r="60" spans="3:28" ht="20.25" thickTop="1" thickBot="1" x14ac:dyDescent="0.35">
      <c r="C60" s="93" t="s">
        <v>135</v>
      </c>
      <c r="D60" s="94"/>
      <c r="E60" s="94"/>
      <c r="F60" s="94"/>
      <c r="G60" s="94"/>
      <c r="H60" s="94"/>
      <c r="I60" s="94"/>
      <c r="J60" s="33">
        <f>Y58</f>
        <v>0</v>
      </c>
      <c r="K60" s="60" t="s">
        <v>143</v>
      </c>
      <c r="Y60">
        <f>J59*J60</f>
        <v>0</v>
      </c>
    </row>
    <row r="61" spans="3:28" ht="18" hidden="1" thickBot="1" x14ac:dyDescent="0.35">
      <c r="C61" s="95" t="s">
        <v>133</v>
      </c>
      <c r="D61" s="96"/>
      <c r="E61" s="96"/>
      <c r="F61" s="96"/>
      <c r="G61" s="96"/>
      <c r="H61" s="96"/>
      <c r="I61" s="96"/>
      <c r="J61" s="61">
        <f>J59*J60</f>
        <v>0</v>
      </c>
      <c r="K61" s="61">
        <f>J61*1.2</f>
        <v>0</v>
      </c>
    </row>
    <row r="62" spans="3:28" x14ac:dyDescent="0.25">
      <c r="C62" s="53"/>
      <c r="D62" s="53"/>
      <c r="E62" s="53"/>
      <c r="F62" s="53"/>
      <c r="G62" s="53"/>
      <c r="H62" s="54"/>
      <c r="I62" s="53"/>
      <c r="J62" s="53"/>
      <c r="K62" s="53"/>
    </row>
    <row r="63" spans="3:28" x14ac:dyDescent="0.25">
      <c r="C63" s="63" t="s">
        <v>31</v>
      </c>
      <c r="D63" s="62"/>
      <c r="E63" s="53"/>
      <c r="F63" s="53"/>
      <c r="G63" s="53"/>
      <c r="H63" s="54"/>
      <c r="I63" s="53"/>
      <c r="J63" s="53"/>
      <c r="K63" s="53"/>
    </row>
    <row r="64" spans="3:28" x14ac:dyDescent="0.25">
      <c r="C64" s="63" t="s">
        <v>32</v>
      </c>
      <c r="D64" s="62"/>
      <c r="E64" s="53"/>
      <c r="F64" s="53"/>
      <c r="G64" s="53"/>
      <c r="H64" s="54"/>
      <c r="I64" s="53"/>
      <c r="J64" s="53"/>
      <c r="K64" s="53"/>
      <c r="AB64" t="e">
        <f>ROUND((X10*W10+X11*W11+X12*W12+X13*W13+X14*W14+X15*W15+X16*W16+X17*W17+X18*W18+X19*W19+X20*W20+X26*W26+X27*W27+X28*W28+X29*W29+X30*W30+X31*W31+X32*W32+X33*W33+X34*W34+X35*W35+X36*W36+X42*W42+X43*W43+X44*W44+X45*W45+X46*W46+X47*W47+X48*W48+X49*W49+X50*W50+X51*W51+X52*W52)/Y58,6)</f>
        <v>#DIV/0!</v>
      </c>
    </row>
    <row r="65" spans="3:29" x14ac:dyDescent="0.25">
      <c r="C65" s="63" t="s">
        <v>33</v>
      </c>
      <c r="D65" s="62"/>
      <c r="E65" s="53"/>
      <c r="F65" s="53"/>
      <c r="G65" s="53"/>
      <c r="H65" s="54"/>
      <c r="I65" s="53"/>
      <c r="J65" s="53"/>
      <c r="K65" s="53"/>
      <c r="Y65" s="15"/>
      <c r="AA65" t="s">
        <v>140</v>
      </c>
      <c r="AB65" s="30" t="e">
        <f>AB64*J60</f>
        <v>#DIV/0!</v>
      </c>
      <c r="AC65" s="30" t="e">
        <f>ROUND(AB65*1.2,2)</f>
        <v>#DIV/0!</v>
      </c>
    </row>
    <row r="67" spans="3:29" hidden="1" x14ac:dyDescent="0.25">
      <c r="K67" s="4">
        <f>J59*J60</f>
        <v>0</v>
      </c>
      <c r="L67" t="s">
        <v>138</v>
      </c>
    </row>
    <row r="68" spans="3:29" hidden="1" x14ac:dyDescent="0.25">
      <c r="K68" s="4">
        <f>K67*1.2</f>
        <v>0</v>
      </c>
      <c r="L68" t="s">
        <v>138</v>
      </c>
    </row>
    <row r="69" spans="3:29" x14ac:dyDescent="0.25">
      <c r="U69" s="30">
        <f>J59*J60</f>
        <v>0</v>
      </c>
    </row>
    <row r="70" spans="3:29" x14ac:dyDescent="0.25">
      <c r="U70" s="30">
        <f>U69*1.2</f>
        <v>0</v>
      </c>
    </row>
    <row r="71" spans="3:29" x14ac:dyDescent="0.25">
      <c r="Y71" s="90" t="s">
        <v>141</v>
      </c>
      <c r="Z71" s="90"/>
      <c r="AA71" s="90"/>
    </row>
  </sheetData>
  <sheetProtection algorithmName="SHA-512" hashValue="VL7wkJ6LwbQD04TRvjPtvtbIWf3Ulla6x6rkPKUwv4z+ijBX+/RTkUWujfVhycSGgB4hIgHAJNo5d4T10g8CzQ==" saltValue="JyTLOXXzCJ9ju9tu8eQjIw==" spinCount="100000" sheet="1" objects="1" scenarios="1"/>
  <mergeCells count="12">
    <mergeCell ref="Y71:AA71"/>
    <mergeCell ref="C2:K2"/>
    <mergeCell ref="C3:F3"/>
    <mergeCell ref="D5:K5"/>
    <mergeCell ref="D6:K6"/>
    <mergeCell ref="C21:I21"/>
    <mergeCell ref="C37:I37"/>
    <mergeCell ref="C53:I53"/>
    <mergeCell ref="C56:I56"/>
    <mergeCell ref="C59:I59"/>
    <mergeCell ref="C60:I60"/>
    <mergeCell ref="C61:I61"/>
  </mergeCells>
  <pageMargins left="0.7" right="0.7" top="0.75" bottom="0.75" header="0.3" footer="0.3"/>
  <pageSetup paperSize="9" scale="4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5" x14ac:dyDescent="0.25"/>
  <cols>
    <col min="1" max="1" width="30.85546875" customWidth="1"/>
  </cols>
  <sheetData>
    <row r="1" spans="1:1" x14ac:dyDescent="0.25">
      <c r="A1" s="7" t="s">
        <v>53</v>
      </c>
    </row>
    <row r="2" spans="1:1" x14ac:dyDescent="0.25">
      <c r="A2" s="7" t="s">
        <v>54</v>
      </c>
    </row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59</v>
      </c>
    </row>
    <row r="8" spans="1:1" x14ac:dyDescent="0.25">
      <c r="A8" s="7" t="s">
        <v>60</v>
      </c>
    </row>
    <row r="9" spans="1:1" x14ac:dyDescent="0.25">
      <c r="A9" s="7" t="s">
        <v>61</v>
      </c>
    </row>
    <row r="10" spans="1:1" x14ac:dyDescent="0.25">
      <c r="A10" s="7" t="s">
        <v>62</v>
      </c>
    </row>
    <row r="11" spans="1:1" x14ac:dyDescent="0.25">
      <c r="A11" s="7" t="s">
        <v>63</v>
      </c>
    </row>
    <row r="12" spans="1:1" x14ac:dyDescent="0.25">
      <c r="A12" s="7" t="s">
        <v>64</v>
      </c>
    </row>
    <row r="13" spans="1:1" x14ac:dyDescent="0.25">
      <c r="A13" s="7" t="s">
        <v>65</v>
      </c>
    </row>
    <row r="14" spans="1:1" x14ac:dyDescent="0.25">
      <c r="A14" s="7" t="s">
        <v>66</v>
      </c>
    </row>
    <row r="15" spans="1:1" x14ac:dyDescent="0.25">
      <c r="A15" s="7" t="s">
        <v>67</v>
      </c>
    </row>
    <row r="16" spans="1:1" x14ac:dyDescent="0.25">
      <c r="A16" s="7" t="s">
        <v>68</v>
      </c>
    </row>
    <row r="17" spans="1:1" x14ac:dyDescent="0.25">
      <c r="A17" s="7" t="s">
        <v>69</v>
      </c>
    </row>
    <row r="18" spans="1:1" x14ac:dyDescent="0.25">
      <c r="A18" s="7" t="s">
        <v>70</v>
      </c>
    </row>
    <row r="19" spans="1:1" x14ac:dyDescent="0.25">
      <c r="A19" s="7" t="s">
        <v>71</v>
      </c>
    </row>
    <row r="20" spans="1:1" x14ac:dyDescent="0.25">
      <c r="A20" s="7" t="s">
        <v>72</v>
      </c>
    </row>
    <row r="21" spans="1:1" x14ac:dyDescent="0.25">
      <c r="A21" s="7" t="s">
        <v>73</v>
      </c>
    </row>
    <row r="22" spans="1:1" x14ac:dyDescent="0.25">
      <c r="A22" s="7" t="s">
        <v>74</v>
      </c>
    </row>
    <row r="23" spans="1:1" x14ac:dyDescent="0.25">
      <c r="A23" s="7" t="s">
        <v>75</v>
      </c>
    </row>
    <row r="24" spans="1:1" x14ac:dyDescent="0.25">
      <c r="A24" s="7" t="s">
        <v>76</v>
      </c>
    </row>
    <row r="25" spans="1:1" x14ac:dyDescent="0.25">
      <c r="A25" s="7" t="s">
        <v>77</v>
      </c>
    </row>
    <row r="26" spans="1:1" x14ac:dyDescent="0.25">
      <c r="A26" s="7" t="s">
        <v>78</v>
      </c>
    </row>
    <row r="27" spans="1:1" x14ac:dyDescent="0.25">
      <c r="A27" s="7" t="s">
        <v>79</v>
      </c>
    </row>
    <row r="28" spans="1:1" x14ac:dyDescent="0.25">
      <c r="A28" s="7" t="s">
        <v>80</v>
      </c>
    </row>
    <row r="29" spans="1:1" x14ac:dyDescent="0.25">
      <c r="A29" s="7" t="s">
        <v>81</v>
      </c>
    </row>
    <row r="30" spans="1:1" x14ac:dyDescent="0.25">
      <c r="A30" s="7" t="s">
        <v>82</v>
      </c>
    </row>
    <row r="31" spans="1:1" x14ac:dyDescent="0.25">
      <c r="A31" s="7" t="s">
        <v>83</v>
      </c>
    </row>
    <row r="32" spans="1:1" x14ac:dyDescent="0.25">
      <c r="A32" s="7" t="s">
        <v>84</v>
      </c>
    </row>
    <row r="33" spans="1:1" x14ac:dyDescent="0.25">
      <c r="A33" s="7" t="s">
        <v>85</v>
      </c>
    </row>
    <row r="34" spans="1:1" x14ac:dyDescent="0.25">
      <c r="A34" s="7" t="s">
        <v>86</v>
      </c>
    </row>
    <row r="35" spans="1:1" x14ac:dyDescent="0.25">
      <c r="A35" s="7" t="s">
        <v>87</v>
      </c>
    </row>
    <row r="36" spans="1:1" x14ac:dyDescent="0.25">
      <c r="A36" s="7" t="s">
        <v>88</v>
      </c>
    </row>
    <row r="37" spans="1:1" x14ac:dyDescent="0.25">
      <c r="A37" s="7" t="s">
        <v>89</v>
      </c>
    </row>
    <row r="38" spans="1:1" x14ac:dyDescent="0.25">
      <c r="A38" s="7" t="s">
        <v>90</v>
      </c>
    </row>
    <row r="39" spans="1:1" x14ac:dyDescent="0.25">
      <c r="A39" s="7" t="s">
        <v>91</v>
      </c>
    </row>
    <row r="40" spans="1:1" x14ac:dyDescent="0.25">
      <c r="A40" s="7" t="s">
        <v>92</v>
      </c>
    </row>
    <row r="41" spans="1:1" x14ac:dyDescent="0.25">
      <c r="A41" s="7" t="s">
        <v>93</v>
      </c>
    </row>
    <row r="42" spans="1:1" x14ac:dyDescent="0.25">
      <c r="A42" s="7" t="s">
        <v>94</v>
      </c>
    </row>
    <row r="43" spans="1:1" x14ac:dyDescent="0.25">
      <c r="A43" s="7" t="s">
        <v>95</v>
      </c>
    </row>
    <row r="44" spans="1:1" x14ac:dyDescent="0.25">
      <c r="A44" s="7" t="s">
        <v>96</v>
      </c>
    </row>
    <row r="45" spans="1:1" x14ac:dyDescent="0.25">
      <c r="A45" s="7" t="s">
        <v>97</v>
      </c>
    </row>
    <row r="46" spans="1:1" x14ac:dyDescent="0.25">
      <c r="A46" s="7" t="s">
        <v>98</v>
      </c>
    </row>
    <row r="47" spans="1:1" x14ac:dyDescent="0.25">
      <c r="A47" s="7" t="s">
        <v>99</v>
      </c>
    </row>
    <row r="48" spans="1:1" x14ac:dyDescent="0.25">
      <c r="A48" s="7" t="s">
        <v>100</v>
      </c>
    </row>
    <row r="49" spans="1:1" x14ac:dyDescent="0.25">
      <c r="A49" s="7" t="s">
        <v>101</v>
      </c>
    </row>
    <row r="50" spans="1:1" x14ac:dyDescent="0.25">
      <c r="A50" s="7" t="s">
        <v>102</v>
      </c>
    </row>
    <row r="51" spans="1:1" x14ac:dyDescent="0.25">
      <c r="A51" s="7" t="s">
        <v>103</v>
      </c>
    </row>
    <row r="52" spans="1:1" x14ac:dyDescent="0.25">
      <c r="A52" s="7" t="s">
        <v>104</v>
      </c>
    </row>
    <row r="53" spans="1:1" x14ac:dyDescent="0.25">
      <c r="A53" s="7" t="s">
        <v>105</v>
      </c>
    </row>
    <row r="54" spans="1:1" x14ac:dyDescent="0.25">
      <c r="A54" s="7" t="s">
        <v>106</v>
      </c>
    </row>
    <row r="55" spans="1:1" x14ac:dyDescent="0.25">
      <c r="A55" s="7" t="s">
        <v>107</v>
      </c>
    </row>
    <row r="56" spans="1:1" x14ac:dyDescent="0.25">
      <c r="A56" s="7" t="s">
        <v>108</v>
      </c>
    </row>
    <row r="57" spans="1:1" x14ac:dyDescent="0.25">
      <c r="A57" s="7" t="s">
        <v>109</v>
      </c>
    </row>
    <row r="58" spans="1:1" x14ac:dyDescent="0.25">
      <c r="A58" s="7" t="s">
        <v>110</v>
      </c>
    </row>
    <row r="59" spans="1:1" x14ac:dyDescent="0.25">
      <c r="A59" s="7" t="s">
        <v>111</v>
      </c>
    </row>
    <row r="60" spans="1:1" x14ac:dyDescent="0.25">
      <c r="A60" s="7" t="s">
        <v>112</v>
      </c>
    </row>
    <row r="61" spans="1:1" x14ac:dyDescent="0.25">
      <c r="A61" s="7" t="s">
        <v>113</v>
      </c>
    </row>
    <row r="62" spans="1:1" x14ac:dyDescent="0.25">
      <c r="A62" s="7" t="s">
        <v>114</v>
      </c>
    </row>
    <row r="63" spans="1:1" x14ac:dyDescent="0.25">
      <c r="A63" s="7" t="s">
        <v>115</v>
      </c>
    </row>
    <row r="64" spans="1:1" x14ac:dyDescent="0.25">
      <c r="A64" s="7" t="s">
        <v>116</v>
      </c>
    </row>
    <row r="65" spans="1:1" x14ac:dyDescent="0.25">
      <c r="A65" s="7" t="s">
        <v>117</v>
      </c>
    </row>
    <row r="66" spans="1:1" x14ac:dyDescent="0.25">
      <c r="A66" s="7" t="s">
        <v>118</v>
      </c>
    </row>
    <row r="67" spans="1:1" x14ac:dyDescent="0.25">
      <c r="A67" s="7" t="s">
        <v>119</v>
      </c>
    </row>
    <row r="68" spans="1:1" x14ac:dyDescent="0.25">
      <c r="A68" s="7" t="s">
        <v>120</v>
      </c>
    </row>
    <row r="69" spans="1:1" x14ac:dyDescent="0.25">
      <c r="A69" s="7" t="s">
        <v>121</v>
      </c>
    </row>
    <row r="70" spans="1:1" x14ac:dyDescent="0.25">
      <c r="A70" s="7" t="s">
        <v>122</v>
      </c>
    </row>
    <row r="71" spans="1:1" x14ac:dyDescent="0.25">
      <c r="A71" s="7" t="s">
        <v>123</v>
      </c>
    </row>
    <row r="72" spans="1:1" x14ac:dyDescent="0.25">
      <c r="A72" s="7" t="s">
        <v>124</v>
      </c>
    </row>
    <row r="73" spans="1:1" x14ac:dyDescent="0.25">
      <c r="A73" s="7" t="s">
        <v>125</v>
      </c>
    </row>
    <row r="74" spans="1:1" x14ac:dyDescent="0.25">
      <c r="A74" s="7" t="s">
        <v>126</v>
      </c>
    </row>
    <row r="75" spans="1:1" x14ac:dyDescent="0.25">
      <c r="A75" s="7" t="s">
        <v>127</v>
      </c>
    </row>
    <row r="76" spans="1:1" x14ac:dyDescent="0.25">
      <c r="A76" s="7" t="s">
        <v>128</v>
      </c>
    </row>
    <row r="77" spans="1:1" x14ac:dyDescent="0.25">
      <c r="A77" s="7" t="s">
        <v>129</v>
      </c>
    </row>
    <row r="78" spans="1:1" x14ac:dyDescent="0.25">
      <c r="A78" s="7" t="s">
        <v>130</v>
      </c>
    </row>
    <row r="79" spans="1:1" x14ac:dyDescent="0.25">
      <c r="A79" s="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11" t="s">
        <v>37</v>
      </c>
      <c r="B1" s="11" t="s">
        <v>6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0</v>
      </c>
      <c r="H1" s="12" t="s">
        <v>7</v>
      </c>
      <c r="I1" s="12" t="s">
        <v>38</v>
      </c>
      <c r="J1" s="11" t="s">
        <v>5</v>
      </c>
      <c r="K1" s="11" t="s">
        <v>39</v>
      </c>
      <c r="L1" s="11" t="s">
        <v>40</v>
      </c>
      <c r="M1" s="11" t="s">
        <v>51</v>
      </c>
      <c r="N1" s="11" t="s">
        <v>52</v>
      </c>
      <c r="O1" s="13" t="s">
        <v>41</v>
      </c>
      <c r="P1" s="13" t="s">
        <v>42</v>
      </c>
      <c r="Q1" s="13" t="s">
        <v>43</v>
      </c>
      <c r="R1" s="11" t="s">
        <v>44</v>
      </c>
      <c r="S1" s="11" t="s">
        <v>45</v>
      </c>
      <c r="T1" s="11" t="s">
        <v>46</v>
      </c>
      <c r="U1" s="11" t="s">
        <v>47</v>
      </c>
      <c r="V1" s="11" t="s">
        <v>48</v>
      </c>
    </row>
    <row r="2" spans="1:22" x14ac:dyDescent="0.2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49</v>
      </c>
      <c r="L2" s="1" t="s">
        <v>50</v>
      </c>
      <c r="M2" t="e">
        <f>#REF!</f>
        <v>#REF!</v>
      </c>
      <c r="N2" t="e">
        <f>#REF!</f>
        <v>#REF!</v>
      </c>
      <c r="O2" t="e">
        <f>Q2+P2</f>
        <v>#REF!</v>
      </c>
      <c r="P2">
        <f>'Žiadosť VZO-E 2024'!L62</f>
        <v>0</v>
      </c>
      <c r="Q2" s="22" t="e">
        <f>#REF!</f>
        <v>#REF!</v>
      </c>
      <c r="R2" s="3" t="e">
        <f>IF(#REF!="","ÁNO","NIE")</f>
        <v>#REF!</v>
      </c>
      <c r="S2" s="6" t="s">
        <v>8</v>
      </c>
      <c r="T2" s="6" t="s">
        <v>8</v>
      </c>
      <c r="U2" s="6" t="s">
        <v>8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A88DB-73AD-45E5-BE36-31FBB8D6C077}">
  <ds:schemaRefs>
    <ds:schemaRef ds:uri="80219613-2480-4380-acf1-1eac267487d9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f764094f-3696-433b-a2d1-ea34ac4c444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VZO-E 2024</vt:lpstr>
      <vt:lpstr>Žiadosť VZO-P 2024</vt:lpstr>
      <vt:lpstr>Hárok1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2024-02-29T14:45:21Z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