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VQlCMsXQ5/xNd3jCZGdnuwby9c2Q3A2IqDLO21JLLnNcp+nJAVbNuVk9Y8OredZ4dYXHlL1F7iHCG2Lk/OBiRw==" workbookSaltValue="EHarQdkZLVs1hTMNGtu4LQ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P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X8" i="3"/>
  <c r="X7" i="3"/>
  <c r="X6" i="3"/>
  <c r="X5" i="3"/>
  <c r="Y9" i="3"/>
  <c r="Y8" i="3"/>
  <c r="Y7" i="3"/>
  <c r="Y6" i="3"/>
  <c r="Y5" i="3"/>
  <c r="W6" i="3" l="1"/>
  <c r="W7" i="3"/>
  <c r="W8" i="3"/>
  <c r="W9" i="3"/>
  <c r="W5" i="3"/>
  <c r="Z6" i="3" l="1"/>
  <c r="E6" i="3" s="1"/>
  <c r="Z5" i="3"/>
  <c r="E5" i="3" l="1"/>
  <c r="AA6" i="3"/>
  <c r="AB6" i="3" s="1"/>
  <c r="AA5" i="3"/>
  <c r="F5" i="3" l="1"/>
  <c r="F6" i="3"/>
  <c r="AB5" i="3"/>
  <c r="W10" i="3" l="1"/>
  <c r="Z9" i="3"/>
  <c r="Z8" i="3"/>
  <c r="Z7" i="3"/>
  <c r="L9" i="3"/>
  <c r="M9" i="3"/>
  <c r="L8" i="3"/>
  <c r="M8" i="3"/>
  <c r="M7" i="3"/>
  <c r="L7" i="3"/>
  <c r="B10" i="3" l="1"/>
  <c r="Z12" i="3"/>
  <c r="Z13" i="3"/>
  <c r="F16" i="3" s="1"/>
  <c r="AA9" i="3"/>
  <c r="AB9" i="3" s="1"/>
  <c r="E9" i="3"/>
  <c r="AA8" i="3"/>
  <c r="F8" i="3" s="1"/>
  <c r="E8" i="3"/>
  <c r="AA7" i="3"/>
  <c r="E7" i="3"/>
  <c r="P11" i="3"/>
  <c r="Q11" i="3" s="1"/>
  <c r="L10" i="3"/>
  <c r="F15" i="3" l="1"/>
  <c r="Z14" i="3"/>
  <c r="AA18" i="3"/>
  <c r="X20" i="3"/>
  <c r="X26" i="3" s="1"/>
  <c r="Z23" i="3"/>
  <c r="Z24" i="3" s="1"/>
  <c r="AA10" i="3"/>
  <c r="F9" i="3"/>
  <c r="F7" i="3"/>
  <c r="AB7" i="3"/>
  <c r="AB8" i="3"/>
  <c r="K9" i="3"/>
  <c r="Z15" i="3" l="1"/>
  <c r="F12" i="3" s="1"/>
  <c r="F10" i="3"/>
  <c r="AB10" i="3"/>
  <c r="K7" i="3"/>
  <c r="B103" i="1"/>
  <c r="O2" i="5" s="1"/>
  <c r="F11" i="3" l="1"/>
  <c r="M2" i="5"/>
  <c r="J2" i="5"/>
  <c r="I2" i="5"/>
  <c r="H2" i="5"/>
  <c r="G2" i="5"/>
  <c r="F2" i="5"/>
  <c r="E2" i="5"/>
  <c r="D2" i="5"/>
  <c r="C2" i="5"/>
  <c r="B2" i="5"/>
  <c r="H7" i="3" l="1"/>
  <c r="K8" i="3"/>
  <c r="K10" i="3" s="1"/>
  <c r="M10" i="3" s="1"/>
  <c r="H6" i="3"/>
  <c r="Q10" i="3" l="1"/>
  <c r="P10" i="3"/>
  <c r="N10" i="3"/>
  <c r="K16" i="3" l="1"/>
  <c r="K17" i="3" s="1"/>
  <c r="N2" i="5" l="1"/>
  <c r="H12" i="3"/>
</calcChain>
</file>

<file path=xl/sharedStrings.xml><?xml version="1.0" encoding="utf-8"?>
<sst xmlns="http://schemas.openxmlformats.org/spreadsheetml/2006/main" count="227" uniqueCount="190">
  <si>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</si>
  <si>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</si>
  <si>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</si>
  <si>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</si>
  <si>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</si>
  <si>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</si>
  <si>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</si>
  <si>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</si>
  <si>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</si>
  <si>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</si>
  <si>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</si>
  <si>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</si>
  <si>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</si>
  <si>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</si>
  <si>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</si>
  <si>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</si>
  <si>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</si>
  <si>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</si>
  <si>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</si>
  <si>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</si>
  <si>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</si>
  <si>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</si>
  <si>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</si>
  <si>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</si>
  <si>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</si>
  <si>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</si>
  <si>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</si>
  <si>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</si>
  <si>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</si>
  <si>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</si>
  <si>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</si>
  <si>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</si>
  <si>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</si>
  <si>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</si>
  <si>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</si>
  <si>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</si>
  <si>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</si>
  <si>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</si>
  <si>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</si>
  <si>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</si>
  <si>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</si>
  <si>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</si>
  <si>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</si>
  <si>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</si>
  <si>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</si>
  <si>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</si>
  <si>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</si>
  <si>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</si>
  <si>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</si>
  <si>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</si>
  <si>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</si>
  <si>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</si>
  <si>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</si>
  <si>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</si>
  <si>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</si>
  <si>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</si>
  <si>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</si>
  <si>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</si>
  <si>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</si>
  <si>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</si>
  <si>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</si>
  <si>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</si>
  <si>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</si>
  <si>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</si>
  <si>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</si>
  <si>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</si>
  <si>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</si>
  <si>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</si>
  <si>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</si>
  <si>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</si>
  <si>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</si>
  <si>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</si>
  <si>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</si>
  <si>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</si>
  <si>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</si>
  <si>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</si>
  <si>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</si>
  <si>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</si>
  <si>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</si>
  <si>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</si>
  <si>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</si>
  <si>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</si>
  <si>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</si>
  <si>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</si>
  <si>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</si>
  <si>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</si>
  <si>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</si>
  <si>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</si>
  <si>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</si>
  <si>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</si>
  <si>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</si>
  <si>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</si>
  <si>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</si>
  <si>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</si>
  <si>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</si>
  <si>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</si>
  <si>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</si>
  <si>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</si>
  <si>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</si>
  <si>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</si>
  <si>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</si>
  <si>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</si>
  <si>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</si>
  <si>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</si>
  <si>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</si>
  <si>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</si>
  <si>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</si>
  <si>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</si>
  <si>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</si>
  <si>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</si>
  <si>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</si>
  <si>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</si>
  <si>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</si>
  <si>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</si>
  <si>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</si>
  <si>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</si>
  <si>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</si>
  <si>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</si>
  <si>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</si>
  <si>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</si>
  <si>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</si>
  <si>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</si>
  <si>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</si>
  <si>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</si>
  <si>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</si>
  <si>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</si>
  <si>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</si>
  <si>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</si>
  <si>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</si>
  <si>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</si>
  <si>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</si>
  <si>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</si>
  <si>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</si>
  <si>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</si>
  <si>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</si>
  <si>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</si>
  <si>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</si>
  <si>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</si>
  <si>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</si>
  <si>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</si>
  <si>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</si>
  <si>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</si>
  <si>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</si>
  <si>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</si>
  <si>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</si>
  <si>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</si>
  <si>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</si>
  <si>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</si>
  <si>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</si>
  <si>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</si>
  <si>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Odberatelia elektriny v domácnosti 1. pásmo</t>
  </si>
  <si>
    <t>Odberatelia elektriny v domácnosti 2. pásmo</t>
  </si>
  <si>
    <t>Koncová spotreba elektriny na základe vyúčtovaní spotreby, dopočtu spotreby a opráv</t>
  </si>
  <si>
    <t>Tarifa za prevádzkovanie systému na rok 2023 podľa rozhodnutia ÚRSO č. XXX</t>
  </si>
  <si>
    <t>Tarifa za prevádzkovanie systému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</si>
  <si>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</si>
  <si>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</si>
  <si>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</si>
  <si>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</si>
  <si>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</si>
  <si>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</si>
  <si>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</si>
  <si>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</si>
  <si>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</si>
  <si>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</si>
  <si>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</si>
  <si>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</si>
  <si>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</si>
  <si>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</si>
  <si>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</si>
  <si>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>Ostatní koncoví odberatelia elektriny 1. pásmo</t>
  </si>
  <si>
    <t>Ostatní koncoví odberatelia elektriny 2. pásmo</t>
  </si>
  <si>
    <t>Ostatní koncoví odberatelia elektriny 3. pásmo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</si>
  <si>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OKTE, a.s.  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</si>
  <si>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</si>
  <si>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</si>
  <si>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>domacnost s DPH</t>
  </si>
  <si>
    <t>ostatni s DPH</t>
  </si>
  <si>
    <t>kontrola musi byt 0</t>
  </si>
  <si>
    <t>Sumárny vážený priemer rozdielu cien energie</t>
  </si>
  <si>
    <t>údaj vyplniť do elektronickej žiadosti</t>
  </si>
  <si>
    <t>Celková spotreba energie za oprávnené obdobie v MWh</t>
  </si>
  <si>
    <t>vazeny/aritmeticky priemer cien energie</t>
  </si>
  <si>
    <t>sucet spotreby</t>
  </si>
  <si>
    <t>kontrolny vypocet</t>
  </si>
  <si>
    <t>bez dph</t>
  </si>
  <si>
    <t>dph</t>
  </si>
  <si>
    <t>priemer vazeny</t>
  </si>
  <si>
    <t>spotreba</t>
  </si>
  <si>
    <t>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</si>
</sst>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0"/>
    <numFmt numFmtId="167" formatCode="#,##0.000_ ;\-#,##0.000\ "/>
    <numFmt numFmtId="168" formatCode="0.000000"/>
    <numFmt numFmtId="169" formatCode="#,##0.000000"/>
    <numFmt numFmtId="170" formatCode="#,##0.000000_ ;\-#,##0.000000\ "/>
    <numFmt numFmtId="171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5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24" fillId="0" borderId="6" xfId="0" applyFont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4" fontId="0" fillId="0" borderId="0" xfId="0" applyNumberFormat="1" applyFill="1"/>
    <xf numFmtId="4" fontId="5" fillId="8" borderId="0" xfId="0" applyNumberFormat="1" applyFont="1" applyFill="1"/>
    <xf numFmtId="0" fontId="5" fillId="8" borderId="0" xfId="0" applyFont="1" applyFill="1" applyAlignment="1">
      <alignment wrapText="1"/>
    </xf>
    <xf numFmtId="4" fontId="5" fillId="4" borderId="0" xfId="0" applyNumberFormat="1" applyFont="1" applyFill="1"/>
    <xf numFmtId="0" fontId="5" fillId="4" borderId="0" xfId="0" applyFont="1" applyFill="1" applyAlignment="1">
      <alignment wrapText="1"/>
    </xf>
    <xf numFmtId="4" fontId="0" fillId="0" borderId="0" xfId="0" applyNumberFormat="1"/>
    <xf numFmtId="4" fontId="5" fillId="9" borderId="0" xfId="0" applyNumberFormat="1" applyFont="1" applyFill="1"/>
    <xf numFmtId="0" fontId="5" fillId="9" borderId="0" xfId="0" applyFont="1" applyFill="1" applyAlignment="1">
      <alignment wrapText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31" fillId="0" borderId="0" xfId="1" applyFont="1" applyFill="1" applyBorder="1" applyAlignment="1">
      <alignment horizontal="left"/>
    </xf>
    <xf numFmtId="166" fontId="0" fillId="9" borderId="19" xfId="0" applyNumberFormat="1" applyFill="1" applyBorder="1" applyAlignment="1">
      <alignment horizontal="right"/>
    </xf>
    <xf numFmtId="4" fontId="5" fillId="0" borderId="0" xfId="0" applyNumberFormat="1" applyFont="1" applyFill="1"/>
    <xf numFmtId="0" fontId="5" fillId="0" borderId="0" xfId="0" applyFont="1" applyFill="1" applyAlignment="1">
      <alignment wrapText="1"/>
    </xf>
    <xf numFmtId="4" fontId="0" fillId="0" borderId="0" xfId="0" applyNumberFormat="1" applyProtection="1"/>
    <xf numFmtId="166" fontId="0" fillId="0" borderId="0" xfId="0" applyNumberFormat="1" applyProtection="1"/>
    <xf numFmtId="166" fontId="0" fillId="0" borderId="0" xfId="0" applyNumberFormat="1"/>
    <xf numFmtId="4" fontId="0" fillId="9" borderId="0" xfId="0" applyNumberFormat="1" applyFill="1"/>
    <xf numFmtId="166" fontId="0" fillId="9" borderId="0" xfId="0" applyNumberFormat="1" applyFill="1"/>
    <xf numFmtId="0" fontId="2" fillId="0" borderId="0" xfId="1"/>
    <xf numFmtId="0" fontId="0" fillId="0" borderId="0" xfId="0" applyProtection="1">
      <protection locked="0"/>
    </xf>
    <xf numFmtId="2" fontId="0" fillId="0" borderId="0" xfId="0" applyNumberFormat="1" applyProtection="1"/>
    <xf numFmtId="167" fontId="0" fillId="0" borderId="0" xfId="0" applyNumberFormat="1" applyProtection="1"/>
    <xf numFmtId="2" fontId="24" fillId="0" borderId="5" xfId="3" applyNumberFormat="1" applyFont="1" applyBorder="1" applyAlignment="1" applyProtection="1">
      <alignment vertical="center"/>
      <protection hidden="1"/>
    </xf>
    <xf numFmtId="167" fontId="24" fillId="0" borderId="5" xfId="0" applyNumberFormat="1" applyFont="1" applyBorder="1" applyAlignment="1" applyProtection="1">
      <alignment horizontal="right" vertical="center"/>
      <protection hidden="1"/>
    </xf>
    <xf numFmtId="167" fontId="24" fillId="4" borderId="5" xfId="3" applyNumberFormat="1" applyFont="1" applyFill="1" applyBorder="1" applyAlignment="1" applyProtection="1">
      <alignment vertical="center"/>
      <protection locked="0" hidden="1"/>
    </xf>
    <xf numFmtId="168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69" fontId="0" fillId="9" borderId="15" xfId="0" applyNumberFormat="1" applyFill="1" applyBorder="1" applyAlignment="1">
      <alignment horizontal="right"/>
    </xf>
    <xf numFmtId="170" fontId="0" fillId="0" borderId="0" xfId="0" applyNumberFormat="1" applyProtection="1"/>
    <xf numFmtId="168" fontId="0" fillId="0" borderId="0" xfId="0" applyNumberFormat="1" applyProtection="1"/>
    <xf numFmtId="171" fontId="0" fillId="0" borderId="0" xfId="0" applyNumberFormat="1" applyProtection="1"/>
    <xf numFmtId="168" fontId="24" fillId="0" borderId="5" xfId="0" applyNumberFormat="1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30" fillId="7" borderId="10" xfId="0" applyFont="1" applyFill="1" applyBorder="1" applyAlignment="1" applyProtection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31" fillId="9" borderId="12" xfId="1" applyFont="1" applyFill="1" applyBorder="1" applyAlignment="1">
      <alignment horizontal="left"/>
    </xf>
    <xf numFmtId="0" fontId="31" fillId="9" borderId="13" xfId="1" applyFont="1" applyFill="1" applyBorder="1" applyAlignment="1">
      <alignment horizontal="left"/>
    </xf>
    <xf numFmtId="0" fontId="31" fillId="9" borderId="14" xfId="1" applyFont="1" applyFill="1" applyBorder="1" applyAlignment="1">
      <alignment horizontal="left"/>
    </xf>
    <xf numFmtId="0" fontId="31" fillId="9" borderId="16" xfId="1" applyFont="1" applyFill="1" applyBorder="1" applyAlignment="1">
      <alignment horizontal="left"/>
    </xf>
    <xf numFmtId="0" fontId="31" fillId="9" borderId="17" xfId="1" applyFont="1" applyFill="1" applyBorder="1" applyAlignment="1">
      <alignment horizontal="left"/>
    </xf>
    <xf numFmtId="0" fontId="31" fillId="9" borderId="18" xfId="1" applyFont="1" applyFill="1" applyBorder="1" applyAlignment="1">
      <alignment horizontal="left"/>
    </xf>
    <xf numFmtId="2" fontId="32" fillId="0" borderId="5" xfId="3" applyNumberFormat="1" applyFont="1" applyBorder="1" applyAlignment="1" applyProtection="1">
      <alignment vertical="center"/>
      <protection hidden="1"/>
    </xf>
  </cellXfs>
  <cellStyles count="7">
    <cellStyle name="Čiarka" xfId="3" builtinId="3"/>
    <cellStyle name="Čiarka 2" xfId="2"/>
    <cellStyle name="Čiarka 2 2" xfId="6"/>
    <cellStyle name="Normálna" xfId="0" builtinId="0"/>
    <cellStyle name="Normálna 2" xfId="1"/>
    <cellStyle name="Normálna 2 2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80" zoomScaleNormal="8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90" t="s">
        <v>169</v>
      </c>
      <c r="C1" s="91"/>
      <c r="D1" s="91"/>
      <c r="E1" s="91"/>
      <c r="F1" s="92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98"/>
      <c r="C9" s="99"/>
      <c r="D9" s="99"/>
      <c r="E9" s="99"/>
      <c r="F9" s="100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98"/>
      <c r="C12" s="99"/>
      <c r="D12" s="99"/>
      <c r="E12" s="99"/>
      <c r="F12" s="100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98"/>
      <c r="C33" s="99"/>
      <c r="D33" s="99"/>
      <c r="E33" s="99"/>
      <c r="F33" s="100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97" t="s">
        <v>25</v>
      </c>
      <c r="B36" s="97"/>
      <c r="C36" s="97"/>
      <c r="D36" s="97"/>
      <c r="E36" s="97"/>
      <c r="F36" s="97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101"/>
      <c r="C39" s="102"/>
      <c r="D39" s="102"/>
      <c r="E39" s="102"/>
      <c r="F39" s="103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104"/>
      <c r="C42" s="105"/>
      <c r="D42" s="105"/>
      <c r="E42" s="105"/>
      <c r="F42" s="106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101"/>
      <c r="C48" s="102"/>
      <c r="D48" s="102"/>
      <c r="E48" s="102"/>
      <c r="F48" s="103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104"/>
      <c r="C51" s="105"/>
      <c r="D51" s="105"/>
      <c r="E51" s="105"/>
      <c r="F51" s="106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97" t="s">
        <v>33</v>
      </c>
      <c r="B53" s="97"/>
      <c r="C53" s="97"/>
      <c r="D53" s="97"/>
      <c r="E53" s="97"/>
      <c r="F53" s="97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9"/>
      <c r="B64" s="50" t="s">
        <v>155</v>
      </c>
      <c r="C64" s="50"/>
      <c r="D64" s="50" t="s">
        <v>156</v>
      </c>
      <c r="E64" s="50"/>
      <c r="F64" s="51"/>
      <c r="G64" s="49"/>
      <c r="H64" s="49"/>
      <c r="I64" s="49"/>
      <c r="J64" s="49"/>
      <c r="K64" s="49"/>
      <c r="L64" s="52"/>
    </row>
    <row r="65" spans="1:12" customFormat="1" ht="15.75" thickBot="1" x14ac:dyDescent="0.3">
      <c r="A65" s="49"/>
      <c r="B65" s="47"/>
      <c r="C65" s="50"/>
      <c r="D65" s="47"/>
      <c r="E65" s="50"/>
      <c r="F65" s="51"/>
      <c r="G65" s="49"/>
      <c r="H65" s="49"/>
      <c r="I65" s="49"/>
      <c r="J65" s="49"/>
      <c r="K65" s="49"/>
      <c r="L65" s="52"/>
    </row>
    <row r="66" spans="1:12" customFormat="1" x14ac:dyDescent="0.25">
      <c r="A66" s="49"/>
      <c r="B66" s="53"/>
      <c r="C66" s="50"/>
      <c r="D66" s="54"/>
      <c r="E66" s="50"/>
      <c r="F66" s="51"/>
      <c r="G66" s="49"/>
      <c r="H66" s="49"/>
      <c r="I66" s="49"/>
      <c r="J66" s="49"/>
      <c r="K66" s="49"/>
      <c r="L66" s="52"/>
    </row>
    <row r="67" spans="1:12" customFormat="1" ht="15.75" thickBot="1" x14ac:dyDescent="0.3">
      <c r="A67" s="49"/>
      <c r="B67" s="50" t="s">
        <v>157</v>
      </c>
      <c r="C67" s="50"/>
      <c r="D67" s="50" t="s">
        <v>158</v>
      </c>
      <c r="E67" s="50"/>
      <c r="F67" s="51"/>
      <c r="G67" s="49"/>
      <c r="H67" s="49"/>
      <c r="I67" s="49"/>
      <c r="J67" s="49"/>
      <c r="K67" s="49"/>
      <c r="L67" s="52"/>
    </row>
    <row r="68" spans="1:12" customFormat="1" ht="15.75" thickBot="1" x14ac:dyDescent="0.3">
      <c r="A68" s="49"/>
      <c r="B68" s="47"/>
      <c r="C68" s="50"/>
      <c r="D68" s="47"/>
      <c r="E68" s="50"/>
      <c r="F68" s="51"/>
      <c r="G68" s="49"/>
      <c r="H68" s="49"/>
      <c r="I68" s="49"/>
      <c r="J68" s="49"/>
      <c r="K68" s="49"/>
      <c r="L68" s="52"/>
    </row>
    <row r="69" spans="1:12" customFormat="1" x14ac:dyDescent="0.25">
      <c r="A69" s="49"/>
      <c r="B69" s="53"/>
      <c r="C69" s="50"/>
      <c r="D69" s="54"/>
      <c r="E69" s="50"/>
      <c r="F69" s="51"/>
      <c r="G69" s="49"/>
      <c r="H69" s="49"/>
      <c r="I69" s="49"/>
      <c r="J69" s="49"/>
      <c r="K69" s="49"/>
      <c r="L69" s="52"/>
    </row>
    <row r="70" spans="1:12" customFormat="1" ht="15.75" thickBot="1" x14ac:dyDescent="0.3">
      <c r="A70" s="49"/>
      <c r="B70" s="50" t="s">
        <v>159</v>
      </c>
      <c r="C70" s="50"/>
      <c r="D70" s="50" t="s">
        <v>160</v>
      </c>
      <c r="E70" s="50"/>
      <c r="F70" s="51"/>
      <c r="G70" s="49"/>
      <c r="H70" s="49"/>
      <c r="I70" s="49"/>
      <c r="J70" s="49"/>
      <c r="K70" s="49"/>
      <c r="L70" s="52"/>
    </row>
    <row r="71" spans="1:12" customFormat="1" ht="15.75" thickBot="1" x14ac:dyDescent="0.3">
      <c r="A71" s="49"/>
      <c r="B71" s="47"/>
      <c r="C71" s="50"/>
      <c r="D71" s="47"/>
      <c r="E71" s="50"/>
      <c r="F71" s="51"/>
      <c r="G71" s="49"/>
      <c r="H71" s="49"/>
      <c r="I71" s="49"/>
      <c r="J71" s="49"/>
      <c r="K71" s="49"/>
      <c r="L71" s="52"/>
    </row>
    <row r="72" spans="1:12" customFormat="1" x14ac:dyDescent="0.25">
      <c r="A72" s="49"/>
      <c r="B72" s="53"/>
      <c r="C72" s="50"/>
      <c r="D72" s="54"/>
      <c r="E72" s="50"/>
      <c r="F72" s="51"/>
      <c r="G72" s="49"/>
      <c r="H72" s="49"/>
      <c r="I72" s="49"/>
      <c r="J72" s="49"/>
      <c r="K72" s="49"/>
      <c r="L72" s="52"/>
    </row>
    <row r="73" spans="1:12" customFormat="1" ht="15.75" thickBot="1" x14ac:dyDescent="0.3">
      <c r="A73" s="49"/>
      <c r="B73" s="50" t="s">
        <v>161</v>
      </c>
      <c r="C73" s="50"/>
      <c r="D73" s="50" t="s">
        <v>162</v>
      </c>
      <c r="E73" s="50"/>
      <c r="F73" s="51"/>
      <c r="G73" s="49"/>
      <c r="H73" s="49"/>
      <c r="I73" s="49"/>
      <c r="J73" s="49"/>
      <c r="K73" s="49"/>
      <c r="L73" s="52"/>
    </row>
    <row r="74" spans="1:12" customFormat="1" ht="15.75" thickBot="1" x14ac:dyDescent="0.3">
      <c r="A74" s="49"/>
      <c r="B74" s="47"/>
      <c r="C74" s="50"/>
      <c r="D74" s="47"/>
      <c r="E74" s="50"/>
      <c r="F74" s="51"/>
      <c r="G74" s="49"/>
      <c r="H74" s="49"/>
      <c r="I74" s="49"/>
      <c r="J74" s="49"/>
      <c r="K74" s="49"/>
      <c r="L74" s="52"/>
    </row>
    <row r="75" spans="1:12" customFormat="1" x14ac:dyDescent="0.25">
      <c r="A75" s="49"/>
      <c r="B75" s="53"/>
      <c r="C75" s="50"/>
      <c r="D75" s="54"/>
      <c r="E75" s="50"/>
      <c r="F75" s="51"/>
      <c r="G75" s="49"/>
      <c r="H75" s="49"/>
      <c r="I75" s="49"/>
      <c r="J75" s="49"/>
      <c r="K75" s="49"/>
      <c r="L75" s="52"/>
    </row>
    <row r="76" spans="1:12" customFormat="1" ht="15.75" thickBot="1" x14ac:dyDescent="0.3">
      <c r="A76" s="49"/>
      <c r="B76" s="50" t="s">
        <v>163</v>
      </c>
      <c r="C76" s="50"/>
      <c r="D76" s="50" t="s">
        <v>164</v>
      </c>
      <c r="E76" s="50"/>
      <c r="F76" s="51"/>
      <c r="G76" s="49"/>
      <c r="H76" s="49"/>
      <c r="I76" s="49"/>
      <c r="J76" s="49"/>
      <c r="K76" s="49"/>
      <c r="L76" s="52"/>
    </row>
    <row r="77" spans="1:12" customFormat="1" ht="15.75" thickBot="1" x14ac:dyDescent="0.3">
      <c r="A77" s="49"/>
      <c r="B77" s="47"/>
      <c r="C77" s="50"/>
      <c r="D77" s="47"/>
      <c r="E77" s="50"/>
      <c r="F77" s="51"/>
      <c r="G77" s="49"/>
      <c r="H77" s="49"/>
      <c r="I77" s="49"/>
      <c r="J77" s="49"/>
      <c r="K77" s="49"/>
      <c r="L77" s="52"/>
    </row>
    <row r="78" spans="1:12" customFormat="1" x14ac:dyDescent="0.25">
      <c r="A78" s="49"/>
      <c r="B78" s="53"/>
      <c r="C78" s="50"/>
      <c r="D78" s="54"/>
      <c r="E78" s="50"/>
      <c r="F78" s="51"/>
      <c r="G78" s="49"/>
      <c r="H78" s="49"/>
      <c r="I78" s="49"/>
      <c r="J78" s="49"/>
      <c r="K78" s="49"/>
      <c r="L78" s="52"/>
    </row>
    <row r="79" spans="1:12" customFormat="1" ht="15.75" thickBot="1" x14ac:dyDescent="0.3">
      <c r="A79" s="49"/>
      <c r="B79" s="50" t="s">
        <v>165</v>
      </c>
      <c r="C79" s="50"/>
      <c r="D79" s="50" t="s">
        <v>166</v>
      </c>
      <c r="E79" s="50"/>
      <c r="F79" s="51"/>
      <c r="G79" s="49"/>
      <c r="H79" s="49"/>
      <c r="I79" s="49"/>
      <c r="J79" s="49"/>
      <c r="K79" s="49"/>
      <c r="L79" s="52"/>
    </row>
    <row r="80" spans="1:12" customFormat="1" ht="15.75" thickBot="1" x14ac:dyDescent="0.3">
      <c r="A80" s="49"/>
      <c r="B80" s="47"/>
      <c r="C80" s="50"/>
      <c r="D80" s="47"/>
      <c r="E80" s="50"/>
      <c r="F80" s="51"/>
      <c r="G80" s="49"/>
      <c r="H80" s="49"/>
      <c r="I80" s="49"/>
      <c r="J80" s="49"/>
      <c r="K80" s="49"/>
      <c r="L80" s="52"/>
    </row>
    <row r="81" spans="1:12" customFormat="1" x14ac:dyDescent="0.25">
      <c r="A81" s="49"/>
      <c r="B81" s="53"/>
      <c r="C81" s="50"/>
      <c r="D81" s="54"/>
      <c r="E81" s="50"/>
      <c r="F81" s="51"/>
      <c r="G81" s="49"/>
      <c r="H81" s="49"/>
      <c r="I81" s="49"/>
      <c r="J81" s="49"/>
      <c r="K81" s="49"/>
      <c r="L81" s="52"/>
    </row>
    <row r="82" spans="1:12" customFormat="1" ht="15.75" thickBot="1" x14ac:dyDescent="0.3">
      <c r="A82" s="49"/>
      <c r="B82" s="50" t="s">
        <v>167</v>
      </c>
      <c r="C82" s="50"/>
      <c r="D82" s="50" t="s">
        <v>168</v>
      </c>
      <c r="E82" s="50"/>
      <c r="F82" s="51"/>
      <c r="G82" s="49"/>
      <c r="H82" s="49"/>
      <c r="I82" s="49"/>
      <c r="J82" s="49"/>
      <c r="K82" s="49"/>
      <c r="L82" s="52"/>
    </row>
    <row r="83" spans="1:12" customFormat="1" ht="15.75" thickBot="1" x14ac:dyDescent="0.3">
      <c r="A83" s="49"/>
      <c r="B83" s="47"/>
      <c r="C83" s="50"/>
      <c r="D83" s="47"/>
      <c r="E83" s="50"/>
      <c r="F83" s="51"/>
      <c r="G83" s="49"/>
      <c r="H83" s="49"/>
      <c r="I83" s="49"/>
      <c r="J83" s="49"/>
      <c r="K83" s="49"/>
      <c r="L83" s="52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93" t="s">
        <v>17</v>
      </c>
      <c r="C85" s="93"/>
      <c r="D85" s="93"/>
      <c r="E85" s="93"/>
      <c r="F85" s="93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96" t="s">
        <v>26</v>
      </c>
      <c r="C87" s="95"/>
      <c r="D87" s="95"/>
      <c r="E87" s="95"/>
      <c r="F87" s="95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94" t="s">
        <v>27</v>
      </c>
      <c r="C89" s="95"/>
      <c r="D89" s="95"/>
      <c r="E89" s="95"/>
      <c r="F89" s="95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94" t="s">
        <v>28</v>
      </c>
      <c r="C91" s="95"/>
      <c r="D91" s="95"/>
      <c r="E91" s="95"/>
      <c r="F91" s="95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94" t="s">
        <v>29</v>
      </c>
      <c r="C93" s="95"/>
      <c r="D93" s="95"/>
      <c r="E93" s="95"/>
      <c r="F93" s="95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94" t="s">
        <v>174</v>
      </c>
      <c r="C95" s="95"/>
      <c r="D95" s="95"/>
      <c r="E95" s="95"/>
      <c r="F95" s="95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94" t="s">
        <v>31</v>
      </c>
      <c r="C97" s="95"/>
      <c r="D97" s="95"/>
      <c r="E97" s="95"/>
      <c r="F97" s="95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110" t="s">
        <v>30</v>
      </c>
      <c r="C99" s="111"/>
      <c r="D99" s="111"/>
      <c r="E99" s="111"/>
      <c r="F99" s="111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107" t="s">
        <v>32</v>
      </c>
      <c r="C101" s="107"/>
      <c r="D101" s="107"/>
      <c r="E101" s="107"/>
      <c r="F101" s="107"/>
      <c r="G101" s="3" t="s">
        <v>22</v>
      </c>
    </row>
    <row r="102" spans="2:7" ht="24.95" customHeight="1" x14ac:dyDescent="0.25"/>
    <row r="103" spans="2:7" ht="19.5" customHeight="1" x14ac:dyDescent="0.25">
      <c r="B103" s="108" t="str">
        <f>IF(AND(G87="ÁNO",G89="ÁNO",G91="ÁNO",G93="ÁNO",G95="ÁNO",G97="ÁNO",G99="ÁNO",G101="ÁNO"),"","NIE SÚ VYPLNENÉ VŠETKY ČESTNÉ PREHLÁSENIA")</f>
        <v>NIE SÚ VYPLNENÉ VŠETKY ČESTNÉ PREHLÁSENIA</v>
      </c>
      <c r="C103" s="109"/>
      <c r="D103" s="109"/>
      <c r="E103" s="109"/>
      <c r="F103" s="109"/>
    </row>
    <row r="104" spans="2:7" ht="24.95" customHeight="1" x14ac:dyDescent="0.25"/>
  </sheetData>
  <sheetProtection algorithmName="SHA-512" hashValue="1ujM8Q17vWHcGkWzs+ygv6Kmd/QCwrevTZeki2a/MDB/qqACRFWljj81CTh2FAjBo48kKKGqle4b4IeFtNpA4w==" saltValue="18mft1+U9Yqay1UO6tKmDQ==" spinCount="100000" sheet="1"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1">
    <dataValidation type="list" allowBlank="1" showInputMessage="1" showErrorMessage="1" prompt="ZVOLIŤ MOŽNOSŤ" sqref="G89 G99 G95 G97 G101 G91:G93 G87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="90" zoomScaleNormal="90" workbookViewId="0">
      <selection activeCell="A19" sqref="A19"/>
    </sheetView>
  </sheetViews>
  <sheetFormatPr defaultColWidth="8.85546875" defaultRowHeight="15" x14ac:dyDescent="0.25"/>
  <cols>
    <col min="1" max="1" width="35.7109375" style="10" customWidth="1"/>
    <col min="2" max="4" width="35.28515625" style="10" customWidth="1"/>
    <col min="5" max="5" width="22.85546875" style="10" customWidth="1"/>
    <col min="6" max="6" width="21.42578125" style="10" customWidth="1"/>
    <col min="7" max="7" width="16" style="10" customWidth="1"/>
    <col min="8" max="8" width="20.42578125" style="10" hidden="1" customWidth="1"/>
    <col min="9" max="9" width="12.85546875" style="10" hidden="1" customWidth="1"/>
    <col min="10" max="10" width="8.85546875" style="10" hidden="1" customWidth="1"/>
    <col min="11" max="11" width="20.140625" style="10" hidden="1" customWidth="1"/>
    <col min="12" max="12" width="16.85546875" style="10" hidden="1" customWidth="1"/>
    <col min="13" max="14" width="8.85546875" style="10" hidden="1" customWidth="1"/>
    <col min="15" max="15" width="11.85546875" style="10" hidden="1" customWidth="1"/>
    <col min="16" max="16" width="15.28515625" style="10" hidden="1" customWidth="1"/>
    <col min="17" max="17" width="16.42578125" style="10" hidden="1" customWidth="1"/>
    <col min="18" max="22" width="8.85546875" style="10" hidden="1" customWidth="1"/>
    <col min="23" max="23" width="31.42578125" style="10" hidden="1" customWidth="1"/>
    <col min="24" max="24" width="15" style="10" hidden="1" customWidth="1"/>
    <col min="25" max="25" width="11.42578125" style="10" hidden="1" customWidth="1"/>
    <col min="26" max="26" width="16.28515625" style="10" hidden="1" customWidth="1"/>
    <col min="27" max="27" width="35" style="10" hidden="1" customWidth="1"/>
    <col min="28" max="28" width="17.140625" style="10" hidden="1" customWidth="1"/>
    <col min="29" max="16384" width="8.85546875" style="10"/>
  </cols>
  <sheetData>
    <row r="1" spans="1:28" ht="55.5" customHeight="1" x14ac:dyDescent="0.25">
      <c r="A1" s="115" t="s">
        <v>175</v>
      </c>
      <c r="B1" s="116"/>
      <c r="C1" s="116"/>
      <c r="D1" s="116"/>
      <c r="E1" s="116"/>
      <c r="F1" s="117"/>
    </row>
    <row r="2" spans="1:28" ht="45" x14ac:dyDescent="0.25">
      <c r="A2" s="112" t="s">
        <v>173</v>
      </c>
      <c r="B2" s="48" t="s">
        <v>152</v>
      </c>
      <c r="C2" s="55" t="s">
        <v>153</v>
      </c>
      <c r="D2" s="55" t="s">
        <v>154</v>
      </c>
      <c r="E2" s="9" t="s">
        <v>41</v>
      </c>
      <c r="F2" s="9" t="s">
        <v>42</v>
      </c>
      <c r="G2"/>
      <c r="H2"/>
      <c r="I2"/>
    </row>
    <row r="3" spans="1:28" x14ac:dyDescent="0.25">
      <c r="A3" s="113"/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45</v>
      </c>
      <c r="G3"/>
      <c r="H3"/>
      <c r="I3"/>
    </row>
    <row r="4" spans="1:28" x14ac:dyDescent="0.25">
      <c r="A4" s="114"/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/>
      <c r="H4"/>
      <c r="I4"/>
      <c r="AA4" s="10" t="s">
        <v>185</v>
      </c>
      <c r="AB4" s="10" t="s">
        <v>186</v>
      </c>
    </row>
    <row r="5" spans="1:28" ht="30" x14ac:dyDescent="0.25">
      <c r="A5" s="13" t="s">
        <v>150</v>
      </c>
      <c r="B5" s="83"/>
      <c r="C5" s="84"/>
      <c r="D5" s="84"/>
      <c r="E5" s="89">
        <f>Z5</f>
        <v>0</v>
      </c>
      <c r="F5" s="81">
        <f t="shared" ref="F5:F8" si="0">AA5</f>
        <v>0</v>
      </c>
      <c r="G5"/>
      <c r="H5"/>
      <c r="I5"/>
      <c r="K5" s="72"/>
      <c r="L5" s="72"/>
      <c r="W5" s="80">
        <f>ROUND(B5,3)</f>
        <v>0</v>
      </c>
      <c r="X5" s="86">
        <f t="shared" ref="X5:Y9" si="1">ROUND(C5,6)</f>
        <v>0</v>
      </c>
      <c r="Y5" s="86">
        <f t="shared" si="1"/>
        <v>0</v>
      </c>
      <c r="Z5" s="86">
        <f t="shared" ref="Z5:Z6" si="2">X5-Y5</f>
        <v>0</v>
      </c>
      <c r="AA5" s="10">
        <f t="shared" ref="AA5:AA6" si="3">ROUND(W5*Z5,2)</f>
        <v>0</v>
      </c>
      <c r="AB5" s="10">
        <f t="shared" ref="AB5:AB6" si="4">ROUND(X5*AA5,2)</f>
        <v>0</v>
      </c>
    </row>
    <row r="6" spans="1:28" ht="30" x14ac:dyDescent="0.25">
      <c r="A6" s="13" t="s">
        <v>151</v>
      </c>
      <c r="B6" s="83"/>
      <c r="C6" s="84"/>
      <c r="D6" s="84"/>
      <c r="E6" s="89">
        <f t="shared" ref="E6:E9" si="5">Z6</f>
        <v>0</v>
      </c>
      <c r="F6" s="81">
        <f t="shared" si="0"/>
        <v>0</v>
      </c>
      <c r="G6" s="57"/>
      <c r="H6" s="58">
        <f>(F5+F6)*1.2</f>
        <v>0</v>
      </c>
      <c r="I6" s="59" t="s">
        <v>176</v>
      </c>
      <c r="K6" s="72"/>
      <c r="L6" s="72"/>
      <c r="W6" s="80">
        <f t="shared" ref="W6:W9" si="6">ROUND(B6,3)</f>
        <v>0</v>
      </c>
      <c r="X6" s="86">
        <f t="shared" si="1"/>
        <v>0</v>
      </c>
      <c r="Y6" s="86">
        <f t="shared" si="1"/>
        <v>0</v>
      </c>
      <c r="Z6" s="86">
        <f t="shared" si="2"/>
        <v>0</v>
      </c>
      <c r="AA6" s="10">
        <f t="shared" si="3"/>
        <v>0</v>
      </c>
      <c r="AB6" s="10">
        <f t="shared" si="4"/>
        <v>0</v>
      </c>
    </row>
    <row r="7" spans="1:28" ht="30" x14ac:dyDescent="0.25">
      <c r="A7" s="13" t="s">
        <v>170</v>
      </c>
      <c r="B7" s="83"/>
      <c r="C7" s="84"/>
      <c r="D7" s="84"/>
      <c r="E7" s="89">
        <f t="shared" si="5"/>
        <v>0</v>
      </c>
      <c r="F7" s="81">
        <f t="shared" si="0"/>
        <v>0</v>
      </c>
      <c r="G7" s="57"/>
      <c r="H7" s="60">
        <f>(F7+F8+F9)*1.2</f>
        <v>0</v>
      </c>
      <c r="I7" s="61" t="s">
        <v>177</v>
      </c>
      <c r="K7" s="72">
        <f t="shared" ref="K7:K9" si="7">B7*E7</f>
        <v>0</v>
      </c>
      <c r="L7" s="72">
        <f t="shared" ref="L7:M9" si="8">ROUND(C7,2)</f>
        <v>0</v>
      </c>
      <c r="M7" s="79">
        <f t="shared" si="8"/>
        <v>0</v>
      </c>
      <c r="W7" s="80">
        <f t="shared" si="6"/>
        <v>0</v>
      </c>
      <c r="X7" s="86">
        <f t="shared" si="1"/>
        <v>0</v>
      </c>
      <c r="Y7" s="86">
        <f t="shared" si="1"/>
        <v>0</v>
      </c>
      <c r="Z7" s="86">
        <f>X7-Y7</f>
        <v>0</v>
      </c>
      <c r="AA7" s="10">
        <f>ROUND(W7*Z7,2)</f>
        <v>0</v>
      </c>
      <c r="AB7" s="10">
        <f>ROUND(X7*AA7,2)</f>
        <v>0</v>
      </c>
    </row>
    <row r="8" spans="1:28" ht="30" x14ac:dyDescent="0.25">
      <c r="A8" s="13" t="s">
        <v>171</v>
      </c>
      <c r="B8" s="83"/>
      <c r="C8" s="84"/>
      <c r="D8" s="84"/>
      <c r="E8" s="89">
        <f t="shared" si="5"/>
        <v>0</v>
      </c>
      <c r="F8" s="81">
        <f t="shared" si="0"/>
        <v>0</v>
      </c>
      <c r="G8" s="57"/>
      <c r="H8" s="62"/>
      <c r="I8"/>
      <c r="K8" s="72">
        <f t="shared" si="7"/>
        <v>0</v>
      </c>
      <c r="L8" s="72">
        <f t="shared" si="8"/>
        <v>0</v>
      </c>
      <c r="M8" s="79">
        <f t="shared" si="8"/>
        <v>0</v>
      </c>
      <c r="W8" s="80">
        <f t="shared" si="6"/>
        <v>0</v>
      </c>
      <c r="X8" s="86">
        <f t="shared" si="1"/>
        <v>0</v>
      </c>
      <c r="Y8" s="86">
        <f t="shared" si="1"/>
        <v>0</v>
      </c>
      <c r="Z8" s="86">
        <f t="shared" ref="Z8:Z9" si="9">X8-Y8</f>
        <v>0</v>
      </c>
      <c r="AA8" s="10">
        <f t="shared" ref="AA8:AB8" si="10">ROUND(W8*Z8,2)</f>
        <v>0</v>
      </c>
      <c r="AB8" s="10">
        <f t="shared" si="10"/>
        <v>0</v>
      </c>
    </row>
    <row r="9" spans="1:28" ht="30" x14ac:dyDescent="0.25">
      <c r="A9" s="13" t="s">
        <v>172</v>
      </c>
      <c r="B9" s="83"/>
      <c r="C9" s="84"/>
      <c r="D9" s="84"/>
      <c r="E9" s="89">
        <f t="shared" si="5"/>
        <v>0</v>
      </c>
      <c r="F9" s="81">
        <f>AA9</f>
        <v>0</v>
      </c>
      <c r="G9" s="57"/>
      <c r="H9" s="62"/>
      <c r="I9"/>
      <c r="K9" s="72">
        <f t="shared" si="7"/>
        <v>0</v>
      </c>
      <c r="L9" s="72">
        <f t="shared" si="8"/>
        <v>0</v>
      </c>
      <c r="M9" s="79">
        <f t="shared" si="8"/>
        <v>0</v>
      </c>
      <c r="P9" s="73"/>
      <c r="Q9" s="73"/>
      <c r="W9" s="80">
        <f t="shared" si="6"/>
        <v>0</v>
      </c>
      <c r="X9" s="86">
        <f t="shared" si="1"/>
        <v>0</v>
      </c>
      <c r="Y9" s="86">
        <f t="shared" si="1"/>
        <v>0</v>
      </c>
      <c r="Z9" s="86">
        <f t="shared" si="9"/>
        <v>0</v>
      </c>
      <c r="AA9" s="10">
        <f t="shared" ref="AA9:AB9" si="11">ROUND(W9*Z9,2)</f>
        <v>0</v>
      </c>
      <c r="AB9" s="10">
        <f t="shared" si="11"/>
        <v>0</v>
      </c>
    </row>
    <row r="10" spans="1:28" x14ac:dyDescent="0.25">
      <c r="A10" s="13" t="s">
        <v>51</v>
      </c>
      <c r="B10" s="82">
        <f>W10</f>
        <v>0</v>
      </c>
      <c r="C10" s="56" t="s">
        <v>52</v>
      </c>
      <c r="D10" s="56" t="s">
        <v>52</v>
      </c>
      <c r="E10" s="56" t="s">
        <v>52</v>
      </c>
      <c r="F10" s="81">
        <f>Z14</f>
        <v>0</v>
      </c>
      <c r="G10" s="57"/>
      <c r="H10" s="62"/>
      <c r="I10"/>
      <c r="K10" s="72">
        <f>SUM(K7:K9)</f>
        <v>0</v>
      </c>
      <c r="L10" s="72">
        <f>SUM(B7:B9)</f>
        <v>0</v>
      </c>
      <c r="M10" s="10">
        <f>IFERROR(K10/L10,0)</f>
        <v>0</v>
      </c>
      <c r="N10" s="10">
        <f>L10*M10*1.2</f>
        <v>0</v>
      </c>
      <c r="P10" s="74">
        <f>ROUNDDOWN(M10,2)</f>
        <v>0</v>
      </c>
      <c r="Q10" s="75">
        <f>ROUNDDOWN(M10,2)</f>
        <v>0</v>
      </c>
      <c r="R10" t="s">
        <v>182</v>
      </c>
      <c r="S10"/>
      <c r="T10"/>
      <c r="W10" s="80">
        <f>ROUND(SUM(W5:W9),3)</f>
        <v>0</v>
      </c>
      <c r="AA10" s="79">
        <f>ROUND(SUM(AA5:AA9),2)</f>
        <v>0</v>
      </c>
      <c r="AB10" s="79">
        <f>ROUND(AA10*1.2,2)</f>
        <v>0</v>
      </c>
    </row>
    <row r="11" spans="1:28" x14ac:dyDescent="0.25">
      <c r="A11" s="13" t="s">
        <v>53</v>
      </c>
      <c r="B11" s="56" t="s">
        <v>52</v>
      </c>
      <c r="C11" s="56" t="s">
        <v>52</v>
      </c>
      <c r="D11" s="56" t="s">
        <v>52</v>
      </c>
      <c r="E11" s="56" t="s">
        <v>52</v>
      </c>
      <c r="F11" s="81">
        <f>F12-F10</f>
        <v>0</v>
      </c>
      <c r="G11" s="57"/>
      <c r="H11" s="62"/>
      <c r="I11"/>
      <c r="P11" s="74">
        <f>SUM(B7:B9)</f>
        <v>0</v>
      </c>
      <c r="Q11" s="76">
        <f>ROUND(P11,3)</f>
        <v>0</v>
      </c>
      <c r="R11" t="s">
        <v>183</v>
      </c>
      <c r="S11"/>
      <c r="T11"/>
    </row>
    <row r="12" spans="1:28" ht="30" x14ac:dyDescent="0.25">
      <c r="A12" s="13" t="s">
        <v>54</v>
      </c>
      <c r="B12" s="56" t="s">
        <v>52</v>
      </c>
      <c r="C12" s="56" t="s">
        <v>52</v>
      </c>
      <c r="D12" s="56" t="s">
        <v>52</v>
      </c>
      <c r="E12" s="56" t="s">
        <v>52</v>
      </c>
      <c r="F12" s="124">
        <f>Z15</f>
        <v>0</v>
      </c>
      <c r="G12" s="57"/>
      <c r="H12" s="63">
        <f>F12-(H6+H7)</f>
        <v>0</v>
      </c>
      <c r="I12" s="64" t="s">
        <v>178</v>
      </c>
      <c r="Y12" s="10" t="s">
        <v>187</v>
      </c>
      <c r="Z12" s="87">
        <f>ROUND(IFERROR((W5*Z5+W6*Z6+W7*Z7+W8*Z8+W9*Z9)/W10,0),6)</f>
        <v>0</v>
      </c>
    </row>
    <row r="13" spans="1:28" x14ac:dyDescent="0.25">
      <c r="A13" s="65"/>
      <c r="B13" s="66"/>
      <c r="C13" s="66"/>
      <c r="D13" s="66"/>
      <c r="E13" s="66"/>
      <c r="F13" s="67"/>
      <c r="G13" s="57"/>
      <c r="H13" s="63"/>
      <c r="I13" s="64"/>
      <c r="K13"/>
      <c r="L13"/>
      <c r="M13"/>
      <c r="N13"/>
      <c r="O13"/>
      <c r="P13"/>
      <c r="Y13" s="10" t="s">
        <v>188</v>
      </c>
      <c r="Z13" s="73">
        <f>ROUND(W10,3)</f>
        <v>0</v>
      </c>
    </row>
    <row r="14" spans="1:28" ht="15.75" thickBot="1" x14ac:dyDescent="0.3">
      <c r="A14" s="65"/>
      <c r="B14" s="66"/>
      <c r="C14" s="66"/>
      <c r="D14" s="66"/>
      <c r="E14" s="66"/>
      <c r="F14" s="67"/>
      <c r="G14" s="57"/>
      <c r="H14" s="63"/>
      <c r="I14" s="64"/>
      <c r="K14"/>
      <c r="L14"/>
      <c r="M14"/>
      <c r="N14"/>
      <c r="O14"/>
      <c r="P14"/>
      <c r="Y14" s="10" t="s">
        <v>185</v>
      </c>
      <c r="Z14" s="79">
        <f>Z12*Z13</f>
        <v>0</v>
      </c>
    </row>
    <row r="15" spans="1:28" ht="18" thickBot="1" x14ac:dyDescent="0.35">
      <c r="A15" s="118" t="s">
        <v>179</v>
      </c>
      <c r="B15" s="119"/>
      <c r="C15" s="119"/>
      <c r="D15" s="119"/>
      <c r="E15" s="120"/>
      <c r="F15" s="85">
        <f>IFERROR(Z12,"0")</f>
        <v>0</v>
      </c>
      <c r="G15" s="68" t="s">
        <v>180</v>
      </c>
      <c r="H15"/>
      <c r="I15"/>
      <c r="J15"/>
      <c r="Y15" s="10" t="s">
        <v>189</v>
      </c>
      <c r="Z15" s="79">
        <f>Z14*1.2</f>
        <v>0</v>
      </c>
    </row>
    <row r="16" spans="1:28" ht="18.75" thickTop="1" thickBot="1" x14ac:dyDescent="0.35">
      <c r="A16" s="121" t="s">
        <v>181</v>
      </c>
      <c r="B16" s="122"/>
      <c r="C16" s="122"/>
      <c r="D16" s="122"/>
      <c r="E16" s="123"/>
      <c r="F16" s="69">
        <f>Z13</f>
        <v>0</v>
      </c>
      <c r="G16" s="68" t="s">
        <v>180</v>
      </c>
      <c r="H16"/>
      <c r="I16"/>
      <c r="J16"/>
      <c r="K16" s="77">
        <f>F15*F16</f>
        <v>0</v>
      </c>
      <c r="L16" t="s">
        <v>184</v>
      </c>
      <c r="M16"/>
    </row>
    <row r="17" spans="1:27" x14ac:dyDescent="0.25">
      <c r="A17" s="65"/>
      <c r="B17" s="66"/>
      <c r="C17" s="66"/>
      <c r="D17" s="66"/>
      <c r="E17" s="66"/>
      <c r="F17" s="67"/>
      <c r="G17" s="57"/>
      <c r="H17" s="70"/>
      <c r="I17" s="71"/>
      <c r="K17" s="77">
        <f>K16*1.2</f>
        <v>0</v>
      </c>
      <c r="L17" t="s">
        <v>184</v>
      </c>
      <c r="M17"/>
    </row>
    <row r="18" spans="1:27" x14ac:dyDescent="0.25">
      <c r="A18" s="65"/>
      <c r="B18" s="66"/>
      <c r="C18" s="66"/>
      <c r="D18" s="66"/>
      <c r="E18" s="66"/>
      <c r="F18" s="67"/>
      <c r="G18" s="57"/>
      <c r="H18" s="70"/>
      <c r="I18" s="71"/>
      <c r="AA18" s="79">
        <f>Z12*Z13</f>
        <v>0</v>
      </c>
    </row>
    <row r="19" spans="1:27" x14ac:dyDescent="0.25">
      <c r="A19" s="3" t="s">
        <v>55</v>
      </c>
      <c r="B19" s="78"/>
    </row>
    <row r="20" spans="1:27" x14ac:dyDescent="0.25">
      <c r="A20" s="3" t="s">
        <v>56</v>
      </c>
      <c r="B20" s="78"/>
      <c r="X20" s="88">
        <f>Z12*Z13</f>
        <v>0</v>
      </c>
    </row>
    <row r="21" spans="1:27" x14ac:dyDescent="0.25">
      <c r="A21" s="3" t="s">
        <v>57</v>
      </c>
      <c r="B21" s="78"/>
      <c r="F21" s="14"/>
    </row>
    <row r="22" spans="1:27" x14ac:dyDescent="0.25">
      <c r="Z22" s="79"/>
    </row>
    <row r="23" spans="1:27" x14ac:dyDescent="0.25">
      <c r="Z23" s="10">
        <f>Z12*Z13</f>
        <v>0</v>
      </c>
    </row>
    <row r="24" spans="1:27" x14ac:dyDescent="0.25">
      <c r="Z24" s="79">
        <f>Z23*1.2</f>
        <v>0</v>
      </c>
    </row>
    <row r="26" spans="1:27" x14ac:dyDescent="0.25">
      <c r="X26" s="79">
        <f>X20*1.2</f>
        <v>0</v>
      </c>
    </row>
  </sheetData>
  <sheetProtection algorithmName="SHA-512" hashValue="3H5LzghpxBHFP0c9hEkKB7xQSWs4PhXfQK7boYrCX4O0j0N3lax+3f4Q3HXDnbpxskmrzePfFcN/CvOStOoUEg==" saltValue="kMOttv994bNkE2IzLOi3EQ==" spinCount="100000" sheet="1" selectLockedCells="1"/>
  <mergeCells count="4">
    <mergeCell ref="A2:A4"/>
    <mergeCell ref="A1:F1"/>
    <mergeCell ref="A15:E15"/>
    <mergeCell ref="A16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58</v>
      </c>
    </row>
    <row r="2" spans="1:1" x14ac:dyDescent="0.25">
      <c r="A2" s="5" t="s">
        <v>59</v>
      </c>
    </row>
    <row r="3" spans="1:1" x14ac:dyDescent="0.25">
      <c r="A3" s="5" t="s">
        <v>60</v>
      </c>
    </row>
    <row r="4" spans="1:1" x14ac:dyDescent="0.25">
      <c r="A4" s="5" t="s">
        <v>61</v>
      </c>
    </row>
    <row r="5" spans="1:1" x14ac:dyDescent="0.25">
      <c r="A5" s="5" t="s">
        <v>62</v>
      </c>
    </row>
    <row r="6" spans="1:1" x14ac:dyDescent="0.25">
      <c r="A6" s="5" t="s">
        <v>63</v>
      </c>
    </row>
    <row r="7" spans="1:1" x14ac:dyDescent="0.25">
      <c r="A7" s="5" t="s">
        <v>64</v>
      </c>
    </row>
    <row r="8" spans="1:1" x14ac:dyDescent="0.25">
      <c r="A8" s="5" t="s">
        <v>65</v>
      </c>
    </row>
    <row r="9" spans="1:1" x14ac:dyDescent="0.25">
      <c r="A9" s="5" t="s">
        <v>66</v>
      </c>
    </row>
    <row r="10" spans="1:1" x14ac:dyDescent="0.25">
      <c r="A10" s="5" t="s">
        <v>67</v>
      </c>
    </row>
    <row r="11" spans="1:1" x14ac:dyDescent="0.25">
      <c r="A11" s="5" t="s">
        <v>68</v>
      </c>
    </row>
    <row r="12" spans="1:1" x14ac:dyDescent="0.25">
      <c r="A12" s="5" t="s">
        <v>69</v>
      </c>
    </row>
    <row r="13" spans="1:1" x14ac:dyDescent="0.25">
      <c r="A13" s="5" t="s">
        <v>70</v>
      </c>
    </row>
    <row r="14" spans="1:1" x14ac:dyDescent="0.25">
      <c r="A14" s="5" t="s">
        <v>71</v>
      </c>
    </row>
    <row r="15" spans="1:1" x14ac:dyDescent="0.25">
      <c r="A15" s="5" t="s">
        <v>72</v>
      </c>
    </row>
    <row r="16" spans="1:1" x14ac:dyDescent="0.25">
      <c r="A16" s="5" t="s">
        <v>73</v>
      </c>
    </row>
    <row r="17" spans="1:1" x14ac:dyDescent="0.25">
      <c r="A17" s="5" t="s">
        <v>74</v>
      </c>
    </row>
    <row r="18" spans="1:1" x14ac:dyDescent="0.25">
      <c r="A18" s="5" t="s">
        <v>75</v>
      </c>
    </row>
    <row r="19" spans="1:1" x14ac:dyDescent="0.25">
      <c r="A19" s="5" t="s">
        <v>76</v>
      </c>
    </row>
    <row r="20" spans="1:1" x14ac:dyDescent="0.25">
      <c r="A20" s="5" t="s">
        <v>77</v>
      </c>
    </row>
    <row r="21" spans="1:1" x14ac:dyDescent="0.25">
      <c r="A21" s="5" t="s">
        <v>78</v>
      </c>
    </row>
    <row r="22" spans="1:1" x14ac:dyDescent="0.25">
      <c r="A22" s="5" t="s">
        <v>79</v>
      </c>
    </row>
    <row r="23" spans="1:1" x14ac:dyDescent="0.25">
      <c r="A23" s="5" t="s">
        <v>80</v>
      </c>
    </row>
    <row r="24" spans="1:1" x14ac:dyDescent="0.25">
      <c r="A24" s="5" t="s">
        <v>81</v>
      </c>
    </row>
    <row r="25" spans="1:1" x14ac:dyDescent="0.25">
      <c r="A25" s="5" t="s">
        <v>82</v>
      </c>
    </row>
    <row r="26" spans="1:1" x14ac:dyDescent="0.25">
      <c r="A26" s="5" t="s">
        <v>83</v>
      </c>
    </row>
    <row r="27" spans="1:1" x14ac:dyDescent="0.25">
      <c r="A27" s="5" t="s">
        <v>84</v>
      </c>
    </row>
    <row r="28" spans="1:1" x14ac:dyDescent="0.25">
      <c r="A28" s="5" t="s">
        <v>85</v>
      </c>
    </row>
    <row r="29" spans="1:1" x14ac:dyDescent="0.25">
      <c r="A29" s="5" t="s">
        <v>86</v>
      </c>
    </row>
    <row r="30" spans="1:1" x14ac:dyDescent="0.25">
      <c r="A30" s="5" t="s">
        <v>87</v>
      </c>
    </row>
    <row r="31" spans="1:1" x14ac:dyDescent="0.25">
      <c r="A31" s="5" t="s">
        <v>88</v>
      </c>
    </row>
    <row r="32" spans="1:1" x14ac:dyDescent="0.25">
      <c r="A32" s="5" t="s">
        <v>89</v>
      </c>
    </row>
    <row r="33" spans="1:1" x14ac:dyDescent="0.25">
      <c r="A33" s="5" t="s">
        <v>90</v>
      </c>
    </row>
    <row r="34" spans="1:1" x14ac:dyDescent="0.25">
      <c r="A34" s="5" t="s">
        <v>91</v>
      </c>
    </row>
    <row r="35" spans="1:1" x14ac:dyDescent="0.25">
      <c r="A35" s="5" t="s">
        <v>92</v>
      </c>
    </row>
    <row r="36" spans="1:1" x14ac:dyDescent="0.25">
      <c r="A36" s="5" t="s">
        <v>93</v>
      </c>
    </row>
    <row r="37" spans="1:1" x14ac:dyDescent="0.25">
      <c r="A37" s="5" t="s">
        <v>94</v>
      </c>
    </row>
    <row r="38" spans="1:1" x14ac:dyDescent="0.25">
      <c r="A38" s="5" t="s">
        <v>95</v>
      </c>
    </row>
    <row r="39" spans="1:1" x14ac:dyDescent="0.25">
      <c r="A39" s="5" t="s">
        <v>96</v>
      </c>
    </row>
    <row r="40" spans="1:1" x14ac:dyDescent="0.25">
      <c r="A40" s="5" t="s">
        <v>97</v>
      </c>
    </row>
    <row r="41" spans="1:1" x14ac:dyDescent="0.25">
      <c r="A41" s="5" t="s">
        <v>98</v>
      </c>
    </row>
    <row r="42" spans="1:1" x14ac:dyDescent="0.25">
      <c r="A42" s="5" t="s">
        <v>99</v>
      </c>
    </row>
    <row r="43" spans="1:1" x14ac:dyDescent="0.25">
      <c r="A43" s="5" t="s">
        <v>100</v>
      </c>
    </row>
    <row r="44" spans="1:1" x14ac:dyDescent="0.25">
      <c r="A44" s="5" t="s">
        <v>101</v>
      </c>
    </row>
    <row r="45" spans="1:1" x14ac:dyDescent="0.25">
      <c r="A45" s="5" t="s">
        <v>102</v>
      </c>
    </row>
    <row r="46" spans="1:1" x14ac:dyDescent="0.25">
      <c r="A46" s="5" t="s">
        <v>103</v>
      </c>
    </row>
    <row r="47" spans="1:1" x14ac:dyDescent="0.25">
      <c r="A47" s="5" t="s">
        <v>104</v>
      </c>
    </row>
    <row r="48" spans="1:1" x14ac:dyDescent="0.25">
      <c r="A48" s="5" t="s">
        <v>105</v>
      </c>
    </row>
    <row r="49" spans="1:1" x14ac:dyDescent="0.25">
      <c r="A49" s="5" t="s">
        <v>106</v>
      </c>
    </row>
    <row r="50" spans="1:1" x14ac:dyDescent="0.25">
      <c r="A50" s="5" t="s">
        <v>107</v>
      </c>
    </row>
    <row r="51" spans="1:1" x14ac:dyDescent="0.25">
      <c r="A51" s="5" t="s">
        <v>108</v>
      </c>
    </row>
    <row r="52" spans="1:1" x14ac:dyDescent="0.25">
      <c r="A52" s="5" t="s">
        <v>109</v>
      </c>
    </row>
    <row r="53" spans="1:1" x14ac:dyDescent="0.25">
      <c r="A53" s="5" t="s">
        <v>110</v>
      </c>
    </row>
    <row r="54" spans="1:1" x14ac:dyDescent="0.25">
      <c r="A54" s="5" t="s">
        <v>111</v>
      </c>
    </row>
    <row r="55" spans="1:1" x14ac:dyDescent="0.25">
      <c r="A55" s="5" t="s">
        <v>112</v>
      </c>
    </row>
    <row r="56" spans="1:1" x14ac:dyDescent="0.25">
      <c r="A56" s="5" t="s">
        <v>113</v>
      </c>
    </row>
    <row r="57" spans="1:1" x14ac:dyDescent="0.25">
      <c r="A57" s="5" t="s">
        <v>114</v>
      </c>
    </row>
    <row r="58" spans="1:1" x14ac:dyDescent="0.25">
      <c r="A58" s="5" t="s">
        <v>115</v>
      </c>
    </row>
    <row r="59" spans="1:1" x14ac:dyDescent="0.25">
      <c r="A59" s="5" t="s">
        <v>116</v>
      </c>
    </row>
    <row r="60" spans="1:1" x14ac:dyDescent="0.25">
      <c r="A60" s="5" t="s">
        <v>117</v>
      </c>
    </row>
    <row r="61" spans="1:1" x14ac:dyDescent="0.25">
      <c r="A61" s="5" t="s">
        <v>118</v>
      </c>
    </row>
    <row r="62" spans="1:1" x14ac:dyDescent="0.25">
      <c r="A62" s="5" t="s">
        <v>119</v>
      </c>
    </row>
    <row r="63" spans="1:1" x14ac:dyDescent="0.25">
      <c r="A63" s="5" t="s">
        <v>120</v>
      </c>
    </row>
    <row r="64" spans="1:1" x14ac:dyDescent="0.25">
      <c r="A64" s="5" t="s">
        <v>121</v>
      </c>
    </row>
    <row r="65" spans="1:1" x14ac:dyDescent="0.25">
      <c r="A65" s="5" t="s">
        <v>122</v>
      </c>
    </row>
    <row r="66" spans="1:1" x14ac:dyDescent="0.25">
      <c r="A66" s="5" t="s">
        <v>123</v>
      </c>
    </row>
    <row r="67" spans="1:1" x14ac:dyDescent="0.25">
      <c r="A67" s="5" t="s">
        <v>124</v>
      </c>
    </row>
    <row r="68" spans="1:1" x14ac:dyDescent="0.25">
      <c r="A68" s="5" t="s">
        <v>125</v>
      </c>
    </row>
    <row r="69" spans="1:1" x14ac:dyDescent="0.25">
      <c r="A69" s="5" t="s">
        <v>126</v>
      </c>
    </row>
    <row r="70" spans="1:1" x14ac:dyDescent="0.25">
      <c r="A70" s="5" t="s">
        <v>127</v>
      </c>
    </row>
    <row r="71" spans="1:1" x14ac:dyDescent="0.25">
      <c r="A71" s="5" t="s">
        <v>128</v>
      </c>
    </row>
    <row r="72" spans="1:1" x14ac:dyDescent="0.25">
      <c r="A72" s="5" t="s">
        <v>129</v>
      </c>
    </row>
    <row r="73" spans="1:1" x14ac:dyDescent="0.25">
      <c r="A73" s="5" t="s">
        <v>130</v>
      </c>
    </row>
    <row r="74" spans="1:1" x14ac:dyDescent="0.25">
      <c r="A74" s="5" t="s">
        <v>131</v>
      </c>
    </row>
    <row r="75" spans="1:1" x14ac:dyDescent="0.25">
      <c r="A75" s="5" t="s">
        <v>132</v>
      </c>
    </row>
    <row r="76" spans="1:1" x14ac:dyDescent="0.25">
      <c r="A76" s="5" t="s">
        <v>133</v>
      </c>
    </row>
    <row r="77" spans="1:1" x14ac:dyDescent="0.25">
      <c r="A77" s="5" t="s">
        <v>134</v>
      </c>
    </row>
    <row r="78" spans="1:1" x14ac:dyDescent="0.25">
      <c r="A78" s="5" t="s">
        <v>135</v>
      </c>
    </row>
    <row r="79" spans="1:1" x14ac:dyDescent="0.25">
      <c r="A79" s="5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K23" sqref="K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137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138</v>
      </c>
      <c r="J1" s="6" t="s">
        <v>12</v>
      </c>
      <c r="K1" s="6" t="s">
        <v>139</v>
      </c>
      <c r="L1" s="6" t="s">
        <v>140</v>
      </c>
      <c r="M1" s="6" t="s">
        <v>148</v>
      </c>
      <c r="N1" s="8" t="s">
        <v>149</v>
      </c>
      <c r="O1" s="6" t="s">
        <v>141</v>
      </c>
      <c r="P1" s="6" t="s">
        <v>142</v>
      </c>
      <c r="Q1" s="6" t="s">
        <v>143</v>
      </c>
      <c r="R1" s="6" t="s">
        <v>144</v>
      </c>
      <c r="S1" s="6" t="s">
        <v>145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146</v>
      </c>
      <c r="L2" s="1" t="s">
        <v>147</v>
      </c>
      <c r="M2">
        <f>'PDS-PPS-OKTE'!B48</f>
        <v>0</v>
      </c>
      <c r="N2" s="15">
        <f>'TPS_01-2023'!F12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TPS_01-2023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2023-12-01T14:01:10Z</dcterms:modified>
</cp:coreProperties>
</file>