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4"/>
  </bookViews>
  <sheets>
    <sheet name="Legenda" sheetId="2" r:id="rId1"/>
    <sheet name="Komodity EUR" sheetId="4" r:id="rId2"/>
    <sheet name="Komodity KG" sheetId="5" r:id="rId3"/>
    <sheet name="Teritoria EUR" sheetId="10" r:id="rId4"/>
    <sheet name="Teritoria KG" sheetId="11" r:id="rId5"/>
    <sheet name="Teritoria EUR-polozky" sheetId="7" r:id="rId6"/>
    <sheet name="Teritoria KG-polozky" sheetId="6" r:id="rId7"/>
    <sheet name="Teritoria EUR-skupiny" sheetId="8" r:id="rId8"/>
    <sheet name="Teritoria KG-skuipny" sheetId="9" r:id="rId9"/>
    <sheet name="Teritoria EUR-3TG" sheetId="12" r:id="rId10"/>
    <sheet name="Teritoria KG-3TG" sheetId="13" r:id="rId11"/>
    <sheet name="Zlato EUR-podrobne" sheetId="16" r:id="rId12"/>
    <sheet name="Zlato KG-podrobne" sheetId="15" r:id="rId13"/>
    <sheet name="Cín EUR-podrobne" sheetId="17" r:id="rId14"/>
    <sheet name="Cín KG-podrobne" sheetId="18" r:id="rId15"/>
  </sheets>
  <calcPr calcId="145621"/>
</workbook>
</file>

<file path=xl/calcChain.xml><?xml version="1.0" encoding="utf-8"?>
<calcChain xmlns="http://schemas.openxmlformats.org/spreadsheetml/2006/main">
  <c r="C96" i="18" l="1"/>
  <c r="D96" i="18"/>
  <c r="E96" i="18"/>
  <c r="F96" i="18"/>
  <c r="G96" i="18"/>
  <c r="H96" i="18"/>
  <c r="I96" i="18"/>
  <c r="J96" i="18"/>
  <c r="K96" i="18"/>
  <c r="B96" i="18"/>
  <c r="C100" i="18"/>
  <c r="D100" i="18"/>
  <c r="E100" i="18"/>
  <c r="F100" i="18"/>
  <c r="G100" i="18"/>
  <c r="H100" i="18"/>
  <c r="I100" i="18"/>
  <c r="J100" i="18"/>
  <c r="K100" i="18"/>
  <c r="B100" i="18"/>
  <c r="C99" i="18"/>
  <c r="D99" i="18"/>
  <c r="E99" i="18"/>
  <c r="F99" i="18"/>
  <c r="G99" i="18"/>
  <c r="H99" i="18"/>
  <c r="I99" i="18"/>
  <c r="J99" i="18"/>
  <c r="K99" i="18"/>
  <c r="B99" i="18"/>
  <c r="C98" i="18"/>
  <c r="D98" i="18"/>
  <c r="E98" i="18"/>
  <c r="F98" i="18"/>
  <c r="B98" i="18"/>
  <c r="C97" i="18"/>
  <c r="D97" i="18"/>
  <c r="E97" i="18"/>
  <c r="F97" i="18"/>
  <c r="B97" i="18"/>
  <c r="G3" i="18"/>
  <c r="H3" i="18"/>
  <c r="I3" i="18"/>
  <c r="J3" i="18"/>
  <c r="K3" i="18"/>
  <c r="K97" i="18" s="1"/>
  <c r="G4" i="18"/>
  <c r="H4" i="18"/>
  <c r="I4" i="18"/>
  <c r="J4" i="18"/>
  <c r="K4" i="18"/>
  <c r="G5" i="18"/>
  <c r="H5" i="18"/>
  <c r="I5" i="18"/>
  <c r="J5" i="18"/>
  <c r="K5" i="18"/>
  <c r="G6" i="18"/>
  <c r="H6" i="18"/>
  <c r="I6" i="18"/>
  <c r="J6" i="18"/>
  <c r="K6" i="18"/>
  <c r="G7" i="18"/>
  <c r="H7" i="18"/>
  <c r="I7" i="18"/>
  <c r="J7" i="18"/>
  <c r="K7" i="18"/>
  <c r="G8" i="18"/>
  <c r="H8" i="18"/>
  <c r="I8" i="18"/>
  <c r="J8" i="18"/>
  <c r="K8" i="18"/>
  <c r="G9" i="18"/>
  <c r="H9" i="18"/>
  <c r="I9" i="18"/>
  <c r="J9" i="18"/>
  <c r="K9" i="18"/>
  <c r="G10" i="18"/>
  <c r="H10" i="18"/>
  <c r="I10" i="18"/>
  <c r="J10" i="18"/>
  <c r="K10" i="18"/>
  <c r="G11" i="18"/>
  <c r="H11" i="18"/>
  <c r="I11" i="18"/>
  <c r="J11" i="18"/>
  <c r="K11" i="18"/>
  <c r="G12" i="18"/>
  <c r="H12" i="18"/>
  <c r="I12" i="18"/>
  <c r="J12" i="18"/>
  <c r="K12" i="18"/>
  <c r="G13" i="18"/>
  <c r="H13" i="18"/>
  <c r="I13" i="18"/>
  <c r="J13" i="18"/>
  <c r="K13" i="18"/>
  <c r="G14" i="18"/>
  <c r="H14" i="18"/>
  <c r="I14" i="18"/>
  <c r="J14" i="18"/>
  <c r="K14" i="18"/>
  <c r="G15" i="18"/>
  <c r="H15" i="18"/>
  <c r="I15" i="18"/>
  <c r="J15" i="18"/>
  <c r="K15" i="18"/>
  <c r="G16" i="18"/>
  <c r="H16" i="18"/>
  <c r="I16" i="18"/>
  <c r="J16" i="18"/>
  <c r="K16" i="18"/>
  <c r="G17" i="18"/>
  <c r="H17" i="18"/>
  <c r="I17" i="18"/>
  <c r="J17" i="18"/>
  <c r="K17" i="18"/>
  <c r="G18" i="18"/>
  <c r="H18" i="18"/>
  <c r="I18" i="18"/>
  <c r="J18" i="18"/>
  <c r="K18" i="18"/>
  <c r="G19" i="18"/>
  <c r="H19" i="18"/>
  <c r="I19" i="18"/>
  <c r="J19" i="18"/>
  <c r="K19" i="18"/>
  <c r="G20" i="18"/>
  <c r="H20" i="18"/>
  <c r="I20" i="18"/>
  <c r="J20" i="18"/>
  <c r="K20" i="18"/>
  <c r="G21" i="18"/>
  <c r="H21" i="18"/>
  <c r="I21" i="18"/>
  <c r="J21" i="18"/>
  <c r="K21" i="18"/>
  <c r="G22" i="18"/>
  <c r="H22" i="18"/>
  <c r="I22" i="18"/>
  <c r="J22" i="18"/>
  <c r="K22" i="18"/>
  <c r="G23" i="18"/>
  <c r="H23" i="18"/>
  <c r="I23" i="18"/>
  <c r="J23" i="18"/>
  <c r="K23" i="18"/>
  <c r="G24" i="18"/>
  <c r="H24" i="18"/>
  <c r="I24" i="18"/>
  <c r="J24" i="18"/>
  <c r="K24" i="18"/>
  <c r="G25" i="18"/>
  <c r="H25" i="18"/>
  <c r="I25" i="18"/>
  <c r="J25" i="18"/>
  <c r="K25" i="18"/>
  <c r="G26" i="18"/>
  <c r="H26" i="18"/>
  <c r="I26" i="18"/>
  <c r="J26" i="18"/>
  <c r="K26" i="18"/>
  <c r="G27" i="18"/>
  <c r="H27" i="18"/>
  <c r="I27" i="18"/>
  <c r="J27" i="18"/>
  <c r="K27" i="18"/>
  <c r="G28" i="18"/>
  <c r="H28" i="18"/>
  <c r="I28" i="18"/>
  <c r="J28" i="18"/>
  <c r="K28" i="18"/>
  <c r="G29" i="18"/>
  <c r="H29" i="18"/>
  <c r="I29" i="18"/>
  <c r="J29" i="18"/>
  <c r="K29" i="18"/>
  <c r="G30" i="18"/>
  <c r="H30" i="18"/>
  <c r="I30" i="18"/>
  <c r="J30" i="18"/>
  <c r="K30" i="18"/>
  <c r="G31" i="18"/>
  <c r="H31" i="18"/>
  <c r="I31" i="18"/>
  <c r="J31" i="18"/>
  <c r="K31" i="18"/>
  <c r="G32" i="18"/>
  <c r="H32" i="18"/>
  <c r="I32" i="18"/>
  <c r="J32" i="18"/>
  <c r="K32" i="18"/>
  <c r="G33" i="18"/>
  <c r="H33" i="18"/>
  <c r="I33" i="18"/>
  <c r="J33" i="18"/>
  <c r="K33" i="18"/>
  <c r="G34" i="18"/>
  <c r="H34" i="18"/>
  <c r="I34" i="18"/>
  <c r="J34" i="18"/>
  <c r="K34" i="18"/>
  <c r="G35" i="18"/>
  <c r="H35" i="18"/>
  <c r="I35" i="18"/>
  <c r="J35" i="18"/>
  <c r="K35" i="18"/>
  <c r="G36" i="18"/>
  <c r="H36" i="18"/>
  <c r="I36" i="18"/>
  <c r="J36" i="18"/>
  <c r="K36" i="18"/>
  <c r="G37" i="18"/>
  <c r="H37" i="18"/>
  <c r="I37" i="18"/>
  <c r="J37" i="18"/>
  <c r="K37" i="18"/>
  <c r="G38" i="18"/>
  <c r="H38" i="18"/>
  <c r="I38" i="18"/>
  <c r="J38" i="18"/>
  <c r="K38" i="18"/>
  <c r="G39" i="18"/>
  <c r="H39" i="18"/>
  <c r="I39" i="18"/>
  <c r="J39" i="18"/>
  <c r="K39" i="18"/>
  <c r="G40" i="18"/>
  <c r="H40" i="18"/>
  <c r="I40" i="18"/>
  <c r="J40" i="18"/>
  <c r="K40" i="18"/>
  <c r="G41" i="18"/>
  <c r="H41" i="18"/>
  <c r="I41" i="18"/>
  <c r="J41" i="18"/>
  <c r="K41" i="18"/>
  <c r="G42" i="18"/>
  <c r="H42" i="18"/>
  <c r="I42" i="18"/>
  <c r="J42" i="18"/>
  <c r="K42" i="18"/>
  <c r="G43" i="18"/>
  <c r="H43" i="18"/>
  <c r="I43" i="18"/>
  <c r="J43" i="18"/>
  <c r="K43" i="18"/>
  <c r="G44" i="18"/>
  <c r="H44" i="18"/>
  <c r="I44" i="18"/>
  <c r="J44" i="18"/>
  <c r="K44" i="18"/>
  <c r="G45" i="18"/>
  <c r="H45" i="18"/>
  <c r="I45" i="18"/>
  <c r="J45" i="18"/>
  <c r="K45" i="18"/>
  <c r="G46" i="18"/>
  <c r="H46" i="18"/>
  <c r="I46" i="18"/>
  <c r="J46" i="18"/>
  <c r="K46" i="18"/>
  <c r="G47" i="18"/>
  <c r="H47" i="18"/>
  <c r="I47" i="18"/>
  <c r="J47" i="18"/>
  <c r="K47" i="18"/>
  <c r="G48" i="18"/>
  <c r="H48" i="18"/>
  <c r="I48" i="18"/>
  <c r="J48" i="18"/>
  <c r="K48" i="18"/>
  <c r="G49" i="18"/>
  <c r="H49" i="18"/>
  <c r="I49" i="18"/>
  <c r="J49" i="18"/>
  <c r="K49" i="18"/>
  <c r="G50" i="18"/>
  <c r="H50" i="18"/>
  <c r="I50" i="18"/>
  <c r="J50" i="18"/>
  <c r="K50" i="18"/>
  <c r="G51" i="18"/>
  <c r="H51" i="18"/>
  <c r="I51" i="18"/>
  <c r="J51" i="18"/>
  <c r="K51" i="18"/>
  <c r="G52" i="18"/>
  <c r="H52" i="18"/>
  <c r="I52" i="18"/>
  <c r="J52" i="18"/>
  <c r="K52" i="18"/>
  <c r="G53" i="18"/>
  <c r="H53" i="18"/>
  <c r="I53" i="18"/>
  <c r="J53" i="18"/>
  <c r="K53" i="18"/>
  <c r="G54" i="18"/>
  <c r="H54" i="18"/>
  <c r="I54" i="18"/>
  <c r="J54" i="18"/>
  <c r="K54" i="18"/>
  <c r="G55" i="18"/>
  <c r="H55" i="18"/>
  <c r="I55" i="18"/>
  <c r="J55" i="18"/>
  <c r="K55" i="18"/>
  <c r="G56" i="18"/>
  <c r="H56" i="18"/>
  <c r="I56" i="18"/>
  <c r="J56" i="18"/>
  <c r="K56" i="18"/>
  <c r="G57" i="18"/>
  <c r="H57" i="18"/>
  <c r="I57" i="18"/>
  <c r="J57" i="18"/>
  <c r="K57" i="18"/>
  <c r="G58" i="18"/>
  <c r="H58" i="18"/>
  <c r="I58" i="18"/>
  <c r="J58" i="18"/>
  <c r="K58" i="18"/>
  <c r="G59" i="18"/>
  <c r="H59" i="18"/>
  <c r="I59" i="18"/>
  <c r="J59" i="18"/>
  <c r="K59" i="18"/>
  <c r="G60" i="18"/>
  <c r="H60" i="18"/>
  <c r="I60" i="18"/>
  <c r="J60" i="18"/>
  <c r="K60" i="18"/>
  <c r="G61" i="18"/>
  <c r="H61" i="18"/>
  <c r="I61" i="18"/>
  <c r="J61" i="18"/>
  <c r="K61" i="18"/>
  <c r="G62" i="18"/>
  <c r="H62" i="18"/>
  <c r="I62" i="18"/>
  <c r="J62" i="18"/>
  <c r="K62" i="18"/>
  <c r="G63" i="18"/>
  <c r="H63" i="18"/>
  <c r="I63" i="18"/>
  <c r="J63" i="18"/>
  <c r="K63" i="18"/>
  <c r="G64" i="18"/>
  <c r="H64" i="18"/>
  <c r="I64" i="18"/>
  <c r="J64" i="18"/>
  <c r="K64" i="18"/>
  <c r="G65" i="18"/>
  <c r="H65" i="18"/>
  <c r="I65" i="18"/>
  <c r="J65" i="18"/>
  <c r="K65" i="18"/>
  <c r="G66" i="18"/>
  <c r="H66" i="18"/>
  <c r="I66" i="18"/>
  <c r="J66" i="18"/>
  <c r="K66" i="18"/>
  <c r="G67" i="18"/>
  <c r="H67" i="18"/>
  <c r="I67" i="18"/>
  <c r="J67" i="18"/>
  <c r="K67" i="18"/>
  <c r="G68" i="18"/>
  <c r="H68" i="18"/>
  <c r="I68" i="18"/>
  <c r="J68" i="18"/>
  <c r="K68" i="18"/>
  <c r="G69" i="18"/>
  <c r="H69" i="18"/>
  <c r="I69" i="18"/>
  <c r="J69" i="18"/>
  <c r="K69" i="18"/>
  <c r="G70" i="18"/>
  <c r="H70" i="18"/>
  <c r="I70" i="18"/>
  <c r="J70" i="18"/>
  <c r="K70" i="18"/>
  <c r="G71" i="18"/>
  <c r="H71" i="18"/>
  <c r="I71" i="18"/>
  <c r="J71" i="18"/>
  <c r="K71" i="18"/>
  <c r="G72" i="18"/>
  <c r="H72" i="18"/>
  <c r="I72" i="18"/>
  <c r="J72" i="18"/>
  <c r="K72" i="18"/>
  <c r="G73" i="18"/>
  <c r="H73" i="18"/>
  <c r="I73" i="18"/>
  <c r="J73" i="18"/>
  <c r="K73" i="18"/>
  <c r="G74" i="18"/>
  <c r="H74" i="18"/>
  <c r="I74" i="18"/>
  <c r="J74" i="18"/>
  <c r="K74" i="18"/>
  <c r="G75" i="18"/>
  <c r="H75" i="18"/>
  <c r="I75" i="18"/>
  <c r="J75" i="18"/>
  <c r="K75" i="18"/>
  <c r="G76" i="18"/>
  <c r="H76" i="18"/>
  <c r="I76" i="18"/>
  <c r="J76" i="18"/>
  <c r="K76" i="18"/>
  <c r="G77" i="18"/>
  <c r="H77" i="18"/>
  <c r="I77" i="18"/>
  <c r="J77" i="18"/>
  <c r="K77" i="18"/>
  <c r="G78" i="18"/>
  <c r="H78" i="18"/>
  <c r="I78" i="18"/>
  <c r="J78" i="18"/>
  <c r="K78" i="18"/>
  <c r="G79" i="18"/>
  <c r="H79" i="18"/>
  <c r="I79" i="18"/>
  <c r="J79" i="18"/>
  <c r="K79" i="18"/>
  <c r="G80" i="18"/>
  <c r="H80" i="18"/>
  <c r="I80" i="18"/>
  <c r="J80" i="18"/>
  <c r="K80" i="18"/>
  <c r="G81" i="18"/>
  <c r="H81" i="18"/>
  <c r="I81" i="18"/>
  <c r="J81" i="18"/>
  <c r="K81" i="18"/>
  <c r="G82" i="18"/>
  <c r="H82" i="18"/>
  <c r="I82" i="18"/>
  <c r="J82" i="18"/>
  <c r="K82" i="18"/>
  <c r="G83" i="18"/>
  <c r="H83" i="18"/>
  <c r="I83" i="18"/>
  <c r="J83" i="18"/>
  <c r="K83" i="18"/>
  <c r="G84" i="18"/>
  <c r="H84" i="18"/>
  <c r="I84" i="18"/>
  <c r="J84" i="18"/>
  <c r="K84" i="18"/>
  <c r="G85" i="18"/>
  <c r="H85" i="18"/>
  <c r="I85" i="18"/>
  <c r="J85" i="18"/>
  <c r="K85" i="18"/>
  <c r="G86" i="18"/>
  <c r="H86" i="18"/>
  <c r="I86" i="18"/>
  <c r="J86" i="18"/>
  <c r="K86" i="18"/>
  <c r="G87" i="18"/>
  <c r="H87" i="18"/>
  <c r="I87" i="18"/>
  <c r="J87" i="18"/>
  <c r="K87" i="18"/>
  <c r="G88" i="18"/>
  <c r="H88" i="18"/>
  <c r="I88" i="18"/>
  <c r="J88" i="18"/>
  <c r="K88" i="18"/>
  <c r="G89" i="18"/>
  <c r="H89" i="18"/>
  <c r="I89" i="18"/>
  <c r="J89" i="18"/>
  <c r="K89" i="18"/>
  <c r="G90" i="18"/>
  <c r="H90" i="18"/>
  <c r="I90" i="18"/>
  <c r="J90" i="18"/>
  <c r="K90" i="18"/>
  <c r="G91" i="18"/>
  <c r="H91" i="18"/>
  <c r="I91" i="18"/>
  <c r="J91" i="18"/>
  <c r="K91" i="18"/>
  <c r="G92" i="18"/>
  <c r="H92" i="18"/>
  <c r="I92" i="18"/>
  <c r="J92" i="18"/>
  <c r="K92" i="18"/>
  <c r="G93" i="18"/>
  <c r="H93" i="18"/>
  <c r="I93" i="18"/>
  <c r="J93" i="18"/>
  <c r="K93" i="18"/>
  <c r="G94" i="18"/>
  <c r="H94" i="18"/>
  <c r="I94" i="18"/>
  <c r="J94" i="18"/>
  <c r="K94" i="18"/>
  <c r="H2" i="18"/>
  <c r="I2" i="18"/>
  <c r="J2" i="18"/>
  <c r="K2" i="18"/>
  <c r="G2" i="18"/>
  <c r="J98" i="18" l="1"/>
  <c r="H98" i="18"/>
  <c r="K98" i="18"/>
  <c r="I98" i="18"/>
  <c r="G98" i="18"/>
  <c r="I97" i="18"/>
  <c r="G97" i="18"/>
  <c r="J97" i="18"/>
  <c r="H97" i="18"/>
  <c r="C99" i="17" l="1"/>
  <c r="D99" i="17"/>
  <c r="E99" i="17"/>
  <c r="F99" i="17"/>
  <c r="G99" i="17"/>
  <c r="H99" i="17"/>
  <c r="I99" i="17"/>
  <c r="J99" i="17"/>
  <c r="K99" i="17"/>
  <c r="B99" i="17"/>
  <c r="C33" i="15"/>
  <c r="D33" i="15"/>
  <c r="E33" i="15"/>
  <c r="F33" i="15"/>
  <c r="G33" i="15"/>
  <c r="H33" i="15"/>
  <c r="I33" i="15"/>
  <c r="J33" i="15"/>
  <c r="K33" i="15"/>
  <c r="B33" i="15"/>
  <c r="C33" i="16"/>
  <c r="D33" i="16"/>
  <c r="E33" i="16"/>
  <c r="F33" i="16"/>
  <c r="G33" i="16"/>
  <c r="H33" i="16"/>
  <c r="I33" i="16"/>
  <c r="J33" i="16"/>
  <c r="K33" i="16"/>
  <c r="B33" i="16"/>
  <c r="C103" i="17"/>
  <c r="D103" i="17"/>
  <c r="E103" i="17"/>
  <c r="F103" i="17"/>
  <c r="G103" i="17"/>
  <c r="H103" i="17"/>
  <c r="I103" i="17"/>
  <c r="J103" i="17"/>
  <c r="K103" i="17"/>
  <c r="B103" i="17"/>
  <c r="C102" i="17"/>
  <c r="D102" i="17"/>
  <c r="E102" i="17"/>
  <c r="F102" i="17"/>
  <c r="G102" i="17"/>
  <c r="H102" i="17"/>
  <c r="I102" i="17"/>
  <c r="J102" i="17"/>
  <c r="K102" i="17"/>
  <c r="B102" i="17"/>
  <c r="C101" i="17"/>
  <c r="D101" i="17"/>
  <c r="E101" i="17"/>
  <c r="F101" i="17"/>
  <c r="B101" i="17"/>
  <c r="C100" i="17"/>
  <c r="D100" i="17"/>
  <c r="E100" i="17"/>
  <c r="F100" i="17"/>
  <c r="B100" i="17"/>
  <c r="G3" i="17"/>
  <c r="H3" i="17"/>
  <c r="I3" i="17"/>
  <c r="I100" i="17" s="1"/>
  <c r="J3" i="17"/>
  <c r="J100" i="17" s="1"/>
  <c r="K3" i="17"/>
  <c r="K100" i="17" s="1"/>
  <c r="G4" i="17"/>
  <c r="G100" i="17" s="1"/>
  <c r="H4" i="17"/>
  <c r="H100" i="17" s="1"/>
  <c r="I4" i="17"/>
  <c r="J4" i="17"/>
  <c r="K4" i="17"/>
  <c r="G5" i="17"/>
  <c r="H5" i="17"/>
  <c r="I5" i="17"/>
  <c r="J5" i="17"/>
  <c r="K5" i="17"/>
  <c r="G6" i="17"/>
  <c r="H6" i="17"/>
  <c r="I6" i="17"/>
  <c r="J6" i="17"/>
  <c r="K6" i="17"/>
  <c r="G7" i="17"/>
  <c r="H7" i="17"/>
  <c r="I7" i="17"/>
  <c r="J7" i="17"/>
  <c r="K7" i="17"/>
  <c r="G8" i="17"/>
  <c r="H8" i="17"/>
  <c r="I8" i="17"/>
  <c r="I101" i="17" s="1"/>
  <c r="J8" i="17"/>
  <c r="J101" i="17" s="1"/>
  <c r="K8" i="17"/>
  <c r="G9" i="17"/>
  <c r="H9" i="17"/>
  <c r="I9" i="17"/>
  <c r="J9" i="17"/>
  <c r="K9" i="17"/>
  <c r="G10" i="17"/>
  <c r="H10" i="17"/>
  <c r="I10" i="17"/>
  <c r="J10" i="17"/>
  <c r="K10" i="17"/>
  <c r="G11" i="17"/>
  <c r="H11" i="17"/>
  <c r="I11" i="17"/>
  <c r="J11" i="17"/>
  <c r="K11" i="17"/>
  <c r="G12" i="17"/>
  <c r="H12" i="17"/>
  <c r="I12" i="17"/>
  <c r="J12" i="17"/>
  <c r="K12" i="17"/>
  <c r="G13" i="17"/>
  <c r="H13" i="17"/>
  <c r="I13" i="17"/>
  <c r="J13" i="17"/>
  <c r="K13" i="17"/>
  <c r="G14" i="17"/>
  <c r="H14" i="17"/>
  <c r="I14" i="17"/>
  <c r="J14" i="17"/>
  <c r="K14" i="17"/>
  <c r="G15" i="17"/>
  <c r="H15" i="17"/>
  <c r="I15" i="17"/>
  <c r="J15" i="17"/>
  <c r="K15" i="17"/>
  <c r="G16" i="17"/>
  <c r="H16" i="17"/>
  <c r="I16" i="17"/>
  <c r="J16" i="17"/>
  <c r="K16" i="17"/>
  <c r="G17" i="17"/>
  <c r="G101" i="17" s="1"/>
  <c r="H17" i="17"/>
  <c r="H101" i="17" s="1"/>
  <c r="I17" i="17"/>
  <c r="J17" i="17"/>
  <c r="K17" i="17"/>
  <c r="G18" i="17"/>
  <c r="H18" i="17"/>
  <c r="I18" i="17"/>
  <c r="J18" i="17"/>
  <c r="K18" i="17"/>
  <c r="G19" i="17"/>
  <c r="H19" i="17"/>
  <c r="I19" i="17"/>
  <c r="J19" i="17"/>
  <c r="K19" i="17"/>
  <c r="G20" i="17"/>
  <c r="H20" i="17"/>
  <c r="I20" i="17"/>
  <c r="J20" i="17"/>
  <c r="K20" i="17"/>
  <c r="G21" i="17"/>
  <c r="H21" i="17"/>
  <c r="I21" i="17"/>
  <c r="J21" i="17"/>
  <c r="K21" i="17"/>
  <c r="K101" i="17" s="1"/>
  <c r="G22" i="17"/>
  <c r="H22" i="17"/>
  <c r="I22" i="17"/>
  <c r="J22" i="17"/>
  <c r="K22" i="17"/>
  <c r="G23" i="17"/>
  <c r="H23" i="17"/>
  <c r="I23" i="17"/>
  <c r="J23" i="17"/>
  <c r="K23" i="17"/>
  <c r="G24" i="17"/>
  <c r="H24" i="17"/>
  <c r="I24" i="17"/>
  <c r="J24" i="17"/>
  <c r="K24" i="17"/>
  <c r="G25" i="17"/>
  <c r="H25" i="17"/>
  <c r="I25" i="17"/>
  <c r="J25" i="17"/>
  <c r="K25" i="17"/>
  <c r="G26" i="17"/>
  <c r="H26" i="17"/>
  <c r="I26" i="17"/>
  <c r="J26" i="17"/>
  <c r="K26" i="17"/>
  <c r="G27" i="17"/>
  <c r="H27" i="17"/>
  <c r="I27" i="17"/>
  <c r="J27" i="17"/>
  <c r="K27" i="17"/>
  <c r="G28" i="17"/>
  <c r="H28" i="17"/>
  <c r="I28" i="17"/>
  <c r="J28" i="17"/>
  <c r="K28" i="17"/>
  <c r="G29" i="17"/>
  <c r="H29" i="17"/>
  <c r="I29" i="17"/>
  <c r="J29" i="17"/>
  <c r="K29" i="17"/>
  <c r="G30" i="17"/>
  <c r="H30" i="17"/>
  <c r="I30" i="17"/>
  <c r="J30" i="17"/>
  <c r="K30" i="17"/>
  <c r="G31" i="17"/>
  <c r="H31" i="17"/>
  <c r="I31" i="17"/>
  <c r="J31" i="17"/>
  <c r="K31" i="17"/>
  <c r="G32" i="17"/>
  <c r="H32" i="17"/>
  <c r="I32" i="17"/>
  <c r="J32" i="17"/>
  <c r="K32" i="17"/>
  <c r="G33" i="17"/>
  <c r="H33" i="17"/>
  <c r="I33" i="17"/>
  <c r="J33" i="17"/>
  <c r="K33" i="17"/>
  <c r="G34" i="17"/>
  <c r="H34" i="17"/>
  <c r="I34" i="17"/>
  <c r="J34" i="17"/>
  <c r="K34" i="17"/>
  <c r="G35" i="17"/>
  <c r="H35" i="17"/>
  <c r="I35" i="17"/>
  <c r="J35" i="17"/>
  <c r="K35" i="17"/>
  <c r="G36" i="17"/>
  <c r="H36" i="17"/>
  <c r="I36" i="17"/>
  <c r="J36" i="17"/>
  <c r="K36" i="17"/>
  <c r="G37" i="17"/>
  <c r="H37" i="17"/>
  <c r="I37" i="17"/>
  <c r="J37" i="17"/>
  <c r="K37" i="17"/>
  <c r="G38" i="17"/>
  <c r="H38" i="17"/>
  <c r="I38" i="17"/>
  <c r="J38" i="17"/>
  <c r="K38" i="17"/>
  <c r="G39" i="17"/>
  <c r="H39" i="17"/>
  <c r="I39" i="17"/>
  <c r="J39" i="17"/>
  <c r="K39" i="17"/>
  <c r="G40" i="17"/>
  <c r="H40" i="17"/>
  <c r="I40" i="17"/>
  <c r="J40" i="17"/>
  <c r="K40" i="17"/>
  <c r="G41" i="17"/>
  <c r="H41" i="17"/>
  <c r="I41" i="17"/>
  <c r="J41" i="17"/>
  <c r="K41" i="17"/>
  <c r="G42" i="17"/>
  <c r="H42" i="17"/>
  <c r="I42" i="17"/>
  <c r="J42" i="17"/>
  <c r="K42" i="17"/>
  <c r="G43" i="17"/>
  <c r="H43" i="17"/>
  <c r="I43" i="17"/>
  <c r="J43" i="17"/>
  <c r="K43" i="17"/>
  <c r="G44" i="17"/>
  <c r="H44" i="17"/>
  <c r="I44" i="17"/>
  <c r="J44" i="17"/>
  <c r="K44" i="17"/>
  <c r="G45" i="17"/>
  <c r="H45" i="17"/>
  <c r="I45" i="17"/>
  <c r="J45" i="17"/>
  <c r="K45" i="17"/>
  <c r="G46" i="17"/>
  <c r="H46" i="17"/>
  <c r="I46" i="17"/>
  <c r="J46" i="17"/>
  <c r="K46" i="17"/>
  <c r="G47" i="17"/>
  <c r="H47" i="17"/>
  <c r="I47" i="17"/>
  <c r="J47" i="17"/>
  <c r="K47" i="17"/>
  <c r="G48" i="17"/>
  <c r="H48" i="17"/>
  <c r="I48" i="17"/>
  <c r="J48" i="17"/>
  <c r="K48" i="17"/>
  <c r="G49" i="17"/>
  <c r="H49" i="17"/>
  <c r="I49" i="17"/>
  <c r="J49" i="17"/>
  <c r="K49" i="17"/>
  <c r="G50" i="17"/>
  <c r="H50" i="17"/>
  <c r="I50" i="17"/>
  <c r="J50" i="17"/>
  <c r="K50" i="17"/>
  <c r="G51" i="17"/>
  <c r="H51" i="17"/>
  <c r="I51" i="17"/>
  <c r="J51" i="17"/>
  <c r="K51" i="17"/>
  <c r="G52" i="17"/>
  <c r="H52" i="17"/>
  <c r="I52" i="17"/>
  <c r="J52" i="17"/>
  <c r="K52" i="17"/>
  <c r="G53" i="17"/>
  <c r="H53" i="17"/>
  <c r="I53" i="17"/>
  <c r="J53" i="17"/>
  <c r="K53" i="17"/>
  <c r="G54" i="17"/>
  <c r="H54" i="17"/>
  <c r="I54" i="17"/>
  <c r="J54" i="17"/>
  <c r="K54" i="17"/>
  <c r="G55" i="17"/>
  <c r="H55" i="17"/>
  <c r="I55" i="17"/>
  <c r="J55" i="17"/>
  <c r="K55" i="17"/>
  <c r="G56" i="17"/>
  <c r="H56" i="17"/>
  <c r="I56" i="17"/>
  <c r="J56" i="17"/>
  <c r="K56" i="17"/>
  <c r="G57" i="17"/>
  <c r="H57" i="17"/>
  <c r="I57" i="17"/>
  <c r="J57" i="17"/>
  <c r="K57" i="17"/>
  <c r="G58" i="17"/>
  <c r="H58" i="17"/>
  <c r="I58" i="17"/>
  <c r="J58" i="17"/>
  <c r="K58" i="17"/>
  <c r="G59" i="17"/>
  <c r="H59" i="17"/>
  <c r="I59" i="17"/>
  <c r="J59" i="17"/>
  <c r="K59" i="17"/>
  <c r="G60" i="17"/>
  <c r="H60" i="17"/>
  <c r="I60" i="17"/>
  <c r="J60" i="17"/>
  <c r="K60" i="17"/>
  <c r="G61" i="17"/>
  <c r="H61" i="17"/>
  <c r="I61" i="17"/>
  <c r="J61" i="17"/>
  <c r="K61" i="17"/>
  <c r="G62" i="17"/>
  <c r="H62" i="17"/>
  <c r="I62" i="17"/>
  <c r="J62" i="17"/>
  <c r="K62" i="17"/>
  <c r="G63" i="17"/>
  <c r="H63" i="17"/>
  <c r="I63" i="17"/>
  <c r="J63" i="17"/>
  <c r="K63" i="17"/>
  <c r="G64" i="17"/>
  <c r="H64" i="17"/>
  <c r="I64" i="17"/>
  <c r="J64" i="17"/>
  <c r="K64" i="17"/>
  <c r="G65" i="17"/>
  <c r="H65" i="17"/>
  <c r="I65" i="17"/>
  <c r="J65" i="17"/>
  <c r="K65" i="17"/>
  <c r="G66" i="17"/>
  <c r="H66" i="17"/>
  <c r="I66" i="17"/>
  <c r="J66" i="17"/>
  <c r="K66" i="17"/>
  <c r="G67" i="17"/>
  <c r="H67" i="17"/>
  <c r="I67" i="17"/>
  <c r="J67" i="17"/>
  <c r="K67" i="17"/>
  <c r="G68" i="17"/>
  <c r="H68" i="17"/>
  <c r="I68" i="17"/>
  <c r="J68" i="17"/>
  <c r="K68" i="17"/>
  <c r="G69" i="17"/>
  <c r="H69" i="17"/>
  <c r="I69" i="17"/>
  <c r="J69" i="17"/>
  <c r="K69" i="17"/>
  <c r="G70" i="17"/>
  <c r="H70" i="17"/>
  <c r="I70" i="17"/>
  <c r="J70" i="17"/>
  <c r="K70" i="17"/>
  <c r="G71" i="17"/>
  <c r="H71" i="17"/>
  <c r="I71" i="17"/>
  <c r="J71" i="17"/>
  <c r="K71" i="17"/>
  <c r="G72" i="17"/>
  <c r="H72" i="17"/>
  <c r="I72" i="17"/>
  <c r="J72" i="17"/>
  <c r="K72" i="17"/>
  <c r="G73" i="17"/>
  <c r="H73" i="17"/>
  <c r="I73" i="17"/>
  <c r="J73" i="17"/>
  <c r="K73" i="17"/>
  <c r="G74" i="17"/>
  <c r="H74" i="17"/>
  <c r="I74" i="17"/>
  <c r="J74" i="17"/>
  <c r="K74" i="17"/>
  <c r="G75" i="17"/>
  <c r="H75" i="17"/>
  <c r="I75" i="17"/>
  <c r="J75" i="17"/>
  <c r="K75" i="17"/>
  <c r="G76" i="17"/>
  <c r="H76" i="17"/>
  <c r="I76" i="17"/>
  <c r="J76" i="17"/>
  <c r="K76" i="17"/>
  <c r="G77" i="17"/>
  <c r="H77" i="17"/>
  <c r="I77" i="17"/>
  <c r="J77" i="17"/>
  <c r="K77" i="17"/>
  <c r="G78" i="17"/>
  <c r="H78" i="17"/>
  <c r="I78" i="17"/>
  <c r="J78" i="17"/>
  <c r="K78" i="17"/>
  <c r="G79" i="17"/>
  <c r="H79" i="17"/>
  <c r="I79" i="17"/>
  <c r="J79" i="17"/>
  <c r="K79" i="17"/>
  <c r="G80" i="17"/>
  <c r="H80" i="17"/>
  <c r="I80" i="17"/>
  <c r="J80" i="17"/>
  <c r="K80" i="17"/>
  <c r="G81" i="17"/>
  <c r="H81" i="17"/>
  <c r="I81" i="17"/>
  <c r="J81" i="17"/>
  <c r="K81" i="17"/>
  <c r="G82" i="17"/>
  <c r="H82" i="17"/>
  <c r="I82" i="17"/>
  <c r="J82" i="17"/>
  <c r="K82" i="17"/>
  <c r="G83" i="17"/>
  <c r="H83" i="17"/>
  <c r="I83" i="17"/>
  <c r="J83" i="17"/>
  <c r="K83" i="17"/>
  <c r="G84" i="17"/>
  <c r="H84" i="17"/>
  <c r="I84" i="17"/>
  <c r="J84" i="17"/>
  <c r="K84" i="17"/>
  <c r="G85" i="17"/>
  <c r="H85" i="17"/>
  <c r="I85" i="17"/>
  <c r="J85" i="17"/>
  <c r="K85" i="17"/>
  <c r="G86" i="17"/>
  <c r="H86" i="17"/>
  <c r="I86" i="17"/>
  <c r="J86" i="17"/>
  <c r="K86" i="17"/>
  <c r="G87" i="17"/>
  <c r="H87" i="17"/>
  <c r="I87" i="17"/>
  <c r="J87" i="17"/>
  <c r="K87" i="17"/>
  <c r="G88" i="17"/>
  <c r="H88" i="17"/>
  <c r="I88" i="17"/>
  <c r="J88" i="17"/>
  <c r="K88" i="17"/>
  <c r="G89" i="17"/>
  <c r="H89" i="17"/>
  <c r="I89" i="17"/>
  <c r="J89" i="17"/>
  <c r="K89" i="17"/>
  <c r="G90" i="17"/>
  <c r="H90" i="17"/>
  <c r="I90" i="17"/>
  <c r="J90" i="17"/>
  <c r="K90" i="17"/>
  <c r="G91" i="17"/>
  <c r="H91" i="17"/>
  <c r="I91" i="17"/>
  <c r="J91" i="17"/>
  <c r="K91" i="17"/>
  <c r="G92" i="17"/>
  <c r="H92" i="17"/>
  <c r="I92" i="17"/>
  <c r="J92" i="17"/>
  <c r="K92" i="17"/>
  <c r="G93" i="17"/>
  <c r="H93" i="17"/>
  <c r="I93" i="17"/>
  <c r="J93" i="17"/>
  <c r="K93" i="17"/>
  <c r="G94" i="17"/>
  <c r="H94" i="17"/>
  <c r="I94" i="17"/>
  <c r="J94" i="17"/>
  <c r="K94" i="17"/>
  <c r="G95" i="17"/>
  <c r="H95" i="17"/>
  <c r="I95" i="17"/>
  <c r="J95" i="17"/>
  <c r="K95" i="17"/>
  <c r="G96" i="17"/>
  <c r="H96" i="17"/>
  <c r="I96" i="17"/>
  <c r="J96" i="17"/>
  <c r="K96" i="17"/>
  <c r="G97" i="17"/>
  <c r="H97" i="17"/>
  <c r="I97" i="17"/>
  <c r="J97" i="17"/>
  <c r="K97" i="17"/>
  <c r="H2" i="17"/>
  <c r="I2" i="17"/>
  <c r="J2" i="17"/>
  <c r="K2" i="17"/>
  <c r="G2" i="17"/>
  <c r="C35" i="15" l="1"/>
  <c r="D35" i="15"/>
  <c r="E35" i="15"/>
  <c r="F35" i="15"/>
  <c r="G35" i="15"/>
  <c r="H35" i="15"/>
  <c r="I35" i="15"/>
  <c r="J35" i="15"/>
  <c r="K35" i="15"/>
  <c r="C34" i="15"/>
  <c r="D34" i="15"/>
  <c r="E34" i="15"/>
  <c r="F34" i="15"/>
  <c r="G34" i="15"/>
  <c r="H34" i="15"/>
  <c r="I34" i="15"/>
  <c r="J34" i="15"/>
  <c r="K34" i="15"/>
  <c r="B35" i="15"/>
  <c r="B34" i="15"/>
  <c r="G3" i="15"/>
  <c r="H3" i="15"/>
  <c r="I3" i="15"/>
  <c r="J3" i="15"/>
  <c r="K3" i="15"/>
  <c r="G4" i="15"/>
  <c r="H4" i="15"/>
  <c r="I4" i="15"/>
  <c r="J4" i="15"/>
  <c r="K4" i="15"/>
  <c r="G5" i="15"/>
  <c r="H5" i="15"/>
  <c r="I5" i="15"/>
  <c r="J5" i="15"/>
  <c r="K5" i="15"/>
  <c r="G6" i="15"/>
  <c r="H6" i="15"/>
  <c r="I6" i="15"/>
  <c r="J6" i="15"/>
  <c r="K6" i="15"/>
  <c r="G7" i="15"/>
  <c r="H7" i="15"/>
  <c r="I7" i="15"/>
  <c r="J7" i="15"/>
  <c r="K7" i="15"/>
  <c r="G8" i="15"/>
  <c r="H8" i="15"/>
  <c r="I8" i="15"/>
  <c r="J8" i="15"/>
  <c r="K8" i="15"/>
  <c r="G9" i="15"/>
  <c r="H9" i="15"/>
  <c r="I9" i="15"/>
  <c r="J9" i="15"/>
  <c r="K9" i="15"/>
  <c r="G10" i="15"/>
  <c r="H10" i="15"/>
  <c r="I10" i="15"/>
  <c r="J10" i="15"/>
  <c r="K10" i="15"/>
  <c r="G11" i="15"/>
  <c r="H11" i="15"/>
  <c r="I11" i="15"/>
  <c r="J11" i="15"/>
  <c r="K11" i="15"/>
  <c r="G12" i="15"/>
  <c r="H12" i="15"/>
  <c r="I12" i="15"/>
  <c r="J12" i="15"/>
  <c r="K12" i="15"/>
  <c r="G13" i="15"/>
  <c r="H13" i="15"/>
  <c r="I13" i="15"/>
  <c r="J13" i="15"/>
  <c r="K13" i="15"/>
  <c r="G14" i="15"/>
  <c r="H14" i="15"/>
  <c r="I14" i="15"/>
  <c r="J14" i="15"/>
  <c r="K14" i="15"/>
  <c r="G15" i="15"/>
  <c r="H15" i="15"/>
  <c r="I15" i="15"/>
  <c r="J15" i="15"/>
  <c r="K15" i="15"/>
  <c r="G16" i="15"/>
  <c r="H16" i="15"/>
  <c r="I16" i="15"/>
  <c r="J16" i="15"/>
  <c r="K16" i="15"/>
  <c r="G17" i="15"/>
  <c r="H17" i="15"/>
  <c r="I17" i="15"/>
  <c r="J17" i="15"/>
  <c r="K17" i="15"/>
  <c r="G18" i="15"/>
  <c r="H18" i="15"/>
  <c r="I18" i="15"/>
  <c r="J18" i="15"/>
  <c r="K18" i="15"/>
  <c r="G19" i="15"/>
  <c r="H19" i="15"/>
  <c r="I19" i="15"/>
  <c r="J19" i="15"/>
  <c r="K19" i="15"/>
  <c r="G20" i="15"/>
  <c r="H20" i="15"/>
  <c r="I20" i="15"/>
  <c r="J20" i="15"/>
  <c r="K20" i="15"/>
  <c r="G21" i="15"/>
  <c r="H21" i="15"/>
  <c r="I21" i="15"/>
  <c r="J21" i="15"/>
  <c r="K21" i="15"/>
  <c r="G22" i="15"/>
  <c r="H22" i="15"/>
  <c r="I22" i="15"/>
  <c r="J22" i="15"/>
  <c r="K22" i="15"/>
  <c r="G23" i="15"/>
  <c r="H23" i="15"/>
  <c r="I23" i="15"/>
  <c r="J23" i="15"/>
  <c r="K23" i="15"/>
  <c r="G24" i="15"/>
  <c r="H24" i="15"/>
  <c r="I24" i="15"/>
  <c r="J24" i="15"/>
  <c r="K24" i="15"/>
  <c r="G25" i="15"/>
  <c r="H25" i="15"/>
  <c r="I25" i="15"/>
  <c r="J25" i="15"/>
  <c r="K25" i="15"/>
  <c r="G26" i="15"/>
  <c r="H26" i="15"/>
  <c r="I26" i="15"/>
  <c r="J26" i="15"/>
  <c r="K26" i="15"/>
  <c r="G27" i="15"/>
  <c r="H27" i="15"/>
  <c r="I27" i="15"/>
  <c r="J27" i="15"/>
  <c r="K27" i="15"/>
  <c r="G28" i="15"/>
  <c r="H28" i="15"/>
  <c r="I28" i="15"/>
  <c r="J28" i="15"/>
  <c r="K28" i="15"/>
  <c r="G29" i="15"/>
  <c r="H29" i="15"/>
  <c r="I29" i="15"/>
  <c r="J29" i="15"/>
  <c r="K29" i="15"/>
  <c r="G30" i="15"/>
  <c r="H30" i="15"/>
  <c r="I30" i="15"/>
  <c r="J30" i="15"/>
  <c r="K30" i="15"/>
  <c r="G31" i="15"/>
  <c r="H31" i="15"/>
  <c r="I31" i="15"/>
  <c r="J31" i="15"/>
  <c r="K31" i="15"/>
  <c r="H2" i="15"/>
  <c r="I2" i="15"/>
  <c r="J2" i="15"/>
  <c r="K2" i="15"/>
  <c r="G2" i="15"/>
  <c r="C35" i="16"/>
  <c r="D35" i="16"/>
  <c r="E35" i="16"/>
  <c r="F35" i="16"/>
  <c r="G35" i="16"/>
  <c r="H35" i="16"/>
  <c r="I35" i="16"/>
  <c r="J35" i="16"/>
  <c r="K35" i="16"/>
  <c r="B35" i="16"/>
  <c r="C34" i="16"/>
  <c r="D34" i="16"/>
  <c r="E34" i="16"/>
  <c r="F34" i="16"/>
  <c r="B34" i="16"/>
  <c r="G3" i="16"/>
  <c r="H3" i="16"/>
  <c r="I3" i="16"/>
  <c r="J3" i="16"/>
  <c r="K3" i="16"/>
  <c r="G4" i="16"/>
  <c r="H4" i="16"/>
  <c r="I4" i="16"/>
  <c r="J4" i="16"/>
  <c r="K4" i="16"/>
  <c r="G5" i="16"/>
  <c r="H5" i="16"/>
  <c r="I5" i="16"/>
  <c r="J5" i="16"/>
  <c r="K5" i="16"/>
  <c r="G6" i="16"/>
  <c r="H6" i="16"/>
  <c r="I6" i="16"/>
  <c r="J6" i="16"/>
  <c r="K6" i="16"/>
  <c r="G7" i="16"/>
  <c r="H7" i="16"/>
  <c r="I7" i="16"/>
  <c r="J7" i="16"/>
  <c r="K7" i="16"/>
  <c r="G8" i="16"/>
  <c r="H8" i="16"/>
  <c r="I8" i="16"/>
  <c r="J8" i="16"/>
  <c r="K8" i="16"/>
  <c r="G9" i="16"/>
  <c r="H9" i="16"/>
  <c r="I9" i="16"/>
  <c r="J9" i="16"/>
  <c r="K9" i="16"/>
  <c r="G10" i="16"/>
  <c r="H10" i="16"/>
  <c r="I10" i="16"/>
  <c r="J10" i="16"/>
  <c r="K10" i="16"/>
  <c r="G11" i="16"/>
  <c r="H11" i="16"/>
  <c r="I11" i="16"/>
  <c r="J11" i="16"/>
  <c r="K11" i="16"/>
  <c r="G12" i="16"/>
  <c r="H12" i="16"/>
  <c r="I12" i="16"/>
  <c r="J12" i="16"/>
  <c r="K12" i="16"/>
  <c r="G13" i="16"/>
  <c r="H13" i="16"/>
  <c r="I13" i="16"/>
  <c r="J13" i="16"/>
  <c r="K13" i="16"/>
  <c r="G14" i="16"/>
  <c r="H14" i="16"/>
  <c r="I14" i="16"/>
  <c r="J14" i="16"/>
  <c r="K14" i="16"/>
  <c r="G15" i="16"/>
  <c r="H15" i="16"/>
  <c r="I15" i="16"/>
  <c r="J15" i="16"/>
  <c r="K15" i="16"/>
  <c r="G16" i="16"/>
  <c r="H16" i="16"/>
  <c r="I16" i="16"/>
  <c r="J16" i="16"/>
  <c r="K16" i="16"/>
  <c r="G17" i="16"/>
  <c r="H17" i="16"/>
  <c r="I17" i="16"/>
  <c r="J17" i="16"/>
  <c r="K17" i="16"/>
  <c r="G18" i="16"/>
  <c r="H18" i="16"/>
  <c r="I18" i="16"/>
  <c r="J18" i="16"/>
  <c r="K18" i="16"/>
  <c r="G19" i="16"/>
  <c r="H19" i="16"/>
  <c r="I19" i="16"/>
  <c r="J19" i="16"/>
  <c r="K19" i="16"/>
  <c r="G20" i="16"/>
  <c r="H20" i="16"/>
  <c r="I20" i="16"/>
  <c r="J20" i="16"/>
  <c r="K20" i="16"/>
  <c r="G21" i="16"/>
  <c r="H21" i="16"/>
  <c r="I21" i="16"/>
  <c r="J21" i="16"/>
  <c r="K21" i="16"/>
  <c r="G22" i="16"/>
  <c r="H22" i="16"/>
  <c r="I22" i="16"/>
  <c r="J22" i="16"/>
  <c r="K22" i="16"/>
  <c r="G23" i="16"/>
  <c r="H23" i="16"/>
  <c r="I23" i="16"/>
  <c r="J23" i="16"/>
  <c r="K23" i="16"/>
  <c r="G24" i="16"/>
  <c r="H24" i="16"/>
  <c r="I24" i="16"/>
  <c r="J24" i="16"/>
  <c r="K24" i="16"/>
  <c r="G25" i="16"/>
  <c r="H25" i="16"/>
  <c r="I25" i="16"/>
  <c r="J25" i="16"/>
  <c r="K25" i="16"/>
  <c r="G26" i="16"/>
  <c r="H26" i="16"/>
  <c r="I26" i="16"/>
  <c r="J26" i="16"/>
  <c r="K26" i="16"/>
  <c r="G27" i="16"/>
  <c r="H27" i="16"/>
  <c r="I27" i="16"/>
  <c r="J27" i="16"/>
  <c r="K27" i="16"/>
  <c r="G28" i="16"/>
  <c r="H28" i="16"/>
  <c r="I28" i="16"/>
  <c r="J28" i="16"/>
  <c r="K28" i="16"/>
  <c r="G29" i="16"/>
  <c r="H29" i="16"/>
  <c r="I29" i="16"/>
  <c r="J29" i="16"/>
  <c r="K29" i="16"/>
  <c r="G30" i="16"/>
  <c r="H30" i="16"/>
  <c r="I30" i="16"/>
  <c r="J30" i="16"/>
  <c r="K30" i="16"/>
  <c r="G31" i="16"/>
  <c r="H31" i="16"/>
  <c r="I31" i="16"/>
  <c r="J31" i="16"/>
  <c r="K31" i="16"/>
  <c r="H2" i="16"/>
  <c r="I2" i="16"/>
  <c r="J2" i="16"/>
  <c r="K2" i="16"/>
  <c r="G2" i="16"/>
  <c r="C130" i="13"/>
  <c r="D130" i="13"/>
  <c r="E130" i="13"/>
  <c r="F130" i="13"/>
  <c r="G130" i="13"/>
  <c r="H130" i="13"/>
  <c r="I130" i="13"/>
  <c r="J130" i="13"/>
  <c r="K130" i="13"/>
  <c r="B130" i="13"/>
  <c r="G103" i="13"/>
  <c r="H103" i="13"/>
  <c r="I103" i="13"/>
  <c r="J103" i="13"/>
  <c r="K103" i="13"/>
  <c r="G104" i="13"/>
  <c r="H104" i="13"/>
  <c r="I104" i="13"/>
  <c r="J104" i="13"/>
  <c r="K104" i="13"/>
  <c r="G105" i="13"/>
  <c r="H105" i="13"/>
  <c r="I105" i="13"/>
  <c r="J105" i="13"/>
  <c r="K105" i="13"/>
  <c r="G106" i="13"/>
  <c r="H106" i="13"/>
  <c r="I106" i="13"/>
  <c r="J106" i="13"/>
  <c r="K106" i="13"/>
  <c r="G107" i="13"/>
  <c r="H107" i="13"/>
  <c r="I107" i="13"/>
  <c r="J107" i="13"/>
  <c r="K107" i="13"/>
  <c r="G108" i="13"/>
  <c r="H108" i="13"/>
  <c r="I108" i="13"/>
  <c r="J108" i="13"/>
  <c r="K108" i="13"/>
  <c r="G109" i="13"/>
  <c r="H109" i="13"/>
  <c r="I109" i="13"/>
  <c r="J109" i="13"/>
  <c r="K109" i="13"/>
  <c r="G110" i="13"/>
  <c r="H110" i="13"/>
  <c r="I110" i="13"/>
  <c r="J110" i="13"/>
  <c r="K110" i="13"/>
  <c r="G111" i="13"/>
  <c r="H111" i="13"/>
  <c r="I111" i="13"/>
  <c r="J111" i="13"/>
  <c r="K111" i="13"/>
  <c r="G112" i="13"/>
  <c r="H112" i="13"/>
  <c r="I112" i="13"/>
  <c r="J112" i="13"/>
  <c r="K112" i="13"/>
  <c r="G113" i="13"/>
  <c r="H113" i="13"/>
  <c r="I113" i="13"/>
  <c r="J113" i="13"/>
  <c r="K113" i="13"/>
  <c r="G114" i="13"/>
  <c r="H114" i="13"/>
  <c r="I114" i="13"/>
  <c r="J114" i="13"/>
  <c r="K114" i="13"/>
  <c r="G115" i="13"/>
  <c r="H115" i="13"/>
  <c r="I115" i="13"/>
  <c r="J115" i="13"/>
  <c r="K115" i="13"/>
  <c r="G116" i="13"/>
  <c r="H116" i="13"/>
  <c r="I116" i="13"/>
  <c r="J116" i="13"/>
  <c r="K116" i="13"/>
  <c r="G117" i="13"/>
  <c r="H117" i="13"/>
  <c r="I117" i="13"/>
  <c r="J117" i="13"/>
  <c r="K117" i="13"/>
  <c r="G118" i="13"/>
  <c r="H118" i="13"/>
  <c r="I118" i="13"/>
  <c r="J118" i="13"/>
  <c r="K118" i="13"/>
  <c r="G119" i="13"/>
  <c r="H119" i="13"/>
  <c r="I119" i="13"/>
  <c r="J119" i="13"/>
  <c r="K119" i="13"/>
  <c r="G120" i="13"/>
  <c r="H120" i="13"/>
  <c r="I120" i="13"/>
  <c r="J120" i="13"/>
  <c r="K120" i="13"/>
  <c r="G121" i="13"/>
  <c r="H121" i="13"/>
  <c r="I121" i="13"/>
  <c r="J121" i="13"/>
  <c r="K121" i="13"/>
  <c r="G122" i="13"/>
  <c r="H122" i="13"/>
  <c r="I122" i="13"/>
  <c r="J122" i="13"/>
  <c r="K122" i="13"/>
  <c r="G123" i="13"/>
  <c r="H123" i="13"/>
  <c r="I123" i="13"/>
  <c r="J123" i="13"/>
  <c r="K123" i="13"/>
  <c r="G124" i="13"/>
  <c r="H124" i="13"/>
  <c r="I124" i="13"/>
  <c r="J124" i="13"/>
  <c r="K124" i="13"/>
  <c r="G125" i="13"/>
  <c r="H125" i="13"/>
  <c r="I125" i="13"/>
  <c r="J125" i="13"/>
  <c r="K125" i="13"/>
  <c r="G126" i="13"/>
  <c r="H126" i="13"/>
  <c r="I126" i="13"/>
  <c r="J126" i="13"/>
  <c r="K126" i="13"/>
  <c r="G127" i="13"/>
  <c r="H127" i="13"/>
  <c r="I127" i="13"/>
  <c r="J127" i="13"/>
  <c r="K127" i="13"/>
  <c r="G128" i="13"/>
  <c r="H128" i="13"/>
  <c r="I128" i="13"/>
  <c r="J128" i="13"/>
  <c r="K128" i="13"/>
  <c r="H102" i="13"/>
  <c r="I102" i="13"/>
  <c r="J102" i="13"/>
  <c r="K102" i="13"/>
  <c r="G102" i="13"/>
  <c r="C98" i="13"/>
  <c r="D98" i="13"/>
  <c r="E98" i="13"/>
  <c r="F98" i="13"/>
  <c r="B98" i="13"/>
  <c r="G71" i="13"/>
  <c r="G98" i="13" s="1"/>
  <c r="H71" i="13"/>
  <c r="H98" i="13" s="1"/>
  <c r="I71" i="13"/>
  <c r="I98" i="13" s="1"/>
  <c r="J71" i="13"/>
  <c r="J98" i="13" s="1"/>
  <c r="K71" i="13"/>
  <c r="K98" i="13" s="1"/>
  <c r="G72" i="13"/>
  <c r="H72" i="13"/>
  <c r="I72" i="13"/>
  <c r="J72" i="13"/>
  <c r="K72" i="13"/>
  <c r="G73" i="13"/>
  <c r="H73" i="13"/>
  <c r="I73" i="13"/>
  <c r="J73" i="13"/>
  <c r="K73" i="13"/>
  <c r="G74" i="13"/>
  <c r="H74" i="13"/>
  <c r="I74" i="13"/>
  <c r="J74" i="13"/>
  <c r="K74" i="13"/>
  <c r="G75" i="13"/>
  <c r="H75" i="13"/>
  <c r="I75" i="13"/>
  <c r="J75" i="13"/>
  <c r="K75" i="13"/>
  <c r="G76" i="13"/>
  <c r="H76" i="13"/>
  <c r="I76" i="13"/>
  <c r="J76" i="13"/>
  <c r="K76" i="13"/>
  <c r="G77" i="13"/>
  <c r="H77" i="13"/>
  <c r="I77" i="13"/>
  <c r="J77" i="13"/>
  <c r="K77" i="13"/>
  <c r="G78" i="13"/>
  <c r="H78" i="13"/>
  <c r="I78" i="13"/>
  <c r="J78" i="13"/>
  <c r="K78" i="13"/>
  <c r="G79" i="13"/>
  <c r="H79" i="13"/>
  <c r="I79" i="13"/>
  <c r="J79" i="13"/>
  <c r="K79" i="13"/>
  <c r="G80" i="13"/>
  <c r="H80" i="13"/>
  <c r="I80" i="13"/>
  <c r="J80" i="13"/>
  <c r="K80" i="13"/>
  <c r="G81" i="13"/>
  <c r="H81" i="13"/>
  <c r="I81" i="13"/>
  <c r="J81" i="13"/>
  <c r="K81" i="13"/>
  <c r="G82" i="13"/>
  <c r="H82" i="13"/>
  <c r="I82" i="13"/>
  <c r="J82" i="13"/>
  <c r="K82" i="13"/>
  <c r="G83" i="13"/>
  <c r="H83" i="13"/>
  <c r="I83" i="13"/>
  <c r="J83" i="13"/>
  <c r="K83" i="13"/>
  <c r="G84" i="13"/>
  <c r="H84" i="13"/>
  <c r="I84" i="13"/>
  <c r="J84" i="13"/>
  <c r="K84" i="13"/>
  <c r="G85" i="13"/>
  <c r="H85" i="13"/>
  <c r="I85" i="13"/>
  <c r="J85" i="13"/>
  <c r="K85" i="13"/>
  <c r="G86" i="13"/>
  <c r="H86" i="13"/>
  <c r="I86" i="13"/>
  <c r="J86" i="13"/>
  <c r="K86" i="13"/>
  <c r="G87" i="13"/>
  <c r="H87" i="13"/>
  <c r="I87" i="13"/>
  <c r="J87" i="13"/>
  <c r="K87" i="13"/>
  <c r="G88" i="13"/>
  <c r="H88" i="13"/>
  <c r="I88" i="13"/>
  <c r="J88" i="13"/>
  <c r="K88" i="13"/>
  <c r="G89" i="13"/>
  <c r="H89" i="13"/>
  <c r="I89" i="13"/>
  <c r="J89" i="13"/>
  <c r="K89" i="13"/>
  <c r="G90" i="13"/>
  <c r="H90" i="13"/>
  <c r="I90" i="13"/>
  <c r="J90" i="13"/>
  <c r="K90" i="13"/>
  <c r="G91" i="13"/>
  <c r="H91" i="13"/>
  <c r="I91" i="13"/>
  <c r="J91" i="13"/>
  <c r="K91" i="13"/>
  <c r="G92" i="13"/>
  <c r="H92" i="13"/>
  <c r="I92" i="13"/>
  <c r="J92" i="13"/>
  <c r="K92" i="13"/>
  <c r="G93" i="13"/>
  <c r="H93" i="13"/>
  <c r="I93" i="13"/>
  <c r="J93" i="13"/>
  <c r="K93" i="13"/>
  <c r="G94" i="13"/>
  <c r="H94" i="13"/>
  <c r="I94" i="13"/>
  <c r="J94" i="13"/>
  <c r="K94" i="13"/>
  <c r="G95" i="13"/>
  <c r="H95" i="13"/>
  <c r="I95" i="13"/>
  <c r="J95" i="13"/>
  <c r="K95" i="13"/>
  <c r="G96" i="13"/>
  <c r="H96" i="13"/>
  <c r="I96" i="13"/>
  <c r="J96" i="13"/>
  <c r="K96" i="13"/>
  <c r="C12" i="9"/>
  <c r="D12" i="9"/>
  <c r="E12" i="9"/>
  <c r="F12" i="9"/>
  <c r="G12" i="9"/>
  <c r="H12" i="9"/>
  <c r="I12" i="9"/>
  <c r="J12" i="9"/>
  <c r="K12" i="9"/>
  <c r="B12" i="9"/>
  <c r="C13" i="8"/>
  <c r="D13" i="8"/>
  <c r="E13" i="8"/>
  <c r="F13" i="8"/>
  <c r="G13" i="8"/>
  <c r="H13" i="8"/>
  <c r="I13" i="8"/>
  <c r="J13" i="8"/>
  <c r="K13" i="8"/>
  <c r="B13" i="8"/>
  <c r="C67" i="13"/>
  <c r="D67" i="13"/>
  <c r="E67" i="13"/>
  <c r="F67" i="13"/>
  <c r="B67" i="13"/>
  <c r="G54" i="13"/>
  <c r="H54" i="13"/>
  <c r="I54" i="13"/>
  <c r="J54" i="13"/>
  <c r="K54" i="13"/>
  <c r="G55" i="13"/>
  <c r="H55" i="13"/>
  <c r="I55" i="13"/>
  <c r="J55" i="13"/>
  <c r="K55" i="13"/>
  <c r="G56" i="13"/>
  <c r="H56" i="13"/>
  <c r="I56" i="13"/>
  <c r="J56" i="13"/>
  <c r="K56" i="13"/>
  <c r="G57" i="13"/>
  <c r="H57" i="13"/>
  <c r="I57" i="13"/>
  <c r="J57" i="13"/>
  <c r="K57" i="13"/>
  <c r="G58" i="13"/>
  <c r="H58" i="13"/>
  <c r="I58" i="13"/>
  <c r="J58" i="13"/>
  <c r="K58" i="13"/>
  <c r="G59" i="13"/>
  <c r="H59" i="13"/>
  <c r="I59" i="13"/>
  <c r="J59" i="13"/>
  <c r="K59" i="13"/>
  <c r="G60" i="13"/>
  <c r="H60" i="13"/>
  <c r="I60" i="13"/>
  <c r="J60" i="13"/>
  <c r="K60" i="13"/>
  <c r="G61" i="13"/>
  <c r="H61" i="13"/>
  <c r="I61" i="13"/>
  <c r="J61" i="13"/>
  <c r="K61" i="13"/>
  <c r="G62" i="13"/>
  <c r="H62" i="13"/>
  <c r="I62" i="13"/>
  <c r="J62" i="13"/>
  <c r="K62" i="13"/>
  <c r="G63" i="13"/>
  <c r="H63" i="13"/>
  <c r="I63" i="13"/>
  <c r="J63" i="13"/>
  <c r="K63" i="13"/>
  <c r="G64" i="13"/>
  <c r="H64" i="13"/>
  <c r="I64" i="13"/>
  <c r="J64" i="13"/>
  <c r="K64" i="13"/>
  <c r="G65" i="13"/>
  <c r="H65" i="13"/>
  <c r="I65" i="13"/>
  <c r="J65" i="13"/>
  <c r="K65" i="13"/>
  <c r="H53" i="13"/>
  <c r="I53" i="13"/>
  <c r="J53" i="13"/>
  <c r="K53" i="13"/>
  <c r="G53" i="13"/>
  <c r="C49" i="13"/>
  <c r="D49" i="13"/>
  <c r="E49" i="13"/>
  <c r="F49" i="13"/>
  <c r="B49" i="13"/>
  <c r="G3" i="13"/>
  <c r="H3" i="13"/>
  <c r="I3" i="13"/>
  <c r="J3" i="13"/>
  <c r="K3" i="13"/>
  <c r="G4" i="13"/>
  <c r="H4" i="13"/>
  <c r="I4" i="13"/>
  <c r="J4" i="13"/>
  <c r="K4" i="13"/>
  <c r="G5" i="13"/>
  <c r="H5" i="13"/>
  <c r="I5" i="13"/>
  <c r="J5" i="13"/>
  <c r="K5" i="13"/>
  <c r="G6" i="13"/>
  <c r="H6" i="13"/>
  <c r="I6" i="13"/>
  <c r="J6" i="13"/>
  <c r="K6" i="13"/>
  <c r="G7" i="13"/>
  <c r="H7" i="13"/>
  <c r="I7" i="13"/>
  <c r="J7" i="13"/>
  <c r="K7" i="13"/>
  <c r="G8" i="13"/>
  <c r="H8" i="13"/>
  <c r="I8" i="13"/>
  <c r="J8" i="13"/>
  <c r="K8" i="13"/>
  <c r="G9" i="13"/>
  <c r="H9" i="13"/>
  <c r="I9" i="13"/>
  <c r="J9" i="13"/>
  <c r="K9" i="13"/>
  <c r="G10" i="13"/>
  <c r="H10" i="13"/>
  <c r="I10" i="13"/>
  <c r="J10" i="13"/>
  <c r="K10" i="13"/>
  <c r="G11" i="13"/>
  <c r="H11" i="13"/>
  <c r="I11" i="13"/>
  <c r="J11" i="13"/>
  <c r="K11" i="13"/>
  <c r="G12" i="13"/>
  <c r="H12" i="13"/>
  <c r="I12" i="13"/>
  <c r="J12" i="13"/>
  <c r="K12" i="13"/>
  <c r="G13" i="13"/>
  <c r="H13" i="13"/>
  <c r="I13" i="13"/>
  <c r="J13" i="13"/>
  <c r="K13" i="13"/>
  <c r="G14" i="13"/>
  <c r="H14" i="13"/>
  <c r="I14" i="13"/>
  <c r="J14" i="13"/>
  <c r="K14" i="13"/>
  <c r="G15" i="13"/>
  <c r="H15" i="13"/>
  <c r="I15" i="13"/>
  <c r="J15" i="13"/>
  <c r="K15" i="13"/>
  <c r="G16" i="13"/>
  <c r="H16" i="13"/>
  <c r="I16" i="13"/>
  <c r="J16" i="13"/>
  <c r="K16" i="13"/>
  <c r="G17" i="13"/>
  <c r="H17" i="13"/>
  <c r="I17" i="13"/>
  <c r="J17" i="13"/>
  <c r="K17" i="13"/>
  <c r="G18" i="13"/>
  <c r="H18" i="13"/>
  <c r="I18" i="13"/>
  <c r="J18" i="13"/>
  <c r="K18" i="13"/>
  <c r="G19" i="13"/>
  <c r="H19" i="13"/>
  <c r="I19" i="13"/>
  <c r="J19" i="13"/>
  <c r="K19" i="13"/>
  <c r="G20" i="13"/>
  <c r="H20" i="13"/>
  <c r="I20" i="13"/>
  <c r="J20" i="13"/>
  <c r="K20" i="13"/>
  <c r="G21" i="13"/>
  <c r="H21" i="13"/>
  <c r="I21" i="13"/>
  <c r="J21" i="13"/>
  <c r="K21" i="13"/>
  <c r="G22" i="13"/>
  <c r="H22" i="13"/>
  <c r="I22" i="13"/>
  <c r="J22" i="13"/>
  <c r="K22" i="13"/>
  <c r="G23" i="13"/>
  <c r="H23" i="13"/>
  <c r="I23" i="13"/>
  <c r="J23" i="13"/>
  <c r="K23" i="13"/>
  <c r="G24" i="13"/>
  <c r="H24" i="13"/>
  <c r="I24" i="13"/>
  <c r="J24" i="13"/>
  <c r="K24" i="13"/>
  <c r="G25" i="13"/>
  <c r="H25" i="13"/>
  <c r="I25" i="13"/>
  <c r="J25" i="13"/>
  <c r="K25" i="13"/>
  <c r="G26" i="13"/>
  <c r="H26" i="13"/>
  <c r="I26" i="13"/>
  <c r="J26" i="13"/>
  <c r="K26" i="13"/>
  <c r="G27" i="13"/>
  <c r="H27" i="13"/>
  <c r="I27" i="13"/>
  <c r="J27" i="13"/>
  <c r="K27" i="13"/>
  <c r="G28" i="13"/>
  <c r="H28" i="13"/>
  <c r="I28" i="13"/>
  <c r="J28" i="13"/>
  <c r="K28" i="13"/>
  <c r="G29" i="13"/>
  <c r="H29" i="13"/>
  <c r="I29" i="13"/>
  <c r="J29" i="13"/>
  <c r="K29" i="13"/>
  <c r="G30" i="13"/>
  <c r="H30" i="13"/>
  <c r="I30" i="13"/>
  <c r="J30" i="13"/>
  <c r="K30" i="13"/>
  <c r="G31" i="13"/>
  <c r="H31" i="13"/>
  <c r="I31" i="13"/>
  <c r="J31" i="13"/>
  <c r="K31" i="13"/>
  <c r="G32" i="13"/>
  <c r="H32" i="13"/>
  <c r="I32" i="13"/>
  <c r="J32" i="13"/>
  <c r="K32" i="13"/>
  <c r="G33" i="13"/>
  <c r="H33" i="13"/>
  <c r="I33" i="13"/>
  <c r="J33" i="13"/>
  <c r="K33" i="13"/>
  <c r="G34" i="13"/>
  <c r="H34" i="13"/>
  <c r="I34" i="13"/>
  <c r="J34" i="13"/>
  <c r="K34" i="13"/>
  <c r="G35" i="13"/>
  <c r="H35" i="13"/>
  <c r="I35" i="13"/>
  <c r="J35" i="13"/>
  <c r="K35" i="13"/>
  <c r="G36" i="13"/>
  <c r="H36" i="13"/>
  <c r="I36" i="13"/>
  <c r="J36" i="13"/>
  <c r="K36" i="13"/>
  <c r="G37" i="13"/>
  <c r="H37" i="13"/>
  <c r="I37" i="13"/>
  <c r="J37" i="13"/>
  <c r="K37" i="13"/>
  <c r="G38" i="13"/>
  <c r="H38" i="13"/>
  <c r="I38" i="13"/>
  <c r="J38" i="13"/>
  <c r="K38" i="13"/>
  <c r="G39" i="13"/>
  <c r="H39" i="13"/>
  <c r="I39" i="13"/>
  <c r="J39" i="13"/>
  <c r="K39" i="13"/>
  <c r="G40" i="13"/>
  <c r="H40" i="13"/>
  <c r="I40" i="13"/>
  <c r="J40" i="13"/>
  <c r="K40" i="13"/>
  <c r="G41" i="13"/>
  <c r="H41" i="13"/>
  <c r="I41" i="13"/>
  <c r="J41" i="13"/>
  <c r="K41" i="13"/>
  <c r="G42" i="13"/>
  <c r="H42" i="13"/>
  <c r="I42" i="13"/>
  <c r="J42" i="13"/>
  <c r="K42" i="13"/>
  <c r="G43" i="13"/>
  <c r="H43" i="13"/>
  <c r="I43" i="13"/>
  <c r="J43" i="13"/>
  <c r="K43" i="13"/>
  <c r="G44" i="13"/>
  <c r="H44" i="13"/>
  <c r="I44" i="13"/>
  <c r="J44" i="13"/>
  <c r="K44" i="13"/>
  <c r="G45" i="13"/>
  <c r="H45" i="13"/>
  <c r="I45" i="13"/>
  <c r="J45" i="13"/>
  <c r="K45" i="13"/>
  <c r="G46" i="13"/>
  <c r="H46" i="13"/>
  <c r="I46" i="13"/>
  <c r="J46" i="13"/>
  <c r="K46" i="13"/>
  <c r="G47" i="13"/>
  <c r="H47" i="13"/>
  <c r="I47" i="13"/>
  <c r="J47" i="13"/>
  <c r="K47" i="13"/>
  <c r="C131" i="12"/>
  <c r="D131" i="12"/>
  <c r="E131" i="12"/>
  <c r="F131" i="12"/>
  <c r="B131" i="12"/>
  <c r="G105" i="12"/>
  <c r="H105" i="12"/>
  <c r="I105" i="12"/>
  <c r="J105" i="12"/>
  <c r="K105" i="12"/>
  <c r="G106" i="12"/>
  <c r="H106" i="12"/>
  <c r="I106" i="12"/>
  <c r="J106" i="12"/>
  <c r="K106" i="12"/>
  <c r="G107" i="12"/>
  <c r="H107" i="12"/>
  <c r="I107" i="12"/>
  <c r="J107" i="12"/>
  <c r="K107" i="12"/>
  <c r="G108" i="12"/>
  <c r="H108" i="12"/>
  <c r="I108" i="12"/>
  <c r="J108" i="12"/>
  <c r="K108" i="12"/>
  <c r="G109" i="12"/>
  <c r="H109" i="12"/>
  <c r="I109" i="12"/>
  <c r="J109" i="12"/>
  <c r="K109" i="12"/>
  <c r="G110" i="12"/>
  <c r="H110" i="12"/>
  <c r="I110" i="12"/>
  <c r="J110" i="12"/>
  <c r="K110" i="12"/>
  <c r="G111" i="12"/>
  <c r="H111" i="12"/>
  <c r="I111" i="12"/>
  <c r="J111" i="12"/>
  <c r="K111" i="12"/>
  <c r="G112" i="12"/>
  <c r="H112" i="12"/>
  <c r="I112" i="12"/>
  <c r="J112" i="12"/>
  <c r="K112" i="12"/>
  <c r="G113" i="12"/>
  <c r="G131" i="12" s="1"/>
  <c r="H113" i="12"/>
  <c r="H131" i="12" s="1"/>
  <c r="I113" i="12"/>
  <c r="I131" i="12" s="1"/>
  <c r="J113" i="12"/>
  <c r="J131" i="12" s="1"/>
  <c r="K113" i="12"/>
  <c r="G114" i="12"/>
  <c r="H114" i="12"/>
  <c r="I114" i="12"/>
  <c r="J114" i="12"/>
  <c r="K114" i="12"/>
  <c r="K131" i="12" s="1"/>
  <c r="G115" i="12"/>
  <c r="H115" i="12"/>
  <c r="I115" i="12"/>
  <c r="J115" i="12"/>
  <c r="K115" i="12"/>
  <c r="G116" i="12"/>
  <c r="H116" i="12"/>
  <c r="I116" i="12"/>
  <c r="J116" i="12"/>
  <c r="K116" i="12"/>
  <c r="G117" i="12"/>
  <c r="H117" i="12"/>
  <c r="I117" i="12"/>
  <c r="J117" i="12"/>
  <c r="K117" i="12"/>
  <c r="G118" i="12"/>
  <c r="H118" i="12"/>
  <c r="I118" i="12"/>
  <c r="J118" i="12"/>
  <c r="K118" i="12"/>
  <c r="G119" i="12"/>
  <c r="H119" i="12"/>
  <c r="I119" i="12"/>
  <c r="J119" i="12"/>
  <c r="K119" i="12"/>
  <c r="G120" i="12"/>
  <c r="H120" i="12"/>
  <c r="I120" i="12"/>
  <c r="J120" i="12"/>
  <c r="K120" i="12"/>
  <c r="G121" i="12"/>
  <c r="H121" i="12"/>
  <c r="I121" i="12"/>
  <c r="J121" i="12"/>
  <c r="K121" i="12"/>
  <c r="G122" i="12"/>
  <c r="H122" i="12"/>
  <c r="I122" i="12"/>
  <c r="J122" i="12"/>
  <c r="K122" i="12"/>
  <c r="G123" i="12"/>
  <c r="H123" i="12"/>
  <c r="I123" i="12"/>
  <c r="J123" i="12"/>
  <c r="K123" i="12"/>
  <c r="G124" i="12"/>
  <c r="H124" i="12"/>
  <c r="I124" i="12"/>
  <c r="J124" i="12"/>
  <c r="K124" i="12"/>
  <c r="G125" i="12"/>
  <c r="H125" i="12"/>
  <c r="I125" i="12"/>
  <c r="J125" i="12"/>
  <c r="K125" i="12"/>
  <c r="G126" i="12"/>
  <c r="H126" i="12"/>
  <c r="I126" i="12"/>
  <c r="J126" i="12"/>
  <c r="K126" i="12"/>
  <c r="G127" i="12"/>
  <c r="H127" i="12"/>
  <c r="I127" i="12"/>
  <c r="J127" i="12"/>
  <c r="K127" i="12"/>
  <c r="G128" i="12"/>
  <c r="H128" i="12"/>
  <c r="I128" i="12"/>
  <c r="J128" i="12"/>
  <c r="K128" i="12"/>
  <c r="G129" i="12"/>
  <c r="H129" i="12"/>
  <c r="I129" i="12"/>
  <c r="J129" i="12"/>
  <c r="K129" i="12"/>
  <c r="H104" i="12"/>
  <c r="I104" i="12"/>
  <c r="J104" i="12"/>
  <c r="K104" i="12"/>
  <c r="G104" i="12"/>
  <c r="C100" i="12"/>
  <c r="D100" i="12"/>
  <c r="E100" i="12"/>
  <c r="F100" i="12"/>
  <c r="B100" i="12"/>
  <c r="G73" i="12"/>
  <c r="H73" i="12"/>
  <c r="H100" i="12" s="1"/>
  <c r="I73" i="12"/>
  <c r="I100" i="12" s="1"/>
  <c r="J73" i="12"/>
  <c r="J100" i="12" s="1"/>
  <c r="K73" i="12"/>
  <c r="K100" i="12" s="1"/>
  <c r="G74" i="12"/>
  <c r="H74" i="12"/>
  <c r="I74" i="12"/>
  <c r="J74" i="12"/>
  <c r="K74" i="12"/>
  <c r="G75" i="12"/>
  <c r="H75" i="12"/>
  <c r="I75" i="12"/>
  <c r="J75" i="12"/>
  <c r="K75" i="12"/>
  <c r="G76" i="12"/>
  <c r="H76" i="12"/>
  <c r="I76" i="12"/>
  <c r="J76" i="12"/>
  <c r="K76" i="12"/>
  <c r="G77" i="12"/>
  <c r="H77" i="12"/>
  <c r="I77" i="12"/>
  <c r="J77" i="12"/>
  <c r="K77" i="12"/>
  <c r="G78" i="12"/>
  <c r="H78" i="12"/>
  <c r="I78" i="12"/>
  <c r="J78" i="12"/>
  <c r="K78" i="12"/>
  <c r="G79" i="12"/>
  <c r="H79" i="12"/>
  <c r="I79" i="12"/>
  <c r="J79" i="12"/>
  <c r="K79" i="12"/>
  <c r="G80" i="12"/>
  <c r="G100" i="12" s="1"/>
  <c r="H80" i="12"/>
  <c r="I80" i="12"/>
  <c r="J80" i="12"/>
  <c r="K80" i="12"/>
  <c r="G81" i="12"/>
  <c r="H81" i="12"/>
  <c r="I81" i="12"/>
  <c r="J81" i="12"/>
  <c r="K81" i="12"/>
  <c r="G82" i="12"/>
  <c r="H82" i="12"/>
  <c r="I82" i="12"/>
  <c r="J82" i="12"/>
  <c r="K82" i="12"/>
  <c r="G83" i="12"/>
  <c r="H83" i="12"/>
  <c r="I83" i="12"/>
  <c r="J83" i="12"/>
  <c r="K83" i="12"/>
  <c r="G84" i="12"/>
  <c r="H84" i="12"/>
  <c r="I84" i="12"/>
  <c r="J84" i="12"/>
  <c r="K84" i="12"/>
  <c r="G85" i="12"/>
  <c r="H85" i="12"/>
  <c r="I85" i="12"/>
  <c r="J85" i="12"/>
  <c r="K85" i="12"/>
  <c r="G86" i="12"/>
  <c r="H86" i="12"/>
  <c r="I86" i="12"/>
  <c r="J86" i="12"/>
  <c r="K86" i="12"/>
  <c r="G87" i="12"/>
  <c r="H87" i="12"/>
  <c r="I87" i="12"/>
  <c r="J87" i="12"/>
  <c r="K87" i="12"/>
  <c r="G88" i="12"/>
  <c r="H88" i="12"/>
  <c r="I88" i="12"/>
  <c r="J88" i="12"/>
  <c r="K88" i="12"/>
  <c r="G89" i="12"/>
  <c r="H89" i="12"/>
  <c r="I89" i="12"/>
  <c r="J89" i="12"/>
  <c r="K89" i="12"/>
  <c r="G90" i="12"/>
  <c r="H90" i="12"/>
  <c r="I90" i="12"/>
  <c r="J90" i="12"/>
  <c r="K90" i="12"/>
  <c r="G91" i="12"/>
  <c r="H91" i="12"/>
  <c r="I91" i="12"/>
  <c r="J91" i="12"/>
  <c r="K91" i="12"/>
  <c r="G92" i="12"/>
  <c r="H92" i="12"/>
  <c r="I92" i="12"/>
  <c r="J92" i="12"/>
  <c r="K92" i="12"/>
  <c r="G93" i="12"/>
  <c r="H93" i="12"/>
  <c r="I93" i="12"/>
  <c r="J93" i="12"/>
  <c r="K93" i="12"/>
  <c r="G94" i="12"/>
  <c r="H94" i="12"/>
  <c r="I94" i="12"/>
  <c r="J94" i="12"/>
  <c r="K94" i="12"/>
  <c r="G95" i="12"/>
  <c r="H95" i="12"/>
  <c r="I95" i="12"/>
  <c r="J95" i="12"/>
  <c r="K95" i="12"/>
  <c r="G96" i="12"/>
  <c r="H96" i="12"/>
  <c r="I96" i="12"/>
  <c r="J96" i="12"/>
  <c r="K96" i="12"/>
  <c r="G97" i="12"/>
  <c r="H97" i="12"/>
  <c r="I97" i="12"/>
  <c r="J97" i="12"/>
  <c r="K97" i="12"/>
  <c r="G98" i="12"/>
  <c r="H98" i="12"/>
  <c r="I98" i="12"/>
  <c r="J98" i="12"/>
  <c r="K98" i="12"/>
  <c r="H72" i="12"/>
  <c r="I72" i="12"/>
  <c r="J72" i="12"/>
  <c r="K72" i="12"/>
  <c r="G72" i="12"/>
  <c r="H68" i="12"/>
  <c r="J68" i="12"/>
  <c r="G68" i="12"/>
  <c r="C68" i="12"/>
  <c r="D68" i="12"/>
  <c r="I68" i="12" s="1"/>
  <c r="E68" i="12"/>
  <c r="F68" i="12"/>
  <c r="K68" i="12" s="1"/>
  <c r="B68" i="12"/>
  <c r="G54" i="12"/>
  <c r="H54" i="12"/>
  <c r="I54" i="12"/>
  <c r="J54" i="12"/>
  <c r="K54" i="12"/>
  <c r="G55" i="12"/>
  <c r="H55" i="12"/>
  <c r="I55" i="12"/>
  <c r="J55" i="12"/>
  <c r="K55" i="12"/>
  <c r="G56" i="12"/>
  <c r="H56" i="12"/>
  <c r="I56" i="12"/>
  <c r="J56" i="12"/>
  <c r="K56" i="12"/>
  <c r="G57" i="12"/>
  <c r="H57" i="12"/>
  <c r="I57" i="12"/>
  <c r="J57" i="12"/>
  <c r="K57" i="12"/>
  <c r="G58" i="12"/>
  <c r="H58" i="12"/>
  <c r="I58" i="12"/>
  <c r="J58" i="12"/>
  <c r="K58" i="12"/>
  <c r="G59" i="12"/>
  <c r="H59" i="12"/>
  <c r="I59" i="12"/>
  <c r="J59" i="12"/>
  <c r="K59" i="12"/>
  <c r="G60" i="12"/>
  <c r="H60" i="12"/>
  <c r="I60" i="12"/>
  <c r="J60" i="12"/>
  <c r="K60" i="12"/>
  <c r="G61" i="12"/>
  <c r="H61" i="12"/>
  <c r="I61" i="12"/>
  <c r="J61" i="12"/>
  <c r="K61" i="12"/>
  <c r="G62" i="12"/>
  <c r="H62" i="12"/>
  <c r="I62" i="12"/>
  <c r="J62" i="12"/>
  <c r="K62" i="12"/>
  <c r="G63" i="12"/>
  <c r="H63" i="12"/>
  <c r="I63" i="12"/>
  <c r="J63" i="12"/>
  <c r="K63" i="12"/>
  <c r="G64" i="12"/>
  <c r="H64" i="12"/>
  <c r="I64" i="12"/>
  <c r="J64" i="12"/>
  <c r="K64" i="12"/>
  <c r="G65" i="12"/>
  <c r="H65" i="12"/>
  <c r="I65" i="12"/>
  <c r="J65" i="12"/>
  <c r="K65" i="12"/>
  <c r="G66" i="12"/>
  <c r="H66" i="12"/>
  <c r="I66" i="12"/>
  <c r="J66" i="12"/>
  <c r="K66" i="12"/>
  <c r="H53" i="12"/>
  <c r="I53" i="12"/>
  <c r="J53" i="12"/>
  <c r="K53" i="12"/>
  <c r="G53" i="12"/>
  <c r="C49" i="12"/>
  <c r="H49" i="12" s="1"/>
  <c r="D49" i="12"/>
  <c r="I49" i="12" s="1"/>
  <c r="E49" i="12"/>
  <c r="J49" i="12" s="1"/>
  <c r="F49" i="12"/>
  <c r="K49" i="12" s="1"/>
  <c r="B49" i="12"/>
  <c r="G49" i="12" s="1"/>
  <c r="G4" i="12"/>
  <c r="H4" i="12"/>
  <c r="I4" i="12"/>
  <c r="J4" i="12"/>
  <c r="K4" i="12"/>
  <c r="G5" i="12"/>
  <c r="H5" i="12"/>
  <c r="I5" i="12"/>
  <c r="J5" i="12"/>
  <c r="K5" i="12"/>
  <c r="G6" i="12"/>
  <c r="H6" i="12"/>
  <c r="I6" i="12"/>
  <c r="J6" i="12"/>
  <c r="K6" i="12"/>
  <c r="G7" i="12"/>
  <c r="H7" i="12"/>
  <c r="I7" i="12"/>
  <c r="J7" i="12"/>
  <c r="K7" i="12"/>
  <c r="G8" i="12"/>
  <c r="H8" i="12"/>
  <c r="I8" i="12"/>
  <c r="J8" i="12"/>
  <c r="K8" i="12"/>
  <c r="G9" i="12"/>
  <c r="H9" i="12"/>
  <c r="I9" i="12"/>
  <c r="J9" i="12"/>
  <c r="K9" i="12"/>
  <c r="G10" i="12"/>
  <c r="H10" i="12"/>
  <c r="I10" i="12"/>
  <c r="J10" i="12"/>
  <c r="K10" i="12"/>
  <c r="G11" i="12"/>
  <c r="H11" i="12"/>
  <c r="I11" i="12"/>
  <c r="J11" i="12"/>
  <c r="K11" i="12"/>
  <c r="G12" i="12"/>
  <c r="H12" i="12"/>
  <c r="I12" i="12"/>
  <c r="J12" i="12"/>
  <c r="K12" i="12"/>
  <c r="G13" i="12"/>
  <c r="H13" i="12"/>
  <c r="I13" i="12"/>
  <c r="J13" i="12"/>
  <c r="K13" i="12"/>
  <c r="G14" i="12"/>
  <c r="H14" i="12"/>
  <c r="I14" i="12"/>
  <c r="J14" i="12"/>
  <c r="K14" i="12"/>
  <c r="G15" i="12"/>
  <c r="H15" i="12"/>
  <c r="I15" i="12"/>
  <c r="J15" i="12"/>
  <c r="K15" i="12"/>
  <c r="G16" i="12"/>
  <c r="H16" i="12"/>
  <c r="I16" i="12"/>
  <c r="J16" i="12"/>
  <c r="K16" i="12"/>
  <c r="G17" i="12"/>
  <c r="H17" i="12"/>
  <c r="I17" i="12"/>
  <c r="J17" i="12"/>
  <c r="K17" i="12"/>
  <c r="G18" i="12"/>
  <c r="H18" i="12"/>
  <c r="I18" i="12"/>
  <c r="J18" i="12"/>
  <c r="K18" i="12"/>
  <c r="G19" i="12"/>
  <c r="H19" i="12"/>
  <c r="I19" i="12"/>
  <c r="J19" i="12"/>
  <c r="K19" i="12"/>
  <c r="G20" i="12"/>
  <c r="H20" i="12"/>
  <c r="I20" i="12"/>
  <c r="J20" i="12"/>
  <c r="K20" i="12"/>
  <c r="G21" i="12"/>
  <c r="H21" i="12"/>
  <c r="I21" i="12"/>
  <c r="J21" i="12"/>
  <c r="K21" i="12"/>
  <c r="G22" i="12"/>
  <c r="H22" i="12"/>
  <c r="I22" i="12"/>
  <c r="J22" i="12"/>
  <c r="K22" i="12"/>
  <c r="G23" i="12"/>
  <c r="H23" i="12"/>
  <c r="I23" i="12"/>
  <c r="J23" i="12"/>
  <c r="K23" i="12"/>
  <c r="G24" i="12"/>
  <c r="H24" i="12"/>
  <c r="I24" i="12"/>
  <c r="J24" i="12"/>
  <c r="K24" i="12"/>
  <c r="G25" i="12"/>
  <c r="H25" i="12"/>
  <c r="I25" i="12"/>
  <c r="J25" i="12"/>
  <c r="K25" i="12"/>
  <c r="G26" i="12"/>
  <c r="H26" i="12"/>
  <c r="I26" i="12"/>
  <c r="J26" i="12"/>
  <c r="K26" i="12"/>
  <c r="G27" i="12"/>
  <c r="H27" i="12"/>
  <c r="I27" i="12"/>
  <c r="J27" i="12"/>
  <c r="K27" i="12"/>
  <c r="G28" i="12"/>
  <c r="H28" i="12"/>
  <c r="I28" i="12"/>
  <c r="J28" i="12"/>
  <c r="K28" i="12"/>
  <c r="G29" i="12"/>
  <c r="H29" i="12"/>
  <c r="I29" i="12"/>
  <c r="J29" i="12"/>
  <c r="K29" i="12"/>
  <c r="G30" i="12"/>
  <c r="H30" i="12"/>
  <c r="I30" i="12"/>
  <c r="J30" i="12"/>
  <c r="K30" i="12"/>
  <c r="G31" i="12"/>
  <c r="H31" i="12"/>
  <c r="I31" i="12"/>
  <c r="J31" i="12"/>
  <c r="K31" i="12"/>
  <c r="G32" i="12"/>
  <c r="H32" i="12"/>
  <c r="I32" i="12"/>
  <c r="J32" i="12"/>
  <c r="K32" i="12"/>
  <c r="G33" i="12"/>
  <c r="H33" i="12"/>
  <c r="I33" i="12"/>
  <c r="J33" i="12"/>
  <c r="K33" i="12"/>
  <c r="G34" i="12"/>
  <c r="H34" i="12"/>
  <c r="I34" i="12"/>
  <c r="J34" i="12"/>
  <c r="K34" i="12"/>
  <c r="G35" i="12"/>
  <c r="H35" i="12"/>
  <c r="I35" i="12"/>
  <c r="J35" i="12"/>
  <c r="K35" i="12"/>
  <c r="G36" i="12"/>
  <c r="H36" i="12"/>
  <c r="I36" i="12"/>
  <c r="J36" i="12"/>
  <c r="K36" i="12"/>
  <c r="G37" i="12"/>
  <c r="H37" i="12"/>
  <c r="I37" i="12"/>
  <c r="J37" i="12"/>
  <c r="K37" i="12"/>
  <c r="G38" i="12"/>
  <c r="H38" i="12"/>
  <c r="I38" i="12"/>
  <c r="J38" i="12"/>
  <c r="K38" i="12"/>
  <c r="G39" i="12"/>
  <c r="H39" i="12"/>
  <c r="I39" i="12"/>
  <c r="J39" i="12"/>
  <c r="K39" i="12"/>
  <c r="G40" i="12"/>
  <c r="H40" i="12"/>
  <c r="I40" i="12"/>
  <c r="J40" i="12"/>
  <c r="K40" i="12"/>
  <c r="G41" i="12"/>
  <c r="H41" i="12"/>
  <c r="I41" i="12"/>
  <c r="J41" i="12"/>
  <c r="K41" i="12"/>
  <c r="G42" i="12"/>
  <c r="H42" i="12"/>
  <c r="I42" i="12"/>
  <c r="J42" i="12"/>
  <c r="K42" i="12"/>
  <c r="G43" i="12"/>
  <c r="H43" i="12"/>
  <c r="I43" i="12"/>
  <c r="J43" i="12"/>
  <c r="K43" i="12"/>
  <c r="G44" i="12"/>
  <c r="H44" i="12"/>
  <c r="I44" i="12"/>
  <c r="J44" i="12"/>
  <c r="K44" i="12"/>
  <c r="G45" i="12"/>
  <c r="H45" i="12"/>
  <c r="I45" i="12"/>
  <c r="J45" i="12"/>
  <c r="K45" i="12"/>
  <c r="G46" i="12"/>
  <c r="H46" i="12"/>
  <c r="I46" i="12"/>
  <c r="J46" i="12"/>
  <c r="K46" i="12"/>
  <c r="G47" i="12"/>
  <c r="H47" i="12"/>
  <c r="I47" i="12"/>
  <c r="J47" i="12"/>
  <c r="K47" i="12"/>
  <c r="H3" i="12"/>
  <c r="I3" i="12"/>
  <c r="J3" i="12"/>
  <c r="K3" i="12"/>
  <c r="G3" i="12"/>
  <c r="K34" i="16" l="1"/>
  <c r="I34" i="16"/>
  <c r="G34" i="16"/>
  <c r="J34" i="16"/>
  <c r="H34" i="16"/>
  <c r="K67" i="13"/>
  <c r="K49" i="13"/>
  <c r="I49" i="13"/>
  <c r="G49" i="13"/>
  <c r="J49" i="13"/>
  <c r="H49" i="13"/>
  <c r="G67" i="13"/>
  <c r="I67" i="13"/>
  <c r="J67" i="13"/>
  <c r="H67" i="13"/>
  <c r="C72" i="8" l="1"/>
  <c r="H72" i="8" s="1"/>
  <c r="D72" i="8"/>
  <c r="I72" i="8" s="1"/>
  <c r="E72" i="8"/>
  <c r="J72" i="8" s="1"/>
  <c r="F72" i="8"/>
  <c r="K72" i="8" s="1"/>
  <c r="B72" i="8"/>
  <c r="G72" i="8" s="1"/>
  <c r="C72" i="9"/>
  <c r="H72" i="9" s="1"/>
  <c r="D72" i="9"/>
  <c r="I72" i="9" s="1"/>
  <c r="E72" i="9"/>
  <c r="J72" i="9" s="1"/>
  <c r="F72" i="9"/>
  <c r="K72" i="9" s="1"/>
  <c r="B72" i="9"/>
  <c r="G72" i="9" s="1"/>
  <c r="G17" i="9"/>
  <c r="H17" i="9"/>
  <c r="I17" i="9"/>
  <c r="J17" i="9"/>
  <c r="K17" i="9"/>
  <c r="G18" i="9"/>
  <c r="H18" i="9"/>
  <c r="I18" i="9"/>
  <c r="J18" i="9"/>
  <c r="K18" i="9"/>
  <c r="G19" i="9"/>
  <c r="H19" i="9"/>
  <c r="I19" i="9"/>
  <c r="J19" i="9"/>
  <c r="K19" i="9"/>
  <c r="G20" i="9"/>
  <c r="H20" i="9"/>
  <c r="I20" i="9"/>
  <c r="J20" i="9"/>
  <c r="K20" i="9"/>
  <c r="G21" i="9"/>
  <c r="H21" i="9"/>
  <c r="I21" i="9"/>
  <c r="J21" i="9"/>
  <c r="K21" i="9"/>
  <c r="G22" i="9"/>
  <c r="H22" i="9"/>
  <c r="I22" i="9"/>
  <c r="J22" i="9"/>
  <c r="K22" i="9"/>
  <c r="G23" i="9"/>
  <c r="H23" i="9"/>
  <c r="I23" i="9"/>
  <c r="J23" i="9"/>
  <c r="K23" i="9"/>
  <c r="G24" i="9"/>
  <c r="H24" i="9"/>
  <c r="I24" i="9"/>
  <c r="J24" i="9"/>
  <c r="K24" i="9"/>
  <c r="G25" i="9"/>
  <c r="H25" i="9"/>
  <c r="I25" i="9"/>
  <c r="J25" i="9"/>
  <c r="K25" i="9"/>
  <c r="G26" i="9"/>
  <c r="H26" i="9"/>
  <c r="I26" i="9"/>
  <c r="J26" i="9"/>
  <c r="K26" i="9"/>
  <c r="G27" i="9"/>
  <c r="H27" i="9"/>
  <c r="I27" i="9"/>
  <c r="J27" i="9"/>
  <c r="K27" i="9"/>
  <c r="G28" i="9"/>
  <c r="H28" i="9"/>
  <c r="I28" i="9"/>
  <c r="J28" i="9"/>
  <c r="K28" i="9"/>
  <c r="G29" i="9"/>
  <c r="H29" i="9"/>
  <c r="I29" i="9"/>
  <c r="J29" i="9"/>
  <c r="K29" i="9"/>
  <c r="G30" i="9"/>
  <c r="H30" i="9"/>
  <c r="I30" i="9"/>
  <c r="J30" i="9"/>
  <c r="K30" i="9"/>
  <c r="G31" i="9"/>
  <c r="H31" i="9"/>
  <c r="I31" i="9"/>
  <c r="J31" i="9"/>
  <c r="K31" i="9"/>
  <c r="G32" i="9"/>
  <c r="H32" i="9"/>
  <c r="I32" i="9"/>
  <c r="J32" i="9"/>
  <c r="K32" i="9"/>
  <c r="G33" i="9"/>
  <c r="H33" i="9"/>
  <c r="I33" i="9"/>
  <c r="J33" i="9"/>
  <c r="K33" i="9"/>
  <c r="G34" i="9"/>
  <c r="H34" i="9"/>
  <c r="I34" i="9"/>
  <c r="J34" i="9"/>
  <c r="K34" i="9"/>
  <c r="G35" i="9"/>
  <c r="H35" i="9"/>
  <c r="I35" i="9"/>
  <c r="J35" i="9"/>
  <c r="K35" i="9"/>
  <c r="G36" i="9"/>
  <c r="H36" i="9"/>
  <c r="I36" i="9"/>
  <c r="J36" i="9"/>
  <c r="K36" i="9"/>
  <c r="G37" i="9"/>
  <c r="H37" i="9"/>
  <c r="I37" i="9"/>
  <c r="J37" i="9"/>
  <c r="K37" i="9"/>
  <c r="G38" i="9"/>
  <c r="H38" i="9"/>
  <c r="I38" i="9"/>
  <c r="J38" i="9"/>
  <c r="K38" i="9"/>
  <c r="G39" i="9"/>
  <c r="H39" i="9"/>
  <c r="I39" i="9"/>
  <c r="J39" i="9"/>
  <c r="K39" i="9"/>
  <c r="G40" i="9"/>
  <c r="H40" i="9"/>
  <c r="I40" i="9"/>
  <c r="J40" i="9"/>
  <c r="K40" i="9"/>
  <c r="G41" i="9"/>
  <c r="H41" i="9"/>
  <c r="I41" i="9"/>
  <c r="J41" i="9"/>
  <c r="K41" i="9"/>
  <c r="G42" i="9"/>
  <c r="H42" i="9"/>
  <c r="I42" i="9"/>
  <c r="J42" i="9"/>
  <c r="K42" i="9"/>
  <c r="G43" i="9"/>
  <c r="H43" i="9"/>
  <c r="I43" i="9"/>
  <c r="J43" i="9"/>
  <c r="K43" i="9"/>
  <c r="G44" i="9"/>
  <c r="H44" i="9"/>
  <c r="I44" i="9"/>
  <c r="J44" i="9"/>
  <c r="K44" i="9"/>
  <c r="G45" i="9"/>
  <c r="H45" i="9"/>
  <c r="I45" i="9"/>
  <c r="J45" i="9"/>
  <c r="K45" i="9"/>
  <c r="G46" i="9"/>
  <c r="H46" i="9"/>
  <c r="I46" i="9"/>
  <c r="J46" i="9"/>
  <c r="K46" i="9"/>
  <c r="G47" i="9"/>
  <c r="H47" i="9"/>
  <c r="I47" i="9"/>
  <c r="J47" i="9"/>
  <c r="K47" i="9"/>
  <c r="G48" i="9"/>
  <c r="H48" i="9"/>
  <c r="I48" i="9"/>
  <c r="J48" i="9"/>
  <c r="K48" i="9"/>
  <c r="G49" i="9"/>
  <c r="H49" i="9"/>
  <c r="I49" i="9"/>
  <c r="J49" i="9"/>
  <c r="K49" i="9"/>
  <c r="G50" i="9"/>
  <c r="H50" i="9"/>
  <c r="I50" i="9"/>
  <c r="J50" i="9"/>
  <c r="K50" i="9"/>
  <c r="G51" i="9"/>
  <c r="H51" i="9"/>
  <c r="I51" i="9"/>
  <c r="J51" i="9"/>
  <c r="K51" i="9"/>
  <c r="G52" i="9"/>
  <c r="H52" i="9"/>
  <c r="I52" i="9"/>
  <c r="J52" i="9"/>
  <c r="K52" i="9"/>
  <c r="G53" i="9"/>
  <c r="H53" i="9"/>
  <c r="I53" i="9"/>
  <c r="J53" i="9"/>
  <c r="K53" i="9"/>
  <c r="G54" i="9"/>
  <c r="H54" i="9"/>
  <c r="I54" i="9"/>
  <c r="J54" i="9"/>
  <c r="K54" i="9"/>
  <c r="G55" i="9"/>
  <c r="H55" i="9"/>
  <c r="I55" i="9"/>
  <c r="J55" i="9"/>
  <c r="K55" i="9"/>
  <c r="G56" i="9"/>
  <c r="H56" i="9"/>
  <c r="I56" i="9"/>
  <c r="J56" i="9"/>
  <c r="K56" i="9"/>
  <c r="G57" i="9"/>
  <c r="H57" i="9"/>
  <c r="I57" i="9"/>
  <c r="J57" i="9"/>
  <c r="K57" i="9"/>
  <c r="G58" i="9"/>
  <c r="H58" i="9"/>
  <c r="I58" i="9"/>
  <c r="J58" i="9"/>
  <c r="K58" i="9"/>
  <c r="G59" i="9"/>
  <c r="H59" i="9"/>
  <c r="I59" i="9"/>
  <c r="J59" i="9"/>
  <c r="K59" i="9"/>
  <c r="G60" i="9"/>
  <c r="H60" i="9"/>
  <c r="I60" i="9"/>
  <c r="J60" i="9"/>
  <c r="K60" i="9"/>
  <c r="G61" i="9"/>
  <c r="H61" i="9"/>
  <c r="I61" i="9"/>
  <c r="J61" i="9"/>
  <c r="K61" i="9"/>
  <c r="G62" i="9"/>
  <c r="H62" i="9"/>
  <c r="I62" i="9"/>
  <c r="J62" i="9"/>
  <c r="K62" i="9"/>
  <c r="G63" i="9"/>
  <c r="H63" i="9"/>
  <c r="I63" i="9"/>
  <c r="J63" i="9"/>
  <c r="K63" i="9"/>
  <c r="G64" i="9"/>
  <c r="H64" i="9"/>
  <c r="I64" i="9"/>
  <c r="J64" i="9"/>
  <c r="K64" i="9"/>
  <c r="G65" i="9"/>
  <c r="H65" i="9"/>
  <c r="I65" i="9"/>
  <c r="J65" i="9"/>
  <c r="K65" i="9"/>
  <c r="G66" i="9"/>
  <c r="H66" i="9"/>
  <c r="I66" i="9"/>
  <c r="J66" i="9"/>
  <c r="K66" i="9"/>
  <c r="G67" i="9"/>
  <c r="H67" i="9"/>
  <c r="I67" i="9"/>
  <c r="J67" i="9"/>
  <c r="K67" i="9"/>
  <c r="G68" i="9"/>
  <c r="H68" i="9"/>
  <c r="I68" i="9"/>
  <c r="J68" i="9"/>
  <c r="K68" i="9"/>
  <c r="G69" i="9"/>
  <c r="H69" i="9"/>
  <c r="I69" i="9"/>
  <c r="J69" i="9"/>
  <c r="K69" i="9"/>
  <c r="G70" i="9"/>
  <c r="H70" i="9"/>
  <c r="I70" i="9"/>
  <c r="J70" i="9"/>
  <c r="K70" i="9"/>
  <c r="H16" i="9"/>
  <c r="I16" i="9"/>
  <c r="J16" i="9"/>
  <c r="K16" i="9"/>
  <c r="G16" i="9"/>
  <c r="G4" i="9"/>
  <c r="H4" i="9"/>
  <c r="I4" i="9"/>
  <c r="J4" i="9"/>
  <c r="K4" i="9"/>
  <c r="G5" i="9"/>
  <c r="H5" i="9"/>
  <c r="I5" i="9"/>
  <c r="J5" i="9"/>
  <c r="K5" i="9"/>
  <c r="G6" i="9"/>
  <c r="H6" i="9"/>
  <c r="I6" i="9"/>
  <c r="J6" i="9"/>
  <c r="K6" i="9"/>
  <c r="G7" i="9"/>
  <c r="H7" i="9"/>
  <c r="I7" i="9"/>
  <c r="J7" i="9"/>
  <c r="K7" i="9"/>
  <c r="G8" i="9"/>
  <c r="H8" i="9"/>
  <c r="I8" i="9"/>
  <c r="J8" i="9"/>
  <c r="K8" i="9"/>
  <c r="G9" i="9"/>
  <c r="H9" i="9"/>
  <c r="I9" i="9"/>
  <c r="J9" i="9"/>
  <c r="K9" i="9"/>
  <c r="G10" i="9"/>
  <c r="H10" i="9"/>
  <c r="I10" i="9"/>
  <c r="J10" i="9"/>
  <c r="K10" i="9"/>
  <c r="H3" i="9"/>
  <c r="I3" i="9"/>
  <c r="J3" i="9"/>
  <c r="K3" i="9"/>
  <c r="G3" i="9"/>
  <c r="G18" i="8" l="1"/>
  <c r="H18" i="8"/>
  <c r="I18" i="8"/>
  <c r="J18" i="8"/>
  <c r="K18" i="8"/>
  <c r="G19" i="8"/>
  <c r="H19" i="8"/>
  <c r="I19" i="8"/>
  <c r="J19" i="8"/>
  <c r="K19" i="8"/>
  <c r="G20" i="8"/>
  <c r="H20" i="8"/>
  <c r="I20" i="8"/>
  <c r="J20" i="8"/>
  <c r="K20" i="8"/>
  <c r="G21" i="8"/>
  <c r="H21" i="8"/>
  <c r="I21" i="8"/>
  <c r="J21" i="8"/>
  <c r="K21" i="8"/>
  <c r="G22" i="8"/>
  <c r="H22" i="8"/>
  <c r="I22" i="8"/>
  <c r="J22" i="8"/>
  <c r="K22" i="8"/>
  <c r="G23" i="8"/>
  <c r="H23" i="8"/>
  <c r="I23" i="8"/>
  <c r="J23" i="8"/>
  <c r="K23" i="8"/>
  <c r="G24" i="8"/>
  <c r="H24" i="8"/>
  <c r="I24" i="8"/>
  <c r="J24" i="8"/>
  <c r="K24" i="8"/>
  <c r="G25" i="8"/>
  <c r="H25" i="8"/>
  <c r="I25" i="8"/>
  <c r="J25" i="8"/>
  <c r="K25" i="8"/>
  <c r="G26" i="8"/>
  <c r="H26" i="8"/>
  <c r="I26" i="8"/>
  <c r="J26" i="8"/>
  <c r="K26" i="8"/>
  <c r="G27" i="8"/>
  <c r="H27" i="8"/>
  <c r="I27" i="8"/>
  <c r="J27" i="8"/>
  <c r="K27" i="8"/>
  <c r="G28" i="8"/>
  <c r="H28" i="8"/>
  <c r="I28" i="8"/>
  <c r="J28" i="8"/>
  <c r="K28" i="8"/>
  <c r="G29" i="8"/>
  <c r="H29" i="8"/>
  <c r="I29" i="8"/>
  <c r="J29" i="8"/>
  <c r="K29" i="8"/>
  <c r="G30" i="8"/>
  <c r="H30" i="8"/>
  <c r="I30" i="8"/>
  <c r="J30" i="8"/>
  <c r="K30" i="8"/>
  <c r="G31" i="8"/>
  <c r="H31" i="8"/>
  <c r="I31" i="8"/>
  <c r="J31" i="8"/>
  <c r="K31" i="8"/>
  <c r="G32" i="8"/>
  <c r="H32" i="8"/>
  <c r="I32" i="8"/>
  <c r="J32" i="8"/>
  <c r="K32" i="8"/>
  <c r="G33" i="8"/>
  <c r="H33" i="8"/>
  <c r="I33" i="8"/>
  <c r="J33" i="8"/>
  <c r="K33" i="8"/>
  <c r="G34" i="8"/>
  <c r="H34" i="8"/>
  <c r="I34" i="8"/>
  <c r="J34" i="8"/>
  <c r="K34" i="8"/>
  <c r="G35" i="8"/>
  <c r="H35" i="8"/>
  <c r="I35" i="8"/>
  <c r="J35" i="8"/>
  <c r="K35" i="8"/>
  <c r="G36" i="8"/>
  <c r="H36" i="8"/>
  <c r="I36" i="8"/>
  <c r="J36" i="8"/>
  <c r="K36" i="8"/>
  <c r="G37" i="8"/>
  <c r="H37" i="8"/>
  <c r="I37" i="8"/>
  <c r="J37" i="8"/>
  <c r="K37" i="8"/>
  <c r="G38" i="8"/>
  <c r="H38" i="8"/>
  <c r="I38" i="8"/>
  <c r="J38" i="8"/>
  <c r="K38" i="8"/>
  <c r="G39" i="8"/>
  <c r="H39" i="8"/>
  <c r="I39" i="8"/>
  <c r="J39" i="8"/>
  <c r="K39" i="8"/>
  <c r="G40" i="8"/>
  <c r="H40" i="8"/>
  <c r="I40" i="8"/>
  <c r="J40" i="8"/>
  <c r="K40" i="8"/>
  <c r="G41" i="8"/>
  <c r="H41" i="8"/>
  <c r="I41" i="8"/>
  <c r="J41" i="8"/>
  <c r="K41" i="8"/>
  <c r="G42" i="8"/>
  <c r="H42" i="8"/>
  <c r="I42" i="8"/>
  <c r="J42" i="8"/>
  <c r="K42" i="8"/>
  <c r="G43" i="8"/>
  <c r="H43" i="8"/>
  <c r="I43" i="8"/>
  <c r="J43" i="8"/>
  <c r="K43" i="8"/>
  <c r="G44" i="8"/>
  <c r="H44" i="8"/>
  <c r="I44" i="8"/>
  <c r="J44" i="8"/>
  <c r="K44" i="8"/>
  <c r="G45" i="8"/>
  <c r="H45" i="8"/>
  <c r="I45" i="8"/>
  <c r="J45" i="8"/>
  <c r="K45" i="8"/>
  <c r="G46" i="8"/>
  <c r="H46" i="8"/>
  <c r="I46" i="8"/>
  <c r="J46" i="8"/>
  <c r="K46" i="8"/>
  <c r="G47" i="8"/>
  <c r="H47" i="8"/>
  <c r="I47" i="8"/>
  <c r="J47" i="8"/>
  <c r="K47" i="8"/>
  <c r="G48" i="8"/>
  <c r="H48" i="8"/>
  <c r="I48" i="8"/>
  <c r="J48" i="8"/>
  <c r="K48" i="8"/>
  <c r="G49" i="8"/>
  <c r="H49" i="8"/>
  <c r="I49" i="8"/>
  <c r="J49" i="8"/>
  <c r="K49" i="8"/>
  <c r="G50" i="8"/>
  <c r="H50" i="8"/>
  <c r="I50" i="8"/>
  <c r="J50" i="8"/>
  <c r="K50" i="8"/>
  <c r="G51" i="8"/>
  <c r="H51" i="8"/>
  <c r="I51" i="8"/>
  <c r="J51" i="8"/>
  <c r="K51" i="8"/>
  <c r="G52" i="8"/>
  <c r="H52" i="8"/>
  <c r="I52" i="8"/>
  <c r="J52" i="8"/>
  <c r="K52" i="8"/>
  <c r="G53" i="8"/>
  <c r="H53" i="8"/>
  <c r="I53" i="8"/>
  <c r="J53" i="8"/>
  <c r="K53" i="8"/>
  <c r="G54" i="8"/>
  <c r="H54" i="8"/>
  <c r="I54" i="8"/>
  <c r="J54" i="8"/>
  <c r="K54" i="8"/>
  <c r="G55" i="8"/>
  <c r="H55" i="8"/>
  <c r="I55" i="8"/>
  <c r="J55" i="8"/>
  <c r="K55" i="8"/>
  <c r="G56" i="8"/>
  <c r="H56" i="8"/>
  <c r="I56" i="8"/>
  <c r="J56" i="8"/>
  <c r="K56" i="8"/>
  <c r="G57" i="8"/>
  <c r="H57" i="8"/>
  <c r="I57" i="8"/>
  <c r="J57" i="8"/>
  <c r="K57" i="8"/>
  <c r="G58" i="8"/>
  <c r="H58" i="8"/>
  <c r="I58" i="8"/>
  <c r="J58" i="8"/>
  <c r="K58" i="8"/>
  <c r="G59" i="8"/>
  <c r="H59" i="8"/>
  <c r="I59" i="8"/>
  <c r="J59" i="8"/>
  <c r="K59" i="8"/>
  <c r="G60" i="8"/>
  <c r="H60" i="8"/>
  <c r="I60" i="8"/>
  <c r="J60" i="8"/>
  <c r="K60" i="8"/>
  <c r="G61" i="8"/>
  <c r="H61" i="8"/>
  <c r="I61" i="8"/>
  <c r="J61" i="8"/>
  <c r="K61" i="8"/>
  <c r="G62" i="8"/>
  <c r="H62" i="8"/>
  <c r="I62" i="8"/>
  <c r="J62" i="8"/>
  <c r="K62" i="8"/>
  <c r="G63" i="8"/>
  <c r="H63" i="8"/>
  <c r="I63" i="8"/>
  <c r="J63" i="8"/>
  <c r="K63" i="8"/>
  <c r="G64" i="8"/>
  <c r="H64" i="8"/>
  <c r="I64" i="8"/>
  <c r="J64" i="8"/>
  <c r="K64" i="8"/>
  <c r="G65" i="8"/>
  <c r="H65" i="8"/>
  <c r="I65" i="8"/>
  <c r="J65" i="8"/>
  <c r="K65" i="8"/>
  <c r="G66" i="8"/>
  <c r="H66" i="8"/>
  <c r="I66" i="8"/>
  <c r="J66" i="8"/>
  <c r="K66" i="8"/>
  <c r="G67" i="8"/>
  <c r="H67" i="8"/>
  <c r="I67" i="8"/>
  <c r="J67" i="8"/>
  <c r="K67" i="8"/>
  <c r="G68" i="8"/>
  <c r="H68" i="8"/>
  <c r="I68" i="8"/>
  <c r="J68" i="8"/>
  <c r="K68" i="8"/>
  <c r="G69" i="8"/>
  <c r="H69" i="8"/>
  <c r="I69" i="8"/>
  <c r="J69" i="8"/>
  <c r="K69" i="8"/>
  <c r="G70" i="8"/>
  <c r="H70" i="8"/>
  <c r="I70" i="8"/>
  <c r="J70" i="8"/>
  <c r="K70" i="8"/>
  <c r="H17" i="8"/>
  <c r="I17" i="8"/>
  <c r="J17" i="8"/>
  <c r="K17" i="8"/>
  <c r="G17" i="8"/>
  <c r="G4" i="8"/>
  <c r="H4" i="8"/>
  <c r="I4" i="8"/>
  <c r="J4" i="8"/>
  <c r="K4" i="8"/>
  <c r="G5" i="8"/>
  <c r="H5" i="8"/>
  <c r="I5" i="8"/>
  <c r="J5" i="8"/>
  <c r="K5" i="8"/>
  <c r="G6" i="8"/>
  <c r="H6" i="8"/>
  <c r="I6" i="8"/>
  <c r="J6" i="8"/>
  <c r="K6" i="8"/>
  <c r="G7" i="8"/>
  <c r="H7" i="8"/>
  <c r="I7" i="8"/>
  <c r="J7" i="8"/>
  <c r="K7" i="8"/>
  <c r="G8" i="8"/>
  <c r="H8" i="8"/>
  <c r="I8" i="8"/>
  <c r="J8" i="8"/>
  <c r="K8" i="8"/>
  <c r="G9" i="8"/>
  <c r="H9" i="8"/>
  <c r="I9" i="8"/>
  <c r="J9" i="8"/>
  <c r="K9" i="8"/>
  <c r="G10" i="8"/>
  <c r="H10" i="8"/>
  <c r="I10" i="8"/>
  <c r="J10" i="8"/>
  <c r="K10" i="8"/>
  <c r="G11" i="8"/>
  <c r="H11" i="8"/>
  <c r="I11" i="8"/>
  <c r="J11" i="8"/>
  <c r="K11" i="8"/>
  <c r="H3" i="8"/>
  <c r="I3" i="8"/>
  <c r="J3" i="8"/>
  <c r="K3" i="8"/>
  <c r="G3" i="8"/>
  <c r="H55" i="11"/>
  <c r="J55" i="11"/>
  <c r="G55" i="11"/>
  <c r="C55" i="11"/>
  <c r="D55" i="11"/>
  <c r="I55" i="11" s="1"/>
  <c r="E55" i="11"/>
  <c r="F55" i="11"/>
  <c r="K55" i="11" s="1"/>
  <c r="B55" i="11"/>
  <c r="C55" i="10"/>
  <c r="H55" i="10" s="1"/>
  <c r="D55" i="10"/>
  <c r="I55" i="10" s="1"/>
  <c r="E55" i="10"/>
  <c r="J55" i="10" s="1"/>
  <c r="F55" i="10"/>
  <c r="K55" i="10" s="1"/>
  <c r="B55" i="10"/>
  <c r="G55" i="10" s="1"/>
  <c r="G3" i="11"/>
  <c r="H3" i="11"/>
  <c r="I3" i="11"/>
  <c r="J3" i="11"/>
  <c r="K3" i="11"/>
  <c r="G4" i="11"/>
  <c r="H4" i="11"/>
  <c r="I4" i="11"/>
  <c r="J4" i="11"/>
  <c r="K4" i="11"/>
  <c r="G5" i="11"/>
  <c r="H5" i="11"/>
  <c r="I5" i="11"/>
  <c r="J5" i="11"/>
  <c r="K5" i="11"/>
  <c r="G6" i="11"/>
  <c r="H6" i="11"/>
  <c r="I6" i="11"/>
  <c r="J6" i="11"/>
  <c r="K6" i="11"/>
  <c r="G7" i="11"/>
  <c r="H7" i="11"/>
  <c r="I7" i="11"/>
  <c r="J7" i="11"/>
  <c r="K7" i="11"/>
  <c r="G8" i="11"/>
  <c r="H8" i="11"/>
  <c r="I8" i="11"/>
  <c r="J8" i="11"/>
  <c r="K8" i="11"/>
  <c r="G9" i="11"/>
  <c r="H9" i="11"/>
  <c r="I9" i="11"/>
  <c r="J9" i="11"/>
  <c r="K9" i="11"/>
  <c r="G10" i="11"/>
  <c r="H10" i="11"/>
  <c r="I10" i="11"/>
  <c r="J10" i="11"/>
  <c r="K10" i="11"/>
  <c r="G11" i="11"/>
  <c r="H11" i="11"/>
  <c r="I11" i="11"/>
  <c r="J11" i="11"/>
  <c r="K11" i="11"/>
  <c r="G12" i="11"/>
  <c r="H12" i="11"/>
  <c r="I12" i="11"/>
  <c r="J12" i="11"/>
  <c r="K12" i="11"/>
  <c r="G13" i="11"/>
  <c r="H13" i="11"/>
  <c r="I13" i="11"/>
  <c r="J13" i="11"/>
  <c r="K13" i="11"/>
  <c r="G14" i="11"/>
  <c r="H14" i="11"/>
  <c r="I14" i="11"/>
  <c r="J14" i="11"/>
  <c r="K14" i="11"/>
  <c r="G15" i="11"/>
  <c r="H15" i="11"/>
  <c r="I15" i="11"/>
  <c r="J15" i="11"/>
  <c r="K15" i="11"/>
  <c r="G16" i="11"/>
  <c r="H16" i="11"/>
  <c r="I16" i="11"/>
  <c r="J16" i="11"/>
  <c r="K16" i="11"/>
  <c r="G17" i="11"/>
  <c r="H17" i="11"/>
  <c r="I17" i="11"/>
  <c r="J17" i="11"/>
  <c r="K17" i="11"/>
  <c r="G18" i="11"/>
  <c r="H18" i="11"/>
  <c r="I18" i="11"/>
  <c r="J18" i="11"/>
  <c r="K18" i="11"/>
  <c r="G19" i="11"/>
  <c r="H19" i="11"/>
  <c r="I19" i="11"/>
  <c r="J19" i="11"/>
  <c r="K19" i="11"/>
  <c r="G20" i="11"/>
  <c r="H20" i="11"/>
  <c r="I20" i="11"/>
  <c r="J20" i="11"/>
  <c r="K20" i="11"/>
  <c r="G21" i="11"/>
  <c r="H21" i="11"/>
  <c r="I21" i="11"/>
  <c r="J21" i="11"/>
  <c r="K21" i="11"/>
  <c r="G22" i="11"/>
  <c r="H22" i="11"/>
  <c r="I22" i="11"/>
  <c r="J22" i="11"/>
  <c r="K22" i="11"/>
  <c r="G23" i="11"/>
  <c r="H23" i="11"/>
  <c r="I23" i="11"/>
  <c r="J23" i="11"/>
  <c r="K23" i="11"/>
  <c r="G24" i="11"/>
  <c r="H24" i="11"/>
  <c r="I24" i="11"/>
  <c r="J24" i="11"/>
  <c r="K24" i="11"/>
  <c r="G25" i="11"/>
  <c r="H25" i="11"/>
  <c r="I25" i="11"/>
  <c r="J25" i="11"/>
  <c r="K25" i="11"/>
  <c r="G26" i="11"/>
  <c r="H26" i="11"/>
  <c r="I26" i="11"/>
  <c r="J26" i="11"/>
  <c r="K26" i="11"/>
  <c r="G27" i="11"/>
  <c r="H27" i="11"/>
  <c r="I27" i="11"/>
  <c r="J27" i="11"/>
  <c r="K27" i="11"/>
  <c r="G28" i="11"/>
  <c r="H28" i="11"/>
  <c r="I28" i="11"/>
  <c r="J28" i="11"/>
  <c r="K28" i="11"/>
  <c r="G29" i="11"/>
  <c r="H29" i="11"/>
  <c r="I29" i="11"/>
  <c r="J29" i="11"/>
  <c r="K29" i="11"/>
  <c r="G30" i="11"/>
  <c r="H30" i="11"/>
  <c r="I30" i="11"/>
  <c r="J30" i="11"/>
  <c r="K30" i="11"/>
  <c r="G31" i="11"/>
  <c r="H31" i="11"/>
  <c r="I31" i="11"/>
  <c r="J31" i="11"/>
  <c r="K31" i="11"/>
  <c r="G32" i="11"/>
  <c r="H32" i="11"/>
  <c r="I32" i="11"/>
  <c r="J32" i="11"/>
  <c r="K32" i="11"/>
  <c r="G33" i="11"/>
  <c r="H33" i="11"/>
  <c r="I33" i="11"/>
  <c r="J33" i="11"/>
  <c r="K33" i="11"/>
  <c r="G34" i="11"/>
  <c r="H34" i="11"/>
  <c r="I34" i="11"/>
  <c r="J34" i="11"/>
  <c r="K34" i="11"/>
  <c r="G35" i="11"/>
  <c r="H35" i="11"/>
  <c r="I35" i="11"/>
  <c r="J35" i="11"/>
  <c r="K35" i="11"/>
  <c r="G36" i="11"/>
  <c r="H36" i="11"/>
  <c r="I36" i="11"/>
  <c r="J36" i="11"/>
  <c r="K36" i="11"/>
  <c r="G37" i="11"/>
  <c r="H37" i="11"/>
  <c r="I37" i="11"/>
  <c r="J37" i="11"/>
  <c r="K37" i="11"/>
  <c r="G38" i="11"/>
  <c r="H38" i="11"/>
  <c r="I38" i="11"/>
  <c r="J38" i="11"/>
  <c r="K38" i="11"/>
  <c r="G39" i="11"/>
  <c r="H39" i="11"/>
  <c r="I39" i="11"/>
  <c r="J39" i="11"/>
  <c r="K39" i="11"/>
  <c r="G40" i="11"/>
  <c r="H40" i="11"/>
  <c r="I40" i="11"/>
  <c r="J40" i="11"/>
  <c r="K40" i="11"/>
  <c r="G41" i="11"/>
  <c r="H41" i="11"/>
  <c r="I41" i="11"/>
  <c r="J41" i="11"/>
  <c r="K41" i="11"/>
  <c r="G42" i="11"/>
  <c r="H42" i="11"/>
  <c r="I42" i="11"/>
  <c r="J42" i="11"/>
  <c r="K42" i="11"/>
  <c r="G43" i="11"/>
  <c r="H43" i="11"/>
  <c r="I43" i="11"/>
  <c r="J43" i="11"/>
  <c r="K43" i="11"/>
  <c r="G44" i="11"/>
  <c r="H44" i="11"/>
  <c r="I44" i="11"/>
  <c r="J44" i="11"/>
  <c r="K44" i="11"/>
  <c r="G45" i="11"/>
  <c r="H45" i="11"/>
  <c r="I45" i="11"/>
  <c r="J45" i="11"/>
  <c r="K45" i="11"/>
  <c r="G46" i="11"/>
  <c r="H46" i="11"/>
  <c r="I46" i="11"/>
  <c r="J46" i="11"/>
  <c r="K46" i="11"/>
  <c r="G47" i="11"/>
  <c r="H47" i="11"/>
  <c r="I47" i="11"/>
  <c r="J47" i="11"/>
  <c r="K47" i="11"/>
  <c r="G48" i="11"/>
  <c r="H48" i="11"/>
  <c r="I48" i="11"/>
  <c r="J48" i="11"/>
  <c r="K48" i="11"/>
  <c r="G49" i="11"/>
  <c r="H49" i="11"/>
  <c r="I49" i="11"/>
  <c r="J49" i="11"/>
  <c r="K49" i="11"/>
  <c r="G50" i="11"/>
  <c r="H50" i="11"/>
  <c r="I50" i="11"/>
  <c r="J50" i="11"/>
  <c r="K50" i="11"/>
  <c r="G51" i="11"/>
  <c r="H51" i="11"/>
  <c r="I51" i="11"/>
  <c r="J51" i="11"/>
  <c r="K51" i="11"/>
  <c r="G52" i="11"/>
  <c r="H52" i="11"/>
  <c r="I52" i="11"/>
  <c r="J52" i="11"/>
  <c r="K52" i="11"/>
  <c r="G53" i="11"/>
  <c r="H53" i="11"/>
  <c r="I53" i="11"/>
  <c r="J53" i="11"/>
  <c r="K53" i="11"/>
  <c r="H2" i="11"/>
  <c r="I2" i="11"/>
  <c r="J2" i="11"/>
  <c r="K2" i="11"/>
  <c r="G2" i="11"/>
  <c r="G3" i="10"/>
  <c r="H3" i="10"/>
  <c r="I3" i="10"/>
  <c r="J3" i="10"/>
  <c r="K3" i="10"/>
  <c r="G4" i="10"/>
  <c r="H4" i="10"/>
  <c r="I4" i="10"/>
  <c r="J4" i="10"/>
  <c r="K4" i="10"/>
  <c r="G5" i="10"/>
  <c r="H5" i="10"/>
  <c r="I5" i="10"/>
  <c r="J5" i="10"/>
  <c r="K5" i="10"/>
  <c r="G6" i="10"/>
  <c r="H6" i="10"/>
  <c r="I6" i="10"/>
  <c r="J6" i="10"/>
  <c r="K6" i="10"/>
  <c r="G7" i="10"/>
  <c r="H7" i="10"/>
  <c r="I7" i="10"/>
  <c r="J7" i="10"/>
  <c r="K7" i="10"/>
  <c r="G8" i="10"/>
  <c r="H8" i="10"/>
  <c r="I8" i="10"/>
  <c r="J8" i="10"/>
  <c r="K8" i="10"/>
  <c r="G9" i="10"/>
  <c r="H9" i="10"/>
  <c r="I9" i="10"/>
  <c r="J9" i="10"/>
  <c r="K9" i="10"/>
  <c r="G10" i="10"/>
  <c r="H10" i="10"/>
  <c r="I10" i="10"/>
  <c r="J10" i="10"/>
  <c r="K10" i="10"/>
  <c r="G11" i="10"/>
  <c r="H11" i="10"/>
  <c r="I11" i="10"/>
  <c r="J11" i="10"/>
  <c r="K11" i="10"/>
  <c r="G12" i="10"/>
  <c r="H12" i="10"/>
  <c r="I12" i="10"/>
  <c r="J12" i="10"/>
  <c r="K12" i="10"/>
  <c r="G13" i="10"/>
  <c r="H13" i="10"/>
  <c r="I13" i="10"/>
  <c r="J13" i="10"/>
  <c r="K13" i="10"/>
  <c r="G14" i="10"/>
  <c r="H14" i="10"/>
  <c r="I14" i="10"/>
  <c r="J14" i="10"/>
  <c r="K14" i="10"/>
  <c r="G15" i="10"/>
  <c r="H15" i="10"/>
  <c r="I15" i="10"/>
  <c r="J15" i="10"/>
  <c r="K15" i="10"/>
  <c r="G16" i="10"/>
  <c r="H16" i="10"/>
  <c r="I16" i="10"/>
  <c r="J16" i="10"/>
  <c r="K16" i="10"/>
  <c r="G17" i="10"/>
  <c r="H17" i="10"/>
  <c r="I17" i="10"/>
  <c r="J17" i="10"/>
  <c r="K17" i="10"/>
  <c r="G18" i="10"/>
  <c r="H18" i="10"/>
  <c r="I18" i="10"/>
  <c r="J18" i="10"/>
  <c r="K18" i="10"/>
  <c r="G19" i="10"/>
  <c r="H19" i="10"/>
  <c r="I19" i="10"/>
  <c r="J19" i="10"/>
  <c r="K19" i="10"/>
  <c r="G20" i="10"/>
  <c r="H20" i="10"/>
  <c r="I20" i="10"/>
  <c r="J20" i="10"/>
  <c r="K20" i="10"/>
  <c r="G21" i="10"/>
  <c r="H21" i="10"/>
  <c r="I21" i="10"/>
  <c r="J21" i="10"/>
  <c r="K21" i="10"/>
  <c r="G22" i="10"/>
  <c r="H22" i="10"/>
  <c r="I22" i="10"/>
  <c r="J22" i="10"/>
  <c r="K22" i="10"/>
  <c r="G23" i="10"/>
  <c r="H23" i="10"/>
  <c r="I23" i="10"/>
  <c r="J23" i="10"/>
  <c r="K23" i="10"/>
  <c r="G24" i="10"/>
  <c r="H24" i="10"/>
  <c r="I24" i="10"/>
  <c r="J24" i="10"/>
  <c r="K24" i="10"/>
  <c r="G25" i="10"/>
  <c r="H25" i="10"/>
  <c r="I25" i="10"/>
  <c r="J25" i="10"/>
  <c r="K25" i="10"/>
  <c r="G26" i="10"/>
  <c r="H26" i="10"/>
  <c r="I26" i="10"/>
  <c r="J26" i="10"/>
  <c r="K26" i="10"/>
  <c r="G27" i="10"/>
  <c r="H27" i="10"/>
  <c r="I27" i="10"/>
  <c r="J27" i="10"/>
  <c r="K27" i="10"/>
  <c r="G28" i="10"/>
  <c r="H28" i="10"/>
  <c r="I28" i="10"/>
  <c r="J28" i="10"/>
  <c r="K28" i="10"/>
  <c r="G29" i="10"/>
  <c r="H29" i="10"/>
  <c r="I29" i="10"/>
  <c r="J29" i="10"/>
  <c r="K29" i="10"/>
  <c r="G30" i="10"/>
  <c r="H30" i="10"/>
  <c r="I30" i="10"/>
  <c r="J30" i="10"/>
  <c r="K30" i="10"/>
  <c r="G31" i="10"/>
  <c r="H31" i="10"/>
  <c r="I31" i="10"/>
  <c r="J31" i="10"/>
  <c r="K31" i="10"/>
  <c r="G32" i="10"/>
  <c r="H32" i="10"/>
  <c r="I32" i="10"/>
  <c r="J32" i="10"/>
  <c r="K32" i="10"/>
  <c r="G33" i="10"/>
  <c r="H33" i="10"/>
  <c r="I33" i="10"/>
  <c r="J33" i="10"/>
  <c r="K33" i="10"/>
  <c r="G34" i="10"/>
  <c r="H34" i="10"/>
  <c r="I34" i="10"/>
  <c r="J34" i="10"/>
  <c r="K34" i="10"/>
  <c r="G35" i="10"/>
  <c r="H35" i="10"/>
  <c r="I35" i="10"/>
  <c r="J35" i="10"/>
  <c r="K35" i="10"/>
  <c r="G36" i="10"/>
  <c r="H36" i="10"/>
  <c r="I36" i="10"/>
  <c r="J36" i="10"/>
  <c r="K36" i="10"/>
  <c r="G37" i="10"/>
  <c r="H37" i="10"/>
  <c r="I37" i="10"/>
  <c r="J37" i="10"/>
  <c r="K37" i="10"/>
  <c r="G38" i="10"/>
  <c r="H38" i="10"/>
  <c r="I38" i="10"/>
  <c r="J38" i="10"/>
  <c r="K38" i="10"/>
  <c r="G39" i="10"/>
  <c r="H39" i="10"/>
  <c r="I39" i="10"/>
  <c r="J39" i="10"/>
  <c r="K39" i="10"/>
  <c r="G40" i="10"/>
  <c r="H40" i="10"/>
  <c r="I40" i="10"/>
  <c r="J40" i="10"/>
  <c r="K40" i="10"/>
  <c r="G41" i="10"/>
  <c r="H41" i="10"/>
  <c r="I41" i="10"/>
  <c r="J41" i="10"/>
  <c r="K41" i="10"/>
  <c r="G42" i="10"/>
  <c r="H42" i="10"/>
  <c r="I42" i="10"/>
  <c r="J42" i="10"/>
  <c r="K42" i="10"/>
  <c r="G43" i="10"/>
  <c r="H43" i="10"/>
  <c r="I43" i="10"/>
  <c r="J43" i="10"/>
  <c r="K43" i="10"/>
  <c r="G44" i="10"/>
  <c r="H44" i="10"/>
  <c r="I44" i="10"/>
  <c r="J44" i="10"/>
  <c r="K44" i="10"/>
  <c r="G45" i="10"/>
  <c r="H45" i="10"/>
  <c r="I45" i="10"/>
  <c r="J45" i="10"/>
  <c r="K45" i="10"/>
  <c r="G46" i="10"/>
  <c r="H46" i="10"/>
  <c r="I46" i="10"/>
  <c r="J46" i="10"/>
  <c r="K46" i="10"/>
  <c r="G47" i="10"/>
  <c r="H47" i="10"/>
  <c r="I47" i="10"/>
  <c r="J47" i="10"/>
  <c r="K47" i="10"/>
  <c r="G48" i="10"/>
  <c r="H48" i="10"/>
  <c r="I48" i="10"/>
  <c r="J48" i="10"/>
  <c r="K48" i="10"/>
  <c r="G49" i="10"/>
  <c r="H49" i="10"/>
  <c r="I49" i="10"/>
  <c r="J49" i="10"/>
  <c r="K49" i="10"/>
  <c r="G50" i="10"/>
  <c r="H50" i="10"/>
  <c r="I50" i="10"/>
  <c r="J50" i="10"/>
  <c r="K50" i="10"/>
  <c r="G51" i="10"/>
  <c r="H51" i="10"/>
  <c r="I51" i="10"/>
  <c r="J51" i="10"/>
  <c r="K51" i="10"/>
  <c r="G52" i="10"/>
  <c r="H52" i="10"/>
  <c r="I52" i="10"/>
  <c r="J52" i="10"/>
  <c r="K52" i="10"/>
  <c r="G53" i="10"/>
  <c r="H53" i="10"/>
  <c r="I53" i="10"/>
  <c r="J53" i="10"/>
  <c r="K53" i="10"/>
  <c r="H2" i="10"/>
  <c r="I2" i="10"/>
  <c r="J2" i="10"/>
  <c r="K2" i="10"/>
  <c r="G2" i="10"/>
  <c r="G3" i="6"/>
  <c r="H3" i="6"/>
  <c r="I3" i="6"/>
  <c r="J3" i="6"/>
  <c r="K3" i="6"/>
  <c r="G4" i="6"/>
  <c r="H4" i="6"/>
  <c r="I4" i="6"/>
  <c r="J4" i="6"/>
  <c r="K4" i="6"/>
  <c r="G5" i="6"/>
  <c r="H5" i="6"/>
  <c r="I5" i="6"/>
  <c r="J5" i="6"/>
  <c r="K5" i="6"/>
  <c r="G6" i="6"/>
  <c r="H6" i="6"/>
  <c r="I6" i="6"/>
  <c r="J6" i="6"/>
  <c r="K6" i="6"/>
  <c r="G7" i="6"/>
  <c r="H7" i="6"/>
  <c r="I7" i="6"/>
  <c r="J7" i="6"/>
  <c r="K7" i="6"/>
  <c r="G8" i="6"/>
  <c r="H8" i="6"/>
  <c r="I8" i="6"/>
  <c r="J8" i="6"/>
  <c r="K8" i="6"/>
  <c r="G9" i="6"/>
  <c r="H9" i="6"/>
  <c r="I9" i="6"/>
  <c r="J9" i="6"/>
  <c r="K9" i="6"/>
  <c r="G10" i="6"/>
  <c r="H10" i="6"/>
  <c r="I10" i="6"/>
  <c r="J10" i="6"/>
  <c r="K10" i="6"/>
  <c r="G11" i="6"/>
  <c r="H11" i="6"/>
  <c r="I11" i="6"/>
  <c r="J11" i="6"/>
  <c r="K11" i="6"/>
  <c r="G12" i="6"/>
  <c r="H12" i="6"/>
  <c r="I12" i="6"/>
  <c r="J12" i="6"/>
  <c r="K12" i="6"/>
  <c r="G13" i="6"/>
  <c r="H13" i="6"/>
  <c r="I13" i="6"/>
  <c r="J13" i="6"/>
  <c r="K13" i="6"/>
  <c r="G14" i="6"/>
  <c r="H14" i="6"/>
  <c r="I14" i="6"/>
  <c r="J14" i="6"/>
  <c r="K14" i="6"/>
  <c r="G15" i="6"/>
  <c r="H15" i="6"/>
  <c r="I15" i="6"/>
  <c r="J15" i="6"/>
  <c r="K15" i="6"/>
  <c r="G16" i="6"/>
  <c r="H16" i="6"/>
  <c r="I16" i="6"/>
  <c r="J16" i="6"/>
  <c r="K16" i="6"/>
  <c r="G17" i="6"/>
  <c r="H17" i="6"/>
  <c r="I17" i="6"/>
  <c r="J17" i="6"/>
  <c r="K17" i="6"/>
  <c r="G18" i="6"/>
  <c r="H18" i="6"/>
  <c r="I18" i="6"/>
  <c r="J18" i="6"/>
  <c r="K18" i="6"/>
  <c r="G19" i="6"/>
  <c r="H19" i="6"/>
  <c r="I19" i="6"/>
  <c r="J19" i="6"/>
  <c r="K19" i="6"/>
  <c r="G20" i="6"/>
  <c r="H20" i="6"/>
  <c r="I20" i="6"/>
  <c r="J20" i="6"/>
  <c r="K20" i="6"/>
  <c r="G21" i="6"/>
  <c r="H21" i="6"/>
  <c r="I21" i="6"/>
  <c r="J21" i="6"/>
  <c r="K21" i="6"/>
  <c r="G22" i="6"/>
  <c r="H22" i="6"/>
  <c r="I22" i="6"/>
  <c r="J22" i="6"/>
  <c r="K22" i="6"/>
  <c r="G23" i="6"/>
  <c r="H23" i="6"/>
  <c r="I23" i="6"/>
  <c r="J23" i="6"/>
  <c r="K23" i="6"/>
  <c r="G24" i="6"/>
  <c r="H24" i="6"/>
  <c r="I24" i="6"/>
  <c r="J24" i="6"/>
  <c r="K24" i="6"/>
  <c r="G25" i="6"/>
  <c r="H25" i="6"/>
  <c r="I25" i="6"/>
  <c r="J25" i="6"/>
  <c r="K25" i="6"/>
  <c r="G26" i="6"/>
  <c r="H26" i="6"/>
  <c r="I26" i="6"/>
  <c r="J26" i="6"/>
  <c r="K26" i="6"/>
  <c r="G27" i="6"/>
  <c r="H27" i="6"/>
  <c r="I27" i="6"/>
  <c r="J27" i="6"/>
  <c r="K27" i="6"/>
  <c r="G28" i="6"/>
  <c r="H28" i="6"/>
  <c r="I28" i="6"/>
  <c r="J28" i="6"/>
  <c r="K28" i="6"/>
  <c r="G29" i="6"/>
  <c r="H29" i="6"/>
  <c r="I29" i="6"/>
  <c r="J29" i="6"/>
  <c r="K29" i="6"/>
  <c r="G30" i="6"/>
  <c r="H30" i="6"/>
  <c r="I30" i="6"/>
  <c r="J30" i="6"/>
  <c r="K30" i="6"/>
  <c r="G31" i="6"/>
  <c r="H31" i="6"/>
  <c r="I31" i="6"/>
  <c r="J31" i="6"/>
  <c r="K31" i="6"/>
  <c r="G32" i="6"/>
  <c r="H32" i="6"/>
  <c r="I32" i="6"/>
  <c r="J32" i="6"/>
  <c r="K32" i="6"/>
  <c r="G33" i="6"/>
  <c r="H33" i="6"/>
  <c r="I33" i="6"/>
  <c r="J33" i="6"/>
  <c r="K33" i="6"/>
  <c r="G34" i="6"/>
  <c r="H34" i="6"/>
  <c r="I34" i="6"/>
  <c r="J34" i="6"/>
  <c r="K34" i="6"/>
  <c r="G35" i="6"/>
  <c r="H35" i="6"/>
  <c r="I35" i="6"/>
  <c r="J35" i="6"/>
  <c r="K35" i="6"/>
  <c r="G36" i="6"/>
  <c r="H36" i="6"/>
  <c r="I36" i="6"/>
  <c r="J36" i="6"/>
  <c r="K36" i="6"/>
  <c r="G37" i="6"/>
  <c r="H37" i="6"/>
  <c r="I37" i="6"/>
  <c r="J37" i="6"/>
  <c r="K37" i="6"/>
  <c r="G38" i="6"/>
  <c r="H38" i="6"/>
  <c r="I38" i="6"/>
  <c r="J38" i="6"/>
  <c r="K38" i="6"/>
  <c r="G39" i="6"/>
  <c r="H39" i="6"/>
  <c r="I39" i="6"/>
  <c r="J39" i="6"/>
  <c r="K39" i="6"/>
  <c r="G40" i="6"/>
  <c r="H40" i="6"/>
  <c r="I40" i="6"/>
  <c r="J40" i="6"/>
  <c r="K40" i="6"/>
  <c r="G41" i="6"/>
  <c r="H41" i="6"/>
  <c r="I41" i="6"/>
  <c r="J41" i="6"/>
  <c r="K41" i="6"/>
  <c r="G42" i="6"/>
  <c r="H42" i="6"/>
  <c r="I42" i="6"/>
  <c r="J42" i="6"/>
  <c r="K42" i="6"/>
  <c r="G43" i="6"/>
  <c r="H43" i="6"/>
  <c r="I43" i="6"/>
  <c r="J43" i="6"/>
  <c r="K43" i="6"/>
  <c r="G44" i="6"/>
  <c r="H44" i="6"/>
  <c r="I44" i="6"/>
  <c r="J44" i="6"/>
  <c r="K44" i="6"/>
  <c r="G45" i="6"/>
  <c r="H45" i="6"/>
  <c r="I45" i="6"/>
  <c r="J45" i="6"/>
  <c r="K45" i="6"/>
  <c r="G46" i="6"/>
  <c r="H46" i="6"/>
  <c r="I46" i="6"/>
  <c r="J46" i="6"/>
  <c r="K46" i="6"/>
  <c r="G47" i="6"/>
  <c r="H47" i="6"/>
  <c r="I47" i="6"/>
  <c r="J47" i="6"/>
  <c r="K47" i="6"/>
  <c r="G48" i="6"/>
  <c r="H48" i="6"/>
  <c r="I48" i="6"/>
  <c r="J48" i="6"/>
  <c r="K48" i="6"/>
  <c r="G49" i="6"/>
  <c r="H49" i="6"/>
  <c r="I49" i="6"/>
  <c r="J49" i="6"/>
  <c r="K49" i="6"/>
  <c r="G50" i="6"/>
  <c r="H50" i="6"/>
  <c r="I50" i="6"/>
  <c r="J50" i="6"/>
  <c r="K50" i="6"/>
  <c r="G51" i="6"/>
  <c r="H51" i="6"/>
  <c r="I51" i="6"/>
  <c r="J51" i="6"/>
  <c r="K51" i="6"/>
  <c r="G52" i="6"/>
  <c r="H52" i="6"/>
  <c r="I52" i="6"/>
  <c r="J52" i="6"/>
  <c r="K52" i="6"/>
  <c r="G53" i="6"/>
  <c r="H53" i="6"/>
  <c r="I53" i="6"/>
  <c r="J53" i="6"/>
  <c r="K53" i="6"/>
  <c r="G54" i="6"/>
  <c r="H54" i="6"/>
  <c r="I54" i="6"/>
  <c r="J54" i="6"/>
  <c r="K54" i="6"/>
  <c r="G55" i="6"/>
  <c r="H55" i="6"/>
  <c r="I55" i="6"/>
  <c r="J55" i="6"/>
  <c r="K55" i="6"/>
  <c r="G56" i="6"/>
  <c r="H56" i="6"/>
  <c r="I56" i="6"/>
  <c r="J56" i="6"/>
  <c r="K56" i="6"/>
  <c r="G57" i="6"/>
  <c r="H57" i="6"/>
  <c r="I57" i="6"/>
  <c r="J57" i="6"/>
  <c r="K57" i="6"/>
  <c r="G58" i="6"/>
  <c r="H58" i="6"/>
  <c r="I58" i="6"/>
  <c r="J58" i="6"/>
  <c r="K58" i="6"/>
  <c r="G59" i="6"/>
  <c r="H59" i="6"/>
  <c r="I59" i="6"/>
  <c r="J59" i="6"/>
  <c r="K59" i="6"/>
  <c r="G60" i="6"/>
  <c r="H60" i="6"/>
  <c r="I60" i="6"/>
  <c r="J60" i="6"/>
  <c r="K60" i="6"/>
  <c r="G61" i="6"/>
  <c r="H61" i="6"/>
  <c r="I61" i="6"/>
  <c r="J61" i="6"/>
  <c r="K61" i="6"/>
  <c r="G62" i="6"/>
  <c r="H62" i="6"/>
  <c r="I62" i="6"/>
  <c r="J62" i="6"/>
  <c r="K62" i="6"/>
  <c r="G63" i="6"/>
  <c r="H63" i="6"/>
  <c r="I63" i="6"/>
  <c r="J63" i="6"/>
  <c r="K63" i="6"/>
  <c r="G64" i="6"/>
  <c r="H64" i="6"/>
  <c r="I64" i="6"/>
  <c r="J64" i="6"/>
  <c r="K64" i="6"/>
  <c r="G65" i="6"/>
  <c r="H65" i="6"/>
  <c r="I65" i="6"/>
  <c r="J65" i="6"/>
  <c r="K65" i="6"/>
  <c r="G66" i="6"/>
  <c r="H66" i="6"/>
  <c r="I66" i="6"/>
  <c r="J66" i="6"/>
  <c r="K66" i="6"/>
  <c r="G67" i="6"/>
  <c r="H67" i="6"/>
  <c r="I67" i="6"/>
  <c r="J67" i="6"/>
  <c r="K67" i="6"/>
  <c r="G68" i="6"/>
  <c r="H68" i="6"/>
  <c r="I68" i="6"/>
  <c r="J68" i="6"/>
  <c r="K68" i="6"/>
  <c r="G69" i="6"/>
  <c r="H69" i="6"/>
  <c r="I69" i="6"/>
  <c r="J69" i="6"/>
  <c r="K69" i="6"/>
  <c r="G70" i="6"/>
  <c r="H70" i="6"/>
  <c r="I70" i="6"/>
  <c r="J70" i="6"/>
  <c r="K70" i="6"/>
  <c r="G71" i="6"/>
  <c r="H71" i="6"/>
  <c r="I71" i="6"/>
  <c r="J71" i="6"/>
  <c r="K71" i="6"/>
  <c r="G72" i="6"/>
  <c r="H72" i="6"/>
  <c r="I72" i="6"/>
  <c r="J72" i="6"/>
  <c r="K72" i="6"/>
  <c r="G73" i="6"/>
  <c r="H73" i="6"/>
  <c r="I73" i="6"/>
  <c r="J73" i="6"/>
  <c r="K73" i="6"/>
  <c r="G74" i="6"/>
  <c r="H74" i="6"/>
  <c r="I74" i="6"/>
  <c r="J74" i="6"/>
  <c r="K74" i="6"/>
  <c r="G75" i="6"/>
  <c r="H75" i="6"/>
  <c r="I75" i="6"/>
  <c r="J75" i="6"/>
  <c r="K75" i="6"/>
  <c r="G76" i="6"/>
  <c r="H76" i="6"/>
  <c r="I76" i="6"/>
  <c r="J76" i="6"/>
  <c r="K76" i="6"/>
  <c r="G77" i="6"/>
  <c r="H77" i="6"/>
  <c r="I77" i="6"/>
  <c r="J77" i="6"/>
  <c r="K77" i="6"/>
  <c r="G78" i="6"/>
  <c r="H78" i="6"/>
  <c r="I78" i="6"/>
  <c r="J78" i="6"/>
  <c r="K78" i="6"/>
  <c r="G79" i="6"/>
  <c r="H79" i="6"/>
  <c r="I79" i="6"/>
  <c r="J79" i="6"/>
  <c r="K79" i="6"/>
  <c r="G80" i="6"/>
  <c r="H80" i="6"/>
  <c r="I80" i="6"/>
  <c r="J80" i="6"/>
  <c r="K80" i="6"/>
  <c r="G81" i="6"/>
  <c r="H81" i="6"/>
  <c r="I81" i="6"/>
  <c r="J81" i="6"/>
  <c r="K81" i="6"/>
  <c r="G82" i="6"/>
  <c r="H82" i="6"/>
  <c r="I82" i="6"/>
  <c r="J82" i="6"/>
  <c r="K82" i="6"/>
  <c r="G83" i="6"/>
  <c r="H83" i="6"/>
  <c r="I83" i="6"/>
  <c r="J83" i="6"/>
  <c r="K83" i="6"/>
  <c r="G84" i="6"/>
  <c r="H84" i="6"/>
  <c r="I84" i="6"/>
  <c r="J84" i="6"/>
  <c r="K84" i="6"/>
  <c r="G85" i="6"/>
  <c r="H85" i="6"/>
  <c r="I85" i="6"/>
  <c r="J85" i="6"/>
  <c r="K85" i="6"/>
  <c r="G86" i="6"/>
  <c r="H86" i="6"/>
  <c r="I86" i="6"/>
  <c r="J86" i="6"/>
  <c r="K86" i="6"/>
  <c r="G87" i="6"/>
  <c r="H87" i="6"/>
  <c r="I87" i="6"/>
  <c r="J87" i="6"/>
  <c r="K87" i="6"/>
  <c r="G88" i="6"/>
  <c r="H88" i="6"/>
  <c r="I88" i="6"/>
  <c r="J88" i="6"/>
  <c r="K88" i="6"/>
  <c r="G89" i="6"/>
  <c r="H89" i="6"/>
  <c r="I89" i="6"/>
  <c r="J89" i="6"/>
  <c r="K89" i="6"/>
  <c r="G90" i="6"/>
  <c r="H90" i="6"/>
  <c r="I90" i="6"/>
  <c r="J90" i="6"/>
  <c r="K90" i="6"/>
  <c r="G91" i="6"/>
  <c r="H91" i="6"/>
  <c r="I91" i="6"/>
  <c r="J91" i="6"/>
  <c r="K91" i="6"/>
  <c r="G92" i="6"/>
  <c r="H92" i="6"/>
  <c r="I92" i="6"/>
  <c r="J92" i="6"/>
  <c r="K92" i="6"/>
  <c r="G93" i="6"/>
  <c r="H93" i="6"/>
  <c r="I93" i="6"/>
  <c r="J93" i="6"/>
  <c r="K93" i="6"/>
  <c r="G94" i="6"/>
  <c r="H94" i="6"/>
  <c r="I94" i="6"/>
  <c r="J94" i="6"/>
  <c r="K94" i="6"/>
  <c r="G95" i="6"/>
  <c r="H95" i="6"/>
  <c r="I95" i="6"/>
  <c r="J95" i="6"/>
  <c r="K95" i="6"/>
  <c r="G96" i="6"/>
  <c r="H96" i="6"/>
  <c r="I96" i="6"/>
  <c r="J96" i="6"/>
  <c r="K96" i="6"/>
  <c r="G97" i="6"/>
  <c r="H97" i="6"/>
  <c r="I97" i="6"/>
  <c r="J97" i="6"/>
  <c r="K97" i="6"/>
  <c r="G98" i="6"/>
  <c r="H98" i="6"/>
  <c r="I98" i="6"/>
  <c r="J98" i="6"/>
  <c r="K98" i="6"/>
  <c r="G99" i="6"/>
  <c r="H99" i="6"/>
  <c r="I99" i="6"/>
  <c r="J99" i="6"/>
  <c r="K99" i="6"/>
  <c r="G100" i="6"/>
  <c r="H100" i="6"/>
  <c r="I100" i="6"/>
  <c r="J100" i="6"/>
  <c r="K100" i="6"/>
  <c r="G101" i="6"/>
  <c r="H101" i="6"/>
  <c r="I101" i="6"/>
  <c r="J101" i="6"/>
  <c r="K101" i="6"/>
  <c r="G102" i="6"/>
  <c r="H102" i="6"/>
  <c r="I102" i="6"/>
  <c r="J102" i="6"/>
  <c r="K102" i="6"/>
  <c r="G103" i="6"/>
  <c r="H103" i="6"/>
  <c r="I103" i="6"/>
  <c r="J103" i="6"/>
  <c r="K103" i="6"/>
  <c r="G104" i="6"/>
  <c r="H104" i="6"/>
  <c r="I104" i="6"/>
  <c r="J104" i="6"/>
  <c r="K104" i="6"/>
  <c r="G105" i="6"/>
  <c r="H105" i="6"/>
  <c r="I105" i="6"/>
  <c r="J105" i="6"/>
  <c r="K105" i="6"/>
  <c r="G106" i="6"/>
  <c r="H106" i="6"/>
  <c r="I106" i="6"/>
  <c r="J106" i="6"/>
  <c r="K106" i="6"/>
  <c r="G107" i="6"/>
  <c r="H107" i="6"/>
  <c r="I107" i="6"/>
  <c r="J107" i="6"/>
  <c r="K107" i="6"/>
  <c r="G108" i="6"/>
  <c r="H108" i="6"/>
  <c r="I108" i="6"/>
  <c r="J108" i="6"/>
  <c r="K108" i="6"/>
  <c r="G109" i="6"/>
  <c r="H109" i="6"/>
  <c r="I109" i="6"/>
  <c r="J109" i="6"/>
  <c r="K109" i="6"/>
  <c r="G110" i="6"/>
  <c r="H110" i="6"/>
  <c r="I110" i="6"/>
  <c r="J110" i="6"/>
  <c r="K110" i="6"/>
  <c r="G111" i="6"/>
  <c r="H111" i="6"/>
  <c r="I111" i="6"/>
  <c r="J111" i="6"/>
  <c r="K111" i="6"/>
  <c r="G112" i="6"/>
  <c r="H112" i="6"/>
  <c r="I112" i="6"/>
  <c r="J112" i="6"/>
  <c r="K112" i="6"/>
  <c r="G113" i="6"/>
  <c r="H113" i="6"/>
  <c r="I113" i="6"/>
  <c r="J113" i="6"/>
  <c r="K113" i="6"/>
  <c r="G114" i="6"/>
  <c r="H114" i="6"/>
  <c r="I114" i="6"/>
  <c r="J114" i="6"/>
  <c r="K114" i="6"/>
  <c r="G115" i="6"/>
  <c r="H115" i="6"/>
  <c r="I115" i="6"/>
  <c r="J115" i="6"/>
  <c r="K115" i="6"/>
  <c r="G116" i="6"/>
  <c r="H116" i="6"/>
  <c r="I116" i="6"/>
  <c r="J116" i="6"/>
  <c r="K116" i="6"/>
  <c r="G117" i="6"/>
  <c r="H117" i="6"/>
  <c r="I117" i="6"/>
  <c r="J117" i="6"/>
  <c r="K117" i="6"/>
  <c r="G118" i="6"/>
  <c r="H118" i="6"/>
  <c r="I118" i="6"/>
  <c r="J118" i="6"/>
  <c r="K118" i="6"/>
  <c r="G119" i="6"/>
  <c r="H119" i="6"/>
  <c r="I119" i="6"/>
  <c r="J119" i="6"/>
  <c r="K119" i="6"/>
  <c r="G120" i="6"/>
  <c r="H120" i="6"/>
  <c r="I120" i="6"/>
  <c r="J120" i="6"/>
  <c r="K120" i="6"/>
  <c r="G121" i="6"/>
  <c r="H121" i="6"/>
  <c r="I121" i="6"/>
  <c r="J121" i="6"/>
  <c r="K121" i="6"/>
  <c r="G122" i="6"/>
  <c r="H122" i="6"/>
  <c r="I122" i="6"/>
  <c r="J122" i="6"/>
  <c r="K122" i="6"/>
  <c r="G123" i="6"/>
  <c r="H123" i="6"/>
  <c r="I123" i="6"/>
  <c r="J123" i="6"/>
  <c r="K123" i="6"/>
  <c r="G124" i="6"/>
  <c r="H124" i="6"/>
  <c r="I124" i="6"/>
  <c r="J124" i="6"/>
  <c r="K124" i="6"/>
  <c r="G125" i="6"/>
  <c r="H125" i="6"/>
  <c r="I125" i="6"/>
  <c r="J125" i="6"/>
  <c r="K125" i="6"/>
  <c r="G126" i="6"/>
  <c r="H126" i="6"/>
  <c r="I126" i="6"/>
  <c r="J126" i="6"/>
  <c r="K126" i="6"/>
  <c r="G127" i="6"/>
  <c r="H127" i="6"/>
  <c r="I127" i="6"/>
  <c r="J127" i="6"/>
  <c r="K127" i="6"/>
  <c r="G128" i="6"/>
  <c r="H128" i="6"/>
  <c r="I128" i="6"/>
  <c r="J128" i="6"/>
  <c r="K128" i="6"/>
  <c r="G129" i="6"/>
  <c r="H129" i="6"/>
  <c r="I129" i="6"/>
  <c r="J129" i="6"/>
  <c r="K129" i="6"/>
  <c r="G130" i="6"/>
  <c r="H130" i="6"/>
  <c r="I130" i="6"/>
  <c r="J130" i="6"/>
  <c r="K130" i="6"/>
  <c r="G131" i="6"/>
  <c r="H131" i="6"/>
  <c r="I131" i="6"/>
  <c r="J131" i="6"/>
  <c r="K131" i="6"/>
  <c r="G132" i="6"/>
  <c r="H132" i="6"/>
  <c r="I132" i="6"/>
  <c r="J132" i="6"/>
  <c r="K132" i="6"/>
  <c r="G133" i="6"/>
  <c r="H133" i="6"/>
  <c r="I133" i="6"/>
  <c r="J133" i="6"/>
  <c r="K133" i="6"/>
  <c r="G134" i="6"/>
  <c r="H134" i="6"/>
  <c r="I134" i="6"/>
  <c r="J134" i="6"/>
  <c r="K134" i="6"/>
  <c r="G135" i="6"/>
  <c r="H135" i="6"/>
  <c r="I135" i="6"/>
  <c r="J135" i="6"/>
  <c r="K135" i="6"/>
  <c r="G136" i="6"/>
  <c r="H136" i="6"/>
  <c r="I136" i="6"/>
  <c r="J136" i="6"/>
  <c r="K136" i="6"/>
  <c r="G137" i="6"/>
  <c r="H137" i="6"/>
  <c r="I137" i="6"/>
  <c r="J137" i="6"/>
  <c r="K137" i="6"/>
  <c r="G138" i="6"/>
  <c r="H138" i="6"/>
  <c r="I138" i="6"/>
  <c r="J138" i="6"/>
  <c r="K138" i="6"/>
  <c r="G139" i="6"/>
  <c r="H139" i="6"/>
  <c r="I139" i="6"/>
  <c r="J139" i="6"/>
  <c r="K139" i="6"/>
  <c r="G140" i="6"/>
  <c r="H140" i="6"/>
  <c r="I140" i="6"/>
  <c r="J140" i="6"/>
  <c r="K140" i="6"/>
  <c r="G141" i="6"/>
  <c r="H141" i="6"/>
  <c r="I141" i="6"/>
  <c r="J141" i="6"/>
  <c r="K141" i="6"/>
  <c r="G142" i="6"/>
  <c r="H142" i="6"/>
  <c r="I142" i="6"/>
  <c r="J142" i="6"/>
  <c r="K142" i="6"/>
  <c r="G143" i="6"/>
  <c r="H143" i="6"/>
  <c r="I143" i="6"/>
  <c r="J143" i="6"/>
  <c r="K143" i="6"/>
  <c r="G144" i="6"/>
  <c r="H144" i="6"/>
  <c r="I144" i="6"/>
  <c r="J144" i="6"/>
  <c r="K144" i="6"/>
  <c r="G145" i="6"/>
  <c r="H145" i="6"/>
  <c r="I145" i="6"/>
  <c r="J145" i="6"/>
  <c r="K145" i="6"/>
  <c r="G146" i="6"/>
  <c r="H146" i="6"/>
  <c r="I146" i="6"/>
  <c r="J146" i="6"/>
  <c r="K146" i="6"/>
  <c r="G147" i="6"/>
  <c r="H147" i="6"/>
  <c r="I147" i="6"/>
  <c r="J147" i="6"/>
  <c r="K147" i="6"/>
  <c r="G148" i="6"/>
  <c r="H148" i="6"/>
  <c r="I148" i="6"/>
  <c r="J148" i="6"/>
  <c r="K148" i="6"/>
  <c r="G149" i="6"/>
  <c r="H149" i="6"/>
  <c r="I149" i="6"/>
  <c r="J149" i="6"/>
  <c r="K149" i="6"/>
  <c r="G150" i="6"/>
  <c r="H150" i="6"/>
  <c r="I150" i="6"/>
  <c r="J150" i="6"/>
  <c r="K150" i="6"/>
  <c r="G151" i="6"/>
  <c r="H151" i="6"/>
  <c r="I151" i="6"/>
  <c r="J151" i="6"/>
  <c r="K151" i="6"/>
  <c r="G152" i="6"/>
  <c r="H152" i="6"/>
  <c r="I152" i="6"/>
  <c r="J152" i="6"/>
  <c r="K152" i="6"/>
  <c r="G153" i="6"/>
  <c r="H153" i="6"/>
  <c r="I153" i="6"/>
  <c r="J153" i="6"/>
  <c r="K153" i="6"/>
  <c r="G154" i="6"/>
  <c r="H154" i="6"/>
  <c r="I154" i="6"/>
  <c r="J154" i="6"/>
  <c r="K154" i="6"/>
  <c r="G155" i="6"/>
  <c r="H155" i="6"/>
  <c r="I155" i="6"/>
  <c r="J155" i="6"/>
  <c r="K155" i="6"/>
  <c r="G156" i="6"/>
  <c r="H156" i="6"/>
  <c r="I156" i="6"/>
  <c r="J156" i="6"/>
  <c r="K156" i="6"/>
  <c r="G157" i="6"/>
  <c r="H157" i="6"/>
  <c r="I157" i="6"/>
  <c r="J157" i="6"/>
  <c r="K157" i="6"/>
  <c r="G158" i="6"/>
  <c r="H158" i="6"/>
  <c r="I158" i="6"/>
  <c r="J158" i="6"/>
  <c r="K158" i="6"/>
  <c r="G159" i="6"/>
  <c r="H159" i="6"/>
  <c r="I159" i="6"/>
  <c r="J159" i="6"/>
  <c r="K159" i="6"/>
  <c r="G160" i="6"/>
  <c r="H160" i="6"/>
  <c r="I160" i="6"/>
  <c r="J160" i="6"/>
  <c r="K160" i="6"/>
  <c r="G161" i="6"/>
  <c r="H161" i="6"/>
  <c r="I161" i="6"/>
  <c r="J161" i="6"/>
  <c r="K161" i="6"/>
  <c r="G162" i="6"/>
  <c r="H162" i="6"/>
  <c r="I162" i="6"/>
  <c r="J162" i="6"/>
  <c r="K162" i="6"/>
  <c r="G163" i="6"/>
  <c r="H163" i="6"/>
  <c r="I163" i="6"/>
  <c r="J163" i="6"/>
  <c r="K163" i="6"/>
  <c r="G164" i="6"/>
  <c r="H164" i="6"/>
  <c r="I164" i="6"/>
  <c r="J164" i="6"/>
  <c r="K164" i="6"/>
  <c r="G165" i="6"/>
  <c r="H165" i="6"/>
  <c r="I165" i="6"/>
  <c r="J165" i="6"/>
  <c r="K165" i="6"/>
  <c r="G166" i="6"/>
  <c r="H166" i="6"/>
  <c r="I166" i="6"/>
  <c r="J166" i="6"/>
  <c r="K166" i="6"/>
  <c r="G167" i="6"/>
  <c r="H167" i="6"/>
  <c r="I167" i="6"/>
  <c r="J167" i="6"/>
  <c r="K167" i="6"/>
  <c r="G168" i="6"/>
  <c r="H168" i="6"/>
  <c r="I168" i="6"/>
  <c r="J168" i="6"/>
  <c r="K168" i="6"/>
  <c r="G169" i="6"/>
  <c r="H169" i="6"/>
  <c r="I169" i="6"/>
  <c r="J169" i="6"/>
  <c r="K169" i="6"/>
  <c r="G170" i="6"/>
  <c r="H170" i="6"/>
  <c r="I170" i="6"/>
  <c r="J170" i="6"/>
  <c r="K170" i="6"/>
  <c r="G171" i="6"/>
  <c r="H171" i="6"/>
  <c r="I171" i="6"/>
  <c r="J171" i="6"/>
  <c r="K171" i="6"/>
  <c r="G172" i="6"/>
  <c r="H172" i="6"/>
  <c r="I172" i="6"/>
  <c r="J172" i="6"/>
  <c r="K172" i="6"/>
  <c r="G173" i="6"/>
  <c r="H173" i="6"/>
  <c r="I173" i="6"/>
  <c r="J173" i="6"/>
  <c r="K173" i="6"/>
  <c r="G174" i="6"/>
  <c r="H174" i="6"/>
  <c r="I174" i="6"/>
  <c r="J174" i="6"/>
  <c r="K174" i="6"/>
  <c r="G175" i="6"/>
  <c r="H175" i="6"/>
  <c r="I175" i="6"/>
  <c r="J175" i="6"/>
  <c r="K175" i="6"/>
  <c r="G176" i="6"/>
  <c r="H176" i="6"/>
  <c r="I176" i="6"/>
  <c r="J176" i="6"/>
  <c r="K176" i="6"/>
  <c r="G177" i="6"/>
  <c r="H177" i="6"/>
  <c r="I177" i="6"/>
  <c r="J177" i="6"/>
  <c r="K177" i="6"/>
  <c r="G178" i="6"/>
  <c r="H178" i="6"/>
  <c r="I178" i="6"/>
  <c r="J178" i="6"/>
  <c r="K178" i="6"/>
  <c r="G179" i="6"/>
  <c r="H179" i="6"/>
  <c r="I179" i="6"/>
  <c r="J179" i="6"/>
  <c r="K179" i="6"/>
  <c r="G180" i="6"/>
  <c r="H180" i="6"/>
  <c r="I180" i="6"/>
  <c r="J180" i="6"/>
  <c r="K180" i="6"/>
  <c r="G181" i="6"/>
  <c r="H181" i="6"/>
  <c r="I181" i="6"/>
  <c r="J181" i="6"/>
  <c r="K181" i="6"/>
  <c r="G182" i="6"/>
  <c r="H182" i="6"/>
  <c r="I182" i="6"/>
  <c r="J182" i="6"/>
  <c r="K182" i="6"/>
  <c r="G183" i="6"/>
  <c r="H183" i="6"/>
  <c r="I183" i="6"/>
  <c r="J183" i="6"/>
  <c r="K183" i="6"/>
  <c r="G184" i="6"/>
  <c r="H184" i="6"/>
  <c r="I184" i="6"/>
  <c r="J184" i="6"/>
  <c r="K184" i="6"/>
  <c r="G185" i="6"/>
  <c r="H185" i="6"/>
  <c r="I185" i="6"/>
  <c r="J185" i="6"/>
  <c r="K185" i="6"/>
  <c r="G186" i="6"/>
  <c r="H186" i="6"/>
  <c r="I186" i="6"/>
  <c r="J186" i="6"/>
  <c r="K186" i="6"/>
  <c r="G187" i="6"/>
  <c r="H187" i="6"/>
  <c r="I187" i="6"/>
  <c r="J187" i="6"/>
  <c r="K187" i="6"/>
  <c r="G188" i="6"/>
  <c r="H188" i="6"/>
  <c r="I188" i="6"/>
  <c r="J188" i="6"/>
  <c r="K188" i="6"/>
  <c r="G189" i="6"/>
  <c r="H189" i="6"/>
  <c r="I189" i="6"/>
  <c r="J189" i="6"/>
  <c r="K189" i="6"/>
  <c r="G190" i="6"/>
  <c r="H190" i="6"/>
  <c r="I190" i="6"/>
  <c r="J190" i="6"/>
  <c r="K190" i="6"/>
  <c r="G191" i="6"/>
  <c r="H191" i="6"/>
  <c r="I191" i="6"/>
  <c r="J191" i="6"/>
  <c r="K191" i="6"/>
  <c r="G192" i="6"/>
  <c r="H192" i="6"/>
  <c r="I192" i="6"/>
  <c r="J192" i="6"/>
  <c r="K192" i="6"/>
  <c r="G193" i="6"/>
  <c r="H193" i="6"/>
  <c r="I193" i="6"/>
  <c r="J193" i="6"/>
  <c r="K193" i="6"/>
  <c r="G194" i="6"/>
  <c r="H194" i="6"/>
  <c r="I194" i="6"/>
  <c r="J194" i="6"/>
  <c r="K194" i="6"/>
  <c r="G195" i="6"/>
  <c r="H195" i="6"/>
  <c r="I195" i="6"/>
  <c r="J195" i="6"/>
  <c r="K195" i="6"/>
  <c r="G196" i="6"/>
  <c r="H196" i="6"/>
  <c r="I196" i="6"/>
  <c r="J196" i="6"/>
  <c r="K196" i="6"/>
  <c r="G197" i="6"/>
  <c r="H197" i="6"/>
  <c r="I197" i="6"/>
  <c r="J197" i="6"/>
  <c r="K197" i="6"/>
  <c r="G198" i="6"/>
  <c r="H198" i="6"/>
  <c r="I198" i="6"/>
  <c r="J198" i="6"/>
  <c r="K198" i="6"/>
  <c r="G199" i="6"/>
  <c r="H199" i="6"/>
  <c r="I199" i="6"/>
  <c r="J199" i="6"/>
  <c r="K199" i="6"/>
  <c r="G200" i="6"/>
  <c r="H200" i="6"/>
  <c r="I200" i="6"/>
  <c r="J200" i="6"/>
  <c r="K200" i="6"/>
  <c r="G201" i="6"/>
  <c r="H201" i="6"/>
  <c r="I201" i="6"/>
  <c r="J201" i="6"/>
  <c r="K201" i="6"/>
  <c r="G202" i="6"/>
  <c r="H202" i="6"/>
  <c r="I202" i="6"/>
  <c r="J202" i="6"/>
  <c r="K202" i="6"/>
  <c r="G203" i="6"/>
  <c r="H203" i="6"/>
  <c r="I203" i="6"/>
  <c r="J203" i="6"/>
  <c r="K203" i="6"/>
  <c r="G204" i="6"/>
  <c r="H204" i="6"/>
  <c r="I204" i="6"/>
  <c r="J204" i="6"/>
  <c r="K204" i="6"/>
  <c r="G205" i="6"/>
  <c r="H205" i="6"/>
  <c r="I205" i="6"/>
  <c r="J205" i="6"/>
  <c r="K205" i="6"/>
  <c r="G206" i="6"/>
  <c r="H206" i="6"/>
  <c r="I206" i="6"/>
  <c r="J206" i="6"/>
  <c r="K206" i="6"/>
  <c r="G207" i="6"/>
  <c r="H207" i="6"/>
  <c r="I207" i="6"/>
  <c r="J207" i="6"/>
  <c r="K207" i="6"/>
  <c r="G208" i="6"/>
  <c r="H208" i="6"/>
  <c r="I208" i="6"/>
  <c r="J208" i="6"/>
  <c r="K208" i="6"/>
  <c r="G209" i="6"/>
  <c r="H209" i="6"/>
  <c r="I209" i="6"/>
  <c r="J209" i="6"/>
  <c r="K209" i="6"/>
  <c r="G210" i="6"/>
  <c r="H210" i="6"/>
  <c r="I210" i="6"/>
  <c r="J210" i="6"/>
  <c r="K210" i="6"/>
  <c r="G211" i="6"/>
  <c r="H211" i="6"/>
  <c r="I211" i="6"/>
  <c r="J211" i="6"/>
  <c r="K211" i="6"/>
  <c r="G212" i="6"/>
  <c r="H212" i="6"/>
  <c r="I212" i="6"/>
  <c r="J212" i="6"/>
  <c r="K212" i="6"/>
  <c r="G213" i="6"/>
  <c r="H213" i="6"/>
  <c r="I213" i="6"/>
  <c r="J213" i="6"/>
  <c r="K213" i="6"/>
  <c r="G214" i="6"/>
  <c r="H214" i="6"/>
  <c r="I214" i="6"/>
  <c r="J214" i="6"/>
  <c r="K214" i="6"/>
  <c r="G215" i="6"/>
  <c r="H215" i="6"/>
  <c r="I215" i="6"/>
  <c r="J215" i="6"/>
  <c r="K215" i="6"/>
  <c r="G216" i="6"/>
  <c r="H216" i="6"/>
  <c r="I216" i="6"/>
  <c r="J216" i="6"/>
  <c r="K216" i="6"/>
  <c r="G217" i="6"/>
  <c r="H217" i="6"/>
  <c r="I217" i="6"/>
  <c r="J217" i="6"/>
  <c r="K217" i="6"/>
  <c r="G218" i="6"/>
  <c r="H218" i="6"/>
  <c r="I218" i="6"/>
  <c r="J218" i="6"/>
  <c r="K218" i="6"/>
  <c r="G219" i="6"/>
  <c r="H219" i="6"/>
  <c r="I219" i="6"/>
  <c r="J219" i="6"/>
  <c r="K219" i="6"/>
  <c r="G220" i="6"/>
  <c r="H220" i="6"/>
  <c r="I220" i="6"/>
  <c r="J220" i="6"/>
  <c r="K220" i="6"/>
  <c r="G221" i="6"/>
  <c r="H221" i="6"/>
  <c r="I221" i="6"/>
  <c r="J221" i="6"/>
  <c r="K221" i="6"/>
  <c r="G222" i="6"/>
  <c r="H222" i="6"/>
  <c r="I222" i="6"/>
  <c r="J222" i="6"/>
  <c r="K222" i="6"/>
  <c r="G223" i="6"/>
  <c r="H223" i="6"/>
  <c r="I223" i="6"/>
  <c r="J223" i="6"/>
  <c r="K223" i="6"/>
  <c r="G224" i="6"/>
  <c r="H224" i="6"/>
  <c r="I224" i="6"/>
  <c r="J224" i="6"/>
  <c r="K224" i="6"/>
  <c r="G225" i="6"/>
  <c r="H225" i="6"/>
  <c r="I225" i="6"/>
  <c r="J225" i="6"/>
  <c r="K225" i="6"/>
  <c r="G226" i="6"/>
  <c r="H226" i="6"/>
  <c r="I226" i="6"/>
  <c r="J226" i="6"/>
  <c r="K226" i="6"/>
  <c r="G227" i="6"/>
  <c r="H227" i="6"/>
  <c r="I227" i="6"/>
  <c r="J227" i="6"/>
  <c r="K227" i="6"/>
  <c r="G228" i="6"/>
  <c r="H228" i="6"/>
  <c r="I228" i="6"/>
  <c r="J228" i="6"/>
  <c r="K228" i="6"/>
  <c r="G229" i="6"/>
  <c r="H229" i="6"/>
  <c r="I229" i="6"/>
  <c r="J229" i="6"/>
  <c r="K229" i="6"/>
  <c r="G230" i="6"/>
  <c r="H230" i="6"/>
  <c r="I230" i="6"/>
  <c r="J230" i="6"/>
  <c r="K230" i="6"/>
  <c r="G231" i="6"/>
  <c r="H231" i="6"/>
  <c r="I231" i="6"/>
  <c r="J231" i="6"/>
  <c r="K231" i="6"/>
  <c r="G232" i="6"/>
  <c r="H232" i="6"/>
  <c r="I232" i="6"/>
  <c r="J232" i="6"/>
  <c r="K232" i="6"/>
  <c r="G233" i="6"/>
  <c r="H233" i="6"/>
  <c r="I233" i="6"/>
  <c r="J233" i="6"/>
  <c r="K233" i="6"/>
  <c r="G234" i="6"/>
  <c r="H234" i="6"/>
  <c r="I234" i="6"/>
  <c r="J234" i="6"/>
  <c r="K234" i="6"/>
  <c r="G235" i="6"/>
  <c r="H235" i="6"/>
  <c r="I235" i="6"/>
  <c r="J235" i="6"/>
  <c r="K235" i="6"/>
  <c r="G236" i="6"/>
  <c r="H236" i="6"/>
  <c r="I236" i="6"/>
  <c r="J236" i="6"/>
  <c r="K236" i="6"/>
  <c r="G237" i="6"/>
  <c r="H237" i="6"/>
  <c r="I237" i="6"/>
  <c r="J237" i="6"/>
  <c r="K237" i="6"/>
  <c r="G238" i="6"/>
  <c r="H238" i="6"/>
  <c r="I238" i="6"/>
  <c r="J238" i="6"/>
  <c r="K238" i="6"/>
  <c r="G239" i="6"/>
  <c r="H239" i="6"/>
  <c r="I239" i="6"/>
  <c r="J239" i="6"/>
  <c r="K239" i="6"/>
  <c r="G240" i="6"/>
  <c r="H240" i="6"/>
  <c r="I240" i="6"/>
  <c r="J240" i="6"/>
  <c r="K240" i="6"/>
  <c r="G241" i="6"/>
  <c r="H241" i="6"/>
  <c r="I241" i="6"/>
  <c r="J241" i="6"/>
  <c r="K241" i="6"/>
  <c r="G242" i="6"/>
  <c r="H242" i="6"/>
  <c r="I242" i="6"/>
  <c r="J242" i="6"/>
  <c r="K242" i="6"/>
  <c r="G243" i="6"/>
  <c r="H243" i="6"/>
  <c r="I243" i="6"/>
  <c r="J243" i="6"/>
  <c r="K243" i="6"/>
  <c r="G244" i="6"/>
  <c r="H244" i="6"/>
  <c r="I244" i="6"/>
  <c r="J244" i="6"/>
  <c r="K244" i="6"/>
  <c r="G245" i="6"/>
  <c r="H245" i="6"/>
  <c r="I245" i="6"/>
  <c r="J245" i="6"/>
  <c r="K245" i="6"/>
  <c r="G246" i="6"/>
  <c r="H246" i="6"/>
  <c r="I246" i="6"/>
  <c r="J246" i="6"/>
  <c r="K246" i="6"/>
  <c r="G247" i="6"/>
  <c r="H247" i="6"/>
  <c r="I247" i="6"/>
  <c r="J247" i="6"/>
  <c r="K247" i="6"/>
  <c r="G248" i="6"/>
  <c r="H248" i="6"/>
  <c r="I248" i="6"/>
  <c r="J248" i="6"/>
  <c r="K248" i="6"/>
  <c r="G249" i="6"/>
  <c r="H249" i="6"/>
  <c r="I249" i="6"/>
  <c r="J249" i="6"/>
  <c r="K249" i="6"/>
  <c r="G250" i="6"/>
  <c r="H250" i="6"/>
  <c r="I250" i="6"/>
  <c r="J250" i="6"/>
  <c r="K250" i="6"/>
  <c r="G251" i="6"/>
  <c r="H251" i="6"/>
  <c r="I251" i="6"/>
  <c r="J251" i="6"/>
  <c r="K251" i="6"/>
  <c r="G252" i="6"/>
  <c r="H252" i="6"/>
  <c r="I252" i="6"/>
  <c r="J252" i="6"/>
  <c r="K252" i="6"/>
  <c r="G253" i="6"/>
  <c r="H253" i="6"/>
  <c r="I253" i="6"/>
  <c r="J253" i="6"/>
  <c r="K253" i="6"/>
  <c r="G254" i="6"/>
  <c r="H254" i="6"/>
  <c r="I254" i="6"/>
  <c r="J254" i="6"/>
  <c r="K254" i="6"/>
  <c r="G255" i="6"/>
  <c r="H255" i="6"/>
  <c r="I255" i="6"/>
  <c r="J255" i="6"/>
  <c r="K255" i="6"/>
  <c r="G256" i="6"/>
  <c r="H256" i="6"/>
  <c r="I256" i="6"/>
  <c r="J256" i="6"/>
  <c r="K256" i="6"/>
  <c r="G257" i="6"/>
  <c r="H257" i="6"/>
  <c r="I257" i="6"/>
  <c r="J257" i="6"/>
  <c r="K257" i="6"/>
  <c r="G258" i="6"/>
  <c r="H258" i="6"/>
  <c r="I258" i="6"/>
  <c r="J258" i="6"/>
  <c r="K258" i="6"/>
  <c r="G259" i="6"/>
  <c r="H259" i="6"/>
  <c r="I259" i="6"/>
  <c r="J259" i="6"/>
  <c r="K259" i="6"/>
  <c r="G260" i="6"/>
  <c r="H260" i="6"/>
  <c r="I260" i="6"/>
  <c r="J260" i="6"/>
  <c r="K260" i="6"/>
  <c r="G261" i="6"/>
  <c r="H261" i="6"/>
  <c r="I261" i="6"/>
  <c r="J261" i="6"/>
  <c r="K261" i="6"/>
  <c r="G262" i="6"/>
  <c r="H262" i="6"/>
  <c r="I262" i="6"/>
  <c r="J262" i="6"/>
  <c r="K262" i="6"/>
  <c r="G263" i="6"/>
  <c r="H263" i="6"/>
  <c r="I263" i="6"/>
  <c r="J263" i="6"/>
  <c r="K263" i="6"/>
  <c r="G264" i="6"/>
  <c r="H264" i="6"/>
  <c r="I264" i="6"/>
  <c r="J264" i="6"/>
  <c r="K264" i="6"/>
  <c r="G265" i="6"/>
  <c r="H265" i="6"/>
  <c r="I265" i="6"/>
  <c r="J265" i="6"/>
  <c r="K265" i="6"/>
  <c r="G266" i="6"/>
  <c r="H266" i="6"/>
  <c r="I266" i="6"/>
  <c r="J266" i="6"/>
  <c r="K266" i="6"/>
  <c r="G267" i="6"/>
  <c r="H267" i="6"/>
  <c r="I267" i="6"/>
  <c r="J267" i="6"/>
  <c r="K267" i="6"/>
  <c r="G268" i="6"/>
  <c r="H268" i="6"/>
  <c r="I268" i="6"/>
  <c r="J268" i="6"/>
  <c r="K268" i="6"/>
  <c r="G269" i="6"/>
  <c r="H269" i="6"/>
  <c r="I269" i="6"/>
  <c r="J269" i="6"/>
  <c r="K269" i="6"/>
  <c r="G270" i="6"/>
  <c r="H270" i="6"/>
  <c r="I270" i="6"/>
  <c r="J270" i="6"/>
  <c r="K270" i="6"/>
  <c r="H2" i="6"/>
  <c r="I2" i="6"/>
  <c r="J2" i="6"/>
  <c r="K2" i="6"/>
  <c r="G2" i="6"/>
  <c r="G3" i="7"/>
  <c r="H3" i="7"/>
  <c r="I3" i="7"/>
  <c r="J3" i="7"/>
  <c r="K3" i="7"/>
  <c r="G4" i="7"/>
  <c r="H4" i="7"/>
  <c r="I4" i="7"/>
  <c r="J4" i="7"/>
  <c r="K4" i="7"/>
  <c r="G5" i="7"/>
  <c r="H5" i="7"/>
  <c r="I5" i="7"/>
  <c r="J5" i="7"/>
  <c r="K5" i="7"/>
  <c r="G6" i="7"/>
  <c r="H6" i="7"/>
  <c r="I6" i="7"/>
  <c r="J6" i="7"/>
  <c r="K6" i="7"/>
  <c r="G7" i="7"/>
  <c r="H7" i="7"/>
  <c r="I7" i="7"/>
  <c r="J7" i="7"/>
  <c r="K7" i="7"/>
  <c r="G8" i="7"/>
  <c r="H8" i="7"/>
  <c r="I8" i="7"/>
  <c r="J8" i="7"/>
  <c r="K8" i="7"/>
  <c r="G9" i="7"/>
  <c r="H9" i="7"/>
  <c r="I9" i="7"/>
  <c r="J9" i="7"/>
  <c r="K9" i="7"/>
  <c r="G10" i="7"/>
  <c r="H10" i="7"/>
  <c r="I10" i="7"/>
  <c r="J10" i="7"/>
  <c r="K10" i="7"/>
  <c r="G11" i="7"/>
  <c r="H11" i="7"/>
  <c r="I11" i="7"/>
  <c r="J11" i="7"/>
  <c r="K11" i="7"/>
  <c r="G12" i="7"/>
  <c r="H12" i="7"/>
  <c r="I12" i="7"/>
  <c r="J12" i="7"/>
  <c r="K12" i="7"/>
  <c r="G13" i="7"/>
  <c r="H13" i="7"/>
  <c r="I13" i="7"/>
  <c r="J13" i="7"/>
  <c r="K13" i="7"/>
  <c r="G14" i="7"/>
  <c r="H14" i="7"/>
  <c r="I14" i="7"/>
  <c r="J14" i="7"/>
  <c r="K14" i="7"/>
  <c r="G15" i="7"/>
  <c r="H15" i="7"/>
  <c r="I15" i="7"/>
  <c r="J15" i="7"/>
  <c r="K15" i="7"/>
  <c r="G16" i="7"/>
  <c r="H16" i="7"/>
  <c r="I16" i="7"/>
  <c r="J16" i="7"/>
  <c r="K16" i="7"/>
  <c r="G17" i="7"/>
  <c r="H17" i="7"/>
  <c r="I17" i="7"/>
  <c r="J17" i="7"/>
  <c r="K17" i="7"/>
  <c r="G18" i="7"/>
  <c r="H18" i="7"/>
  <c r="I18" i="7"/>
  <c r="J18" i="7"/>
  <c r="K18" i="7"/>
  <c r="G19" i="7"/>
  <c r="H19" i="7"/>
  <c r="I19" i="7"/>
  <c r="J19" i="7"/>
  <c r="K19" i="7"/>
  <c r="G20" i="7"/>
  <c r="H20" i="7"/>
  <c r="I20" i="7"/>
  <c r="J20" i="7"/>
  <c r="K20" i="7"/>
  <c r="G21" i="7"/>
  <c r="H21" i="7"/>
  <c r="I21" i="7"/>
  <c r="J21" i="7"/>
  <c r="K21" i="7"/>
  <c r="G22" i="7"/>
  <c r="H22" i="7"/>
  <c r="I22" i="7"/>
  <c r="J22" i="7"/>
  <c r="K22" i="7"/>
  <c r="G23" i="7"/>
  <c r="H23" i="7"/>
  <c r="I23" i="7"/>
  <c r="J23" i="7"/>
  <c r="K23" i="7"/>
  <c r="G24" i="7"/>
  <c r="H24" i="7"/>
  <c r="I24" i="7"/>
  <c r="J24" i="7"/>
  <c r="K24" i="7"/>
  <c r="G25" i="7"/>
  <c r="H25" i="7"/>
  <c r="I25" i="7"/>
  <c r="J25" i="7"/>
  <c r="K25" i="7"/>
  <c r="G26" i="7"/>
  <c r="H26" i="7"/>
  <c r="I26" i="7"/>
  <c r="J26" i="7"/>
  <c r="K26" i="7"/>
  <c r="G27" i="7"/>
  <c r="H27" i="7"/>
  <c r="I27" i="7"/>
  <c r="J27" i="7"/>
  <c r="K27" i="7"/>
  <c r="G28" i="7"/>
  <c r="H28" i="7"/>
  <c r="I28" i="7"/>
  <c r="J28" i="7"/>
  <c r="K28" i="7"/>
  <c r="G29" i="7"/>
  <c r="H29" i="7"/>
  <c r="I29" i="7"/>
  <c r="J29" i="7"/>
  <c r="K29" i="7"/>
  <c r="G30" i="7"/>
  <c r="H30" i="7"/>
  <c r="I30" i="7"/>
  <c r="J30" i="7"/>
  <c r="K30" i="7"/>
  <c r="G31" i="7"/>
  <c r="H31" i="7"/>
  <c r="I31" i="7"/>
  <c r="J31" i="7"/>
  <c r="K31" i="7"/>
  <c r="G32" i="7"/>
  <c r="H32" i="7"/>
  <c r="I32" i="7"/>
  <c r="J32" i="7"/>
  <c r="K32" i="7"/>
  <c r="G33" i="7"/>
  <c r="H33" i="7"/>
  <c r="I33" i="7"/>
  <c r="J33" i="7"/>
  <c r="K33" i="7"/>
  <c r="G34" i="7"/>
  <c r="H34" i="7"/>
  <c r="I34" i="7"/>
  <c r="J34" i="7"/>
  <c r="K34" i="7"/>
  <c r="G35" i="7"/>
  <c r="H35" i="7"/>
  <c r="I35" i="7"/>
  <c r="J35" i="7"/>
  <c r="K35" i="7"/>
  <c r="G36" i="7"/>
  <c r="H36" i="7"/>
  <c r="I36" i="7"/>
  <c r="J36" i="7"/>
  <c r="K36" i="7"/>
  <c r="G37" i="7"/>
  <c r="H37" i="7"/>
  <c r="I37" i="7"/>
  <c r="J37" i="7"/>
  <c r="K37" i="7"/>
  <c r="G38" i="7"/>
  <c r="H38" i="7"/>
  <c r="I38" i="7"/>
  <c r="J38" i="7"/>
  <c r="K38" i="7"/>
  <c r="G39" i="7"/>
  <c r="H39" i="7"/>
  <c r="I39" i="7"/>
  <c r="J39" i="7"/>
  <c r="K39" i="7"/>
  <c r="G40" i="7"/>
  <c r="H40" i="7"/>
  <c r="I40" i="7"/>
  <c r="J40" i="7"/>
  <c r="K40" i="7"/>
  <c r="G41" i="7"/>
  <c r="H41" i="7"/>
  <c r="I41" i="7"/>
  <c r="J41" i="7"/>
  <c r="K41" i="7"/>
  <c r="G42" i="7"/>
  <c r="H42" i="7"/>
  <c r="I42" i="7"/>
  <c r="J42" i="7"/>
  <c r="K42" i="7"/>
  <c r="G43" i="7"/>
  <c r="H43" i="7"/>
  <c r="I43" i="7"/>
  <c r="J43" i="7"/>
  <c r="K43" i="7"/>
  <c r="G44" i="7"/>
  <c r="H44" i="7"/>
  <c r="I44" i="7"/>
  <c r="J44" i="7"/>
  <c r="K44" i="7"/>
  <c r="G45" i="7"/>
  <c r="H45" i="7"/>
  <c r="I45" i="7"/>
  <c r="J45" i="7"/>
  <c r="K45" i="7"/>
  <c r="G46" i="7"/>
  <c r="H46" i="7"/>
  <c r="I46" i="7"/>
  <c r="J46" i="7"/>
  <c r="K46" i="7"/>
  <c r="G47" i="7"/>
  <c r="H47" i="7"/>
  <c r="I47" i="7"/>
  <c r="J47" i="7"/>
  <c r="K47" i="7"/>
  <c r="G48" i="7"/>
  <c r="H48" i="7"/>
  <c r="I48" i="7"/>
  <c r="J48" i="7"/>
  <c r="K48" i="7"/>
  <c r="G49" i="7"/>
  <c r="H49" i="7"/>
  <c r="I49" i="7"/>
  <c r="J49" i="7"/>
  <c r="K49" i="7"/>
  <c r="G50" i="7"/>
  <c r="H50" i="7"/>
  <c r="I50" i="7"/>
  <c r="J50" i="7"/>
  <c r="K50" i="7"/>
  <c r="G51" i="7"/>
  <c r="H51" i="7"/>
  <c r="I51" i="7"/>
  <c r="J51" i="7"/>
  <c r="K51" i="7"/>
  <c r="G52" i="7"/>
  <c r="H52" i="7"/>
  <c r="I52" i="7"/>
  <c r="J52" i="7"/>
  <c r="K52" i="7"/>
  <c r="G53" i="7"/>
  <c r="H53" i="7"/>
  <c r="I53" i="7"/>
  <c r="J53" i="7"/>
  <c r="K53" i="7"/>
  <c r="G54" i="7"/>
  <c r="H54" i="7"/>
  <c r="I54" i="7"/>
  <c r="J54" i="7"/>
  <c r="K54" i="7"/>
  <c r="G55" i="7"/>
  <c r="H55" i="7"/>
  <c r="I55" i="7"/>
  <c r="J55" i="7"/>
  <c r="K55" i="7"/>
  <c r="G56" i="7"/>
  <c r="H56" i="7"/>
  <c r="I56" i="7"/>
  <c r="J56" i="7"/>
  <c r="K56" i="7"/>
  <c r="G57" i="7"/>
  <c r="H57" i="7"/>
  <c r="I57" i="7"/>
  <c r="J57" i="7"/>
  <c r="K57" i="7"/>
  <c r="G58" i="7"/>
  <c r="H58" i="7"/>
  <c r="I58" i="7"/>
  <c r="J58" i="7"/>
  <c r="K58" i="7"/>
  <c r="G59" i="7"/>
  <c r="H59" i="7"/>
  <c r="I59" i="7"/>
  <c r="J59" i="7"/>
  <c r="K59" i="7"/>
  <c r="G60" i="7"/>
  <c r="H60" i="7"/>
  <c r="I60" i="7"/>
  <c r="J60" i="7"/>
  <c r="K60" i="7"/>
  <c r="G61" i="7"/>
  <c r="H61" i="7"/>
  <c r="I61" i="7"/>
  <c r="J61" i="7"/>
  <c r="K61" i="7"/>
  <c r="G62" i="7"/>
  <c r="H62" i="7"/>
  <c r="I62" i="7"/>
  <c r="J62" i="7"/>
  <c r="K62" i="7"/>
  <c r="G63" i="7"/>
  <c r="H63" i="7"/>
  <c r="I63" i="7"/>
  <c r="J63" i="7"/>
  <c r="K63" i="7"/>
  <c r="G64" i="7"/>
  <c r="H64" i="7"/>
  <c r="I64" i="7"/>
  <c r="J64" i="7"/>
  <c r="K64" i="7"/>
  <c r="G65" i="7"/>
  <c r="H65" i="7"/>
  <c r="I65" i="7"/>
  <c r="J65" i="7"/>
  <c r="K65" i="7"/>
  <c r="G66" i="7"/>
  <c r="H66" i="7"/>
  <c r="I66" i="7"/>
  <c r="J66" i="7"/>
  <c r="K66" i="7"/>
  <c r="G67" i="7"/>
  <c r="H67" i="7"/>
  <c r="I67" i="7"/>
  <c r="J67" i="7"/>
  <c r="K67" i="7"/>
  <c r="G68" i="7"/>
  <c r="H68" i="7"/>
  <c r="I68" i="7"/>
  <c r="J68" i="7"/>
  <c r="K68" i="7"/>
  <c r="G69" i="7"/>
  <c r="H69" i="7"/>
  <c r="I69" i="7"/>
  <c r="J69" i="7"/>
  <c r="K69" i="7"/>
  <c r="G70" i="7"/>
  <c r="H70" i="7"/>
  <c r="I70" i="7"/>
  <c r="J70" i="7"/>
  <c r="K70" i="7"/>
  <c r="G71" i="7"/>
  <c r="H71" i="7"/>
  <c r="I71" i="7"/>
  <c r="J71" i="7"/>
  <c r="K71" i="7"/>
  <c r="G72" i="7"/>
  <c r="H72" i="7"/>
  <c r="I72" i="7"/>
  <c r="J72" i="7"/>
  <c r="K72" i="7"/>
  <c r="G73" i="7"/>
  <c r="H73" i="7"/>
  <c r="I73" i="7"/>
  <c r="J73" i="7"/>
  <c r="K73" i="7"/>
  <c r="G74" i="7"/>
  <c r="H74" i="7"/>
  <c r="I74" i="7"/>
  <c r="J74" i="7"/>
  <c r="K74" i="7"/>
  <c r="G75" i="7"/>
  <c r="H75" i="7"/>
  <c r="I75" i="7"/>
  <c r="J75" i="7"/>
  <c r="K75" i="7"/>
  <c r="G76" i="7"/>
  <c r="H76" i="7"/>
  <c r="I76" i="7"/>
  <c r="J76" i="7"/>
  <c r="K76" i="7"/>
  <c r="G77" i="7"/>
  <c r="H77" i="7"/>
  <c r="I77" i="7"/>
  <c r="J77" i="7"/>
  <c r="K77" i="7"/>
  <c r="G78" i="7"/>
  <c r="H78" i="7"/>
  <c r="I78" i="7"/>
  <c r="J78" i="7"/>
  <c r="K78" i="7"/>
  <c r="G79" i="7"/>
  <c r="H79" i="7"/>
  <c r="I79" i="7"/>
  <c r="J79" i="7"/>
  <c r="K79" i="7"/>
  <c r="G80" i="7"/>
  <c r="H80" i="7"/>
  <c r="I80" i="7"/>
  <c r="J80" i="7"/>
  <c r="K80" i="7"/>
  <c r="G81" i="7"/>
  <c r="H81" i="7"/>
  <c r="I81" i="7"/>
  <c r="J81" i="7"/>
  <c r="K81" i="7"/>
  <c r="G82" i="7"/>
  <c r="H82" i="7"/>
  <c r="I82" i="7"/>
  <c r="J82" i="7"/>
  <c r="K82" i="7"/>
  <c r="G83" i="7"/>
  <c r="H83" i="7"/>
  <c r="I83" i="7"/>
  <c r="J83" i="7"/>
  <c r="K83" i="7"/>
  <c r="G84" i="7"/>
  <c r="H84" i="7"/>
  <c r="I84" i="7"/>
  <c r="J84" i="7"/>
  <c r="K84" i="7"/>
  <c r="G85" i="7"/>
  <c r="H85" i="7"/>
  <c r="I85" i="7"/>
  <c r="J85" i="7"/>
  <c r="K85" i="7"/>
  <c r="G86" i="7"/>
  <c r="H86" i="7"/>
  <c r="I86" i="7"/>
  <c r="J86" i="7"/>
  <c r="K86" i="7"/>
  <c r="G87" i="7"/>
  <c r="H87" i="7"/>
  <c r="I87" i="7"/>
  <c r="J87" i="7"/>
  <c r="K87" i="7"/>
  <c r="G88" i="7"/>
  <c r="H88" i="7"/>
  <c r="I88" i="7"/>
  <c r="J88" i="7"/>
  <c r="K88" i="7"/>
  <c r="G89" i="7"/>
  <c r="H89" i="7"/>
  <c r="I89" i="7"/>
  <c r="J89" i="7"/>
  <c r="K89" i="7"/>
  <c r="G90" i="7"/>
  <c r="H90" i="7"/>
  <c r="I90" i="7"/>
  <c r="J90" i="7"/>
  <c r="K90" i="7"/>
  <c r="G91" i="7"/>
  <c r="H91" i="7"/>
  <c r="I91" i="7"/>
  <c r="J91" i="7"/>
  <c r="K91" i="7"/>
  <c r="G92" i="7"/>
  <c r="H92" i="7"/>
  <c r="I92" i="7"/>
  <c r="J92" i="7"/>
  <c r="K92" i="7"/>
  <c r="G93" i="7"/>
  <c r="H93" i="7"/>
  <c r="I93" i="7"/>
  <c r="J93" i="7"/>
  <c r="K93" i="7"/>
  <c r="G94" i="7"/>
  <c r="H94" i="7"/>
  <c r="I94" i="7"/>
  <c r="J94" i="7"/>
  <c r="K94" i="7"/>
  <c r="G95" i="7"/>
  <c r="H95" i="7"/>
  <c r="I95" i="7"/>
  <c r="J95" i="7"/>
  <c r="K95" i="7"/>
  <c r="G96" i="7"/>
  <c r="H96" i="7"/>
  <c r="I96" i="7"/>
  <c r="J96" i="7"/>
  <c r="K96" i="7"/>
  <c r="G97" i="7"/>
  <c r="H97" i="7"/>
  <c r="I97" i="7"/>
  <c r="J97" i="7"/>
  <c r="K97" i="7"/>
  <c r="G98" i="7"/>
  <c r="H98" i="7"/>
  <c r="I98" i="7"/>
  <c r="J98" i="7"/>
  <c r="K98" i="7"/>
  <c r="G99" i="7"/>
  <c r="H99" i="7"/>
  <c r="I99" i="7"/>
  <c r="J99" i="7"/>
  <c r="K99" i="7"/>
  <c r="G100" i="7"/>
  <c r="H100" i="7"/>
  <c r="I100" i="7"/>
  <c r="J100" i="7"/>
  <c r="K100" i="7"/>
  <c r="G101" i="7"/>
  <c r="H101" i="7"/>
  <c r="I101" i="7"/>
  <c r="J101" i="7"/>
  <c r="K101" i="7"/>
  <c r="G102" i="7"/>
  <c r="H102" i="7"/>
  <c r="I102" i="7"/>
  <c r="J102" i="7"/>
  <c r="K102" i="7"/>
  <c r="G103" i="7"/>
  <c r="H103" i="7"/>
  <c r="I103" i="7"/>
  <c r="J103" i="7"/>
  <c r="K103" i="7"/>
  <c r="G104" i="7"/>
  <c r="H104" i="7"/>
  <c r="I104" i="7"/>
  <c r="J104" i="7"/>
  <c r="K104" i="7"/>
  <c r="G105" i="7"/>
  <c r="H105" i="7"/>
  <c r="I105" i="7"/>
  <c r="J105" i="7"/>
  <c r="K105" i="7"/>
  <c r="G106" i="7"/>
  <c r="H106" i="7"/>
  <c r="I106" i="7"/>
  <c r="J106" i="7"/>
  <c r="K106" i="7"/>
  <c r="G107" i="7"/>
  <c r="H107" i="7"/>
  <c r="I107" i="7"/>
  <c r="J107" i="7"/>
  <c r="K107" i="7"/>
  <c r="G108" i="7"/>
  <c r="H108" i="7"/>
  <c r="I108" i="7"/>
  <c r="J108" i="7"/>
  <c r="K108" i="7"/>
  <c r="G109" i="7"/>
  <c r="H109" i="7"/>
  <c r="I109" i="7"/>
  <c r="J109" i="7"/>
  <c r="K109" i="7"/>
  <c r="G110" i="7"/>
  <c r="H110" i="7"/>
  <c r="I110" i="7"/>
  <c r="J110" i="7"/>
  <c r="K110" i="7"/>
  <c r="G111" i="7"/>
  <c r="H111" i="7"/>
  <c r="I111" i="7"/>
  <c r="J111" i="7"/>
  <c r="K111" i="7"/>
  <c r="G112" i="7"/>
  <c r="H112" i="7"/>
  <c r="I112" i="7"/>
  <c r="J112" i="7"/>
  <c r="K112" i="7"/>
  <c r="G113" i="7"/>
  <c r="H113" i="7"/>
  <c r="I113" i="7"/>
  <c r="J113" i="7"/>
  <c r="K113" i="7"/>
  <c r="G114" i="7"/>
  <c r="H114" i="7"/>
  <c r="I114" i="7"/>
  <c r="J114" i="7"/>
  <c r="K114" i="7"/>
  <c r="G115" i="7"/>
  <c r="H115" i="7"/>
  <c r="I115" i="7"/>
  <c r="J115" i="7"/>
  <c r="K115" i="7"/>
  <c r="G116" i="7"/>
  <c r="H116" i="7"/>
  <c r="I116" i="7"/>
  <c r="J116" i="7"/>
  <c r="K116" i="7"/>
  <c r="G117" i="7"/>
  <c r="H117" i="7"/>
  <c r="I117" i="7"/>
  <c r="J117" i="7"/>
  <c r="K117" i="7"/>
  <c r="G118" i="7"/>
  <c r="H118" i="7"/>
  <c r="I118" i="7"/>
  <c r="J118" i="7"/>
  <c r="K118" i="7"/>
  <c r="G119" i="7"/>
  <c r="H119" i="7"/>
  <c r="I119" i="7"/>
  <c r="J119" i="7"/>
  <c r="K119" i="7"/>
  <c r="G120" i="7"/>
  <c r="H120" i="7"/>
  <c r="I120" i="7"/>
  <c r="J120" i="7"/>
  <c r="K120" i="7"/>
  <c r="G121" i="7"/>
  <c r="H121" i="7"/>
  <c r="I121" i="7"/>
  <c r="J121" i="7"/>
  <c r="K121" i="7"/>
  <c r="G122" i="7"/>
  <c r="H122" i="7"/>
  <c r="I122" i="7"/>
  <c r="J122" i="7"/>
  <c r="K122" i="7"/>
  <c r="G123" i="7"/>
  <c r="H123" i="7"/>
  <c r="I123" i="7"/>
  <c r="J123" i="7"/>
  <c r="K123" i="7"/>
  <c r="G124" i="7"/>
  <c r="H124" i="7"/>
  <c r="I124" i="7"/>
  <c r="J124" i="7"/>
  <c r="K124" i="7"/>
  <c r="G125" i="7"/>
  <c r="H125" i="7"/>
  <c r="I125" i="7"/>
  <c r="J125" i="7"/>
  <c r="K125" i="7"/>
  <c r="G126" i="7"/>
  <c r="H126" i="7"/>
  <c r="I126" i="7"/>
  <c r="J126" i="7"/>
  <c r="K126" i="7"/>
  <c r="G127" i="7"/>
  <c r="H127" i="7"/>
  <c r="I127" i="7"/>
  <c r="J127" i="7"/>
  <c r="K127" i="7"/>
  <c r="G128" i="7"/>
  <c r="H128" i="7"/>
  <c r="I128" i="7"/>
  <c r="J128" i="7"/>
  <c r="K128" i="7"/>
  <c r="G129" i="7"/>
  <c r="H129" i="7"/>
  <c r="I129" i="7"/>
  <c r="J129" i="7"/>
  <c r="K129" i="7"/>
  <c r="G130" i="7"/>
  <c r="H130" i="7"/>
  <c r="I130" i="7"/>
  <c r="J130" i="7"/>
  <c r="K130" i="7"/>
  <c r="G131" i="7"/>
  <c r="H131" i="7"/>
  <c r="I131" i="7"/>
  <c r="J131" i="7"/>
  <c r="K131" i="7"/>
  <c r="G132" i="7"/>
  <c r="H132" i="7"/>
  <c r="I132" i="7"/>
  <c r="J132" i="7"/>
  <c r="K132" i="7"/>
  <c r="G133" i="7"/>
  <c r="H133" i="7"/>
  <c r="I133" i="7"/>
  <c r="J133" i="7"/>
  <c r="K133" i="7"/>
  <c r="G134" i="7"/>
  <c r="H134" i="7"/>
  <c r="I134" i="7"/>
  <c r="J134" i="7"/>
  <c r="K134" i="7"/>
  <c r="G135" i="7"/>
  <c r="H135" i="7"/>
  <c r="I135" i="7"/>
  <c r="J135" i="7"/>
  <c r="K135" i="7"/>
  <c r="G136" i="7"/>
  <c r="H136" i="7"/>
  <c r="I136" i="7"/>
  <c r="J136" i="7"/>
  <c r="K136" i="7"/>
  <c r="G137" i="7"/>
  <c r="H137" i="7"/>
  <c r="I137" i="7"/>
  <c r="J137" i="7"/>
  <c r="K137" i="7"/>
  <c r="G138" i="7"/>
  <c r="H138" i="7"/>
  <c r="I138" i="7"/>
  <c r="J138" i="7"/>
  <c r="K138" i="7"/>
  <c r="G139" i="7"/>
  <c r="H139" i="7"/>
  <c r="I139" i="7"/>
  <c r="J139" i="7"/>
  <c r="K139" i="7"/>
  <c r="G140" i="7"/>
  <c r="H140" i="7"/>
  <c r="I140" i="7"/>
  <c r="J140" i="7"/>
  <c r="K140" i="7"/>
  <c r="G141" i="7"/>
  <c r="H141" i="7"/>
  <c r="I141" i="7"/>
  <c r="J141" i="7"/>
  <c r="K141" i="7"/>
  <c r="G142" i="7"/>
  <c r="H142" i="7"/>
  <c r="I142" i="7"/>
  <c r="J142" i="7"/>
  <c r="K142" i="7"/>
  <c r="G143" i="7"/>
  <c r="H143" i="7"/>
  <c r="I143" i="7"/>
  <c r="J143" i="7"/>
  <c r="K143" i="7"/>
  <c r="G144" i="7"/>
  <c r="H144" i="7"/>
  <c r="I144" i="7"/>
  <c r="J144" i="7"/>
  <c r="K144" i="7"/>
  <c r="G145" i="7"/>
  <c r="H145" i="7"/>
  <c r="I145" i="7"/>
  <c r="J145" i="7"/>
  <c r="K145" i="7"/>
  <c r="G146" i="7"/>
  <c r="H146" i="7"/>
  <c r="I146" i="7"/>
  <c r="J146" i="7"/>
  <c r="K146" i="7"/>
  <c r="G147" i="7"/>
  <c r="H147" i="7"/>
  <c r="I147" i="7"/>
  <c r="J147" i="7"/>
  <c r="K147" i="7"/>
  <c r="G148" i="7"/>
  <c r="H148" i="7"/>
  <c r="I148" i="7"/>
  <c r="J148" i="7"/>
  <c r="K148" i="7"/>
  <c r="G149" i="7"/>
  <c r="H149" i="7"/>
  <c r="I149" i="7"/>
  <c r="J149" i="7"/>
  <c r="K149" i="7"/>
  <c r="G150" i="7"/>
  <c r="H150" i="7"/>
  <c r="I150" i="7"/>
  <c r="J150" i="7"/>
  <c r="K150" i="7"/>
  <c r="G151" i="7"/>
  <c r="H151" i="7"/>
  <c r="I151" i="7"/>
  <c r="J151" i="7"/>
  <c r="K151" i="7"/>
  <c r="G152" i="7"/>
  <c r="H152" i="7"/>
  <c r="I152" i="7"/>
  <c r="J152" i="7"/>
  <c r="K152" i="7"/>
  <c r="G153" i="7"/>
  <c r="H153" i="7"/>
  <c r="I153" i="7"/>
  <c r="J153" i="7"/>
  <c r="K153" i="7"/>
  <c r="G154" i="7"/>
  <c r="H154" i="7"/>
  <c r="I154" i="7"/>
  <c r="J154" i="7"/>
  <c r="K154" i="7"/>
  <c r="G155" i="7"/>
  <c r="H155" i="7"/>
  <c r="I155" i="7"/>
  <c r="J155" i="7"/>
  <c r="K155" i="7"/>
  <c r="G156" i="7"/>
  <c r="H156" i="7"/>
  <c r="I156" i="7"/>
  <c r="J156" i="7"/>
  <c r="K156" i="7"/>
  <c r="G157" i="7"/>
  <c r="H157" i="7"/>
  <c r="I157" i="7"/>
  <c r="J157" i="7"/>
  <c r="K157" i="7"/>
  <c r="G158" i="7"/>
  <c r="H158" i="7"/>
  <c r="I158" i="7"/>
  <c r="J158" i="7"/>
  <c r="K158" i="7"/>
  <c r="G159" i="7"/>
  <c r="H159" i="7"/>
  <c r="I159" i="7"/>
  <c r="J159" i="7"/>
  <c r="K159" i="7"/>
  <c r="G160" i="7"/>
  <c r="H160" i="7"/>
  <c r="I160" i="7"/>
  <c r="J160" i="7"/>
  <c r="K160" i="7"/>
  <c r="G161" i="7"/>
  <c r="H161" i="7"/>
  <c r="I161" i="7"/>
  <c r="J161" i="7"/>
  <c r="K161" i="7"/>
  <c r="G162" i="7"/>
  <c r="H162" i="7"/>
  <c r="I162" i="7"/>
  <c r="J162" i="7"/>
  <c r="K162" i="7"/>
  <c r="G163" i="7"/>
  <c r="H163" i="7"/>
  <c r="I163" i="7"/>
  <c r="J163" i="7"/>
  <c r="K163" i="7"/>
  <c r="G164" i="7"/>
  <c r="H164" i="7"/>
  <c r="I164" i="7"/>
  <c r="J164" i="7"/>
  <c r="K164" i="7"/>
  <c r="G165" i="7"/>
  <c r="H165" i="7"/>
  <c r="I165" i="7"/>
  <c r="J165" i="7"/>
  <c r="K165" i="7"/>
  <c r="G166" i="7"/>
  <c r="H166" i="7"/>
  <c r="I166" i="7"/>
  <c r="J166" i="7"/>
  <c r="K166" i="7"/>
  <c r="G167" i="7"/>
  <c r="H167" i="7"/>
  <c r="I167" i="7"/>
  <c r="J167" i="7"/>
  <c r="K167" i="7"/>
  <c r="G168" i="7"/>
  <c r="H168" i="7"/>
  <c r="I168" i="7"/>
  <c r="J168" i="7"/>
  <c r="K168" i="7"/>
  <c r="G169" i="7"/>
  <c r="H169" i="7"/>
  <c r="I169" i="7"/>
  <c r="J169" i="7"/>
  <c r="K169" i="7"/>
  <c r="G170" i="7"/>
  <c r="H170" i="7"/>
  <c r="I170" i="7"/>
  <c r="J170" i="7"/>
  <c r="K170" i="7"/>
  <c r="G171" i="7"/>
  <c r="H171" i="7"/>
  <c r="I171" i="7"/>
  <c r="J171" i="7"/>
  <c r="K171" i="7"/>
  <c r="G172" i="7"/>
  <c r="H172" i="7"/>
  <c r="I172" i="7"/>
  <c r="J172" i="7"/>
  <c r="K172" i="7"/>
  <c r="G173" i="7"/>
  <c r="H173" i="7"/>
  <c r="I173" i="7"/>
  <c r="J173" i="7"/>
  <c r="K173" i="7"/>
  <c r="G174" i="7"/>
  <c r="H174" i="7"/>
  <c r="I174" i="7"/>
  <c r="J174" i="7"/>
  <c r="K174" i="7"/>
  <c r="G175" i="7"/>
  <c r="H175" i="7"/>
  <c r="I175" i="7"/>
  <c r="J175" i="7"/>
  <c r="K175" i="7"/>
  <c r="G176" i="7"/>
  <c r="H176" i="7"/>
  <c r="I176" i="7"/>
  <c r="J176" i="7"/>
  <c r="K176" i="7"/>
  <c r="G177" i="7"/>
  <c r="H177" i="7"/>
  <c r="I177" i="7"/>
  <c r="J177" i="7"/>
  <c r="K177" i="7"/>
  <c r="G178" i="7"/>
  <c r="H178" i="7"/>
  <c r="I178" i="7"/>
  <c r="J178" i="7"/>
  <c r="K178" i="7"/>
  <c r="G179" i="7"/>
  <c r="H179" i="7"/>
  <c r="I179" i="7"/>
  <c r="J179" i="7"/>
  <c r="K179" i="7"/>
  <c r="G180" i="7"/>
  <c r="H180" i="7"/>
  <c r="I180" i="7"/>
  <c r="J180" i="7"/>
  <c r="K180" i="7"/>
  <c r="G181" i="7"/>
  <c r="H181" i="7"/>
  <c r="I181" i="7"/>
  <c r="J181" i="7"/>
  <c r="K181" i="7"/>
  <c r="G182" i="7"/>
  <c r="H182" i="7"/>
  <c r="I182" i="7"/>
  <c r="J182" i="7"/>
  <c r="K182" i="7"/>
  <c r="G183" i="7"/>
  <c r="H183" i="7"/>
  <c r="I183" i="7"/>
  <c r="J183" i="7"/>
  <c r="K183" i="7"/>
  <c r="G184" i="7"/>
  <c r="H184" i="7"/>
  <c r="I184" i="7"/>
  <c r="J184" i="7"/>
  <c r="K184" i="7"/>
  <c r="G185" i="7"/>
  <c r="H185" i="7"/>
  <c r="I185" i="7"/>
  <c r="J185" i="7"/>
  <c r="K185" i="7"/>
  <c r="G186" i="7"/>
  <c r="H186" i="7"/>
  <c r="I186" i="7"/>
  <c r="J186" i="7"/>
  <c r="K186" i="7"/>
  <c r="G187" i="7"/>
  <c r="H187" i="7"/>
  <c r="I187" i="7"/>
  <c r="J187" i="7"/>
  <c r="K187" i="7"/>
  <c r="G188" i="7"/>
  <c r="H188" i="7"/>
  <c r="I188" i="7"/>
  <c r="J188" i="7"/>
  <c r="K188" i="7"/>
  <c r="G189" i="7"/>
  <c r="H189" i="7"/>
  <c r="I189" i="7"/>
  <c r="J189" i="7"/>
  <c r="K189" i="7"/>
  <c r="G190" i="7"/>
  <c r="H190" i="7"/>
  <c r="I190" i="7"/>
  <c r="J190" i="7"/>
  <c r="K190" i="7"/>
  <c r="G191" i="7"/>
  <c r="H191" i="7"/>
  <c r="I191" i="7"/>
  <c r="J191" i="7"/>
  <c r="K191" i="7"/>
  <c r="G192" i="7"/>
  <c r="H192" i="7"/>
  <c r="I192" i="7"/>
  <c r="J192" i="7"/>
  <c r="K192" i="7"/>
  <c r="G193" i="7"/>
  <c r="H193" i="7"/>
  <c r="I193" i="7"/>
  <c r="J193" i="7"/>
  <c r="K193" i="7"/>
  <c r="G194" i="7"/>
  <c r="H194" i="7"/>
  <c r="I194" i="7"/>
  <c r="J194" i="7"/>
  <c r="K194" i="7"/>
  <c r="G195" i="7"/>
  <c r="H195" i="7"/>
  <c r="I195" i="7"/>
  <c r="J195" i="7"/>
  <c r="K195" i="7"/>
  <c r="G196" i="7"/>
  <c r="H196" i="7"/>
  <c r="I196" i="7"/>
  <c r="J196" i="7"/>
  <c r="K196" i="7"/>
  <c r="G197" i="7"/>
  <c r="H197" i="7"/>
  <c r="I197" i="7"/>
  <c r="J197" i="7"/>
  <c r="K197" i="7"/>
  <c r="G198" i="7"/>
  <c r="H198" i="7"/>
  <c r="I198" i="7"/>
  <c r="J198" i="7"/>
  <c r="K198" i="7"/>
  <c r="G199" i="7"/>
  <c r="H199" i="7"/>
  <c r="I199" i="7"/>
  <c r="J199" i="7"/>
  <c r="K199" i="7"/>
  <c r="G200" i="7"/>
  <c r="H200" i="7"/>
  <c r="I200" i="7"/>
  <c r="J200" i="7"/>
  <c r="K200" i="7"/>
  <c r="G201" i="7"/>
  <c r="H201" i="7"/>
  <c r="I201" i="7"/>
  <c r="J201" i="7"/>
  <c r="K201" i="7"/>
  <c r="G202" i="7"/>
  <c r="H202" i="7"/>
  <c r="I202" i="7"/>
  <c r="J202" i="7"/>
  <c r="K202" i="7"/>
  <c r="G203" i="7"/>
  <c r="H203" i="7"/>
  <c r="I203" i="7"/>
  <c r="J203" i="7"/>
  <c r="K203" i="7"/>
  <c r="G204" i="7"/>
  <c r="H204" i="7"/>
  <c r="I204" i="7"/>
  <c r="J204" i="7"/>
  <c r="K204" i="7"/>
  <c r="G205" i="7"/>
  <c r="H205" i="7"/>
  <c r="I205" i="7"/>
  <c r="J205" i="7"/>
  <c r="K205" i="7"/>
  <c r="G206" i="7"/>
  <c r="H206" i="7"/>
  <c r="I206" i="7"/>
  <c r="J206" i="7"/>
  <c r="K206" i="7"/>
  <c r="G207" i="7"/>
  <c r="H207" i="7"/>
  <c r="I207" i="7"/>
  <c r="J207" i="7"/>
  <c r="K207" i="7"/>
  <c r="G208" i="7"/>
  <c r="H208" i="7"/>
  <c r="I208" i="7"/>
  <c r="J208" i="7"/>
  <c r="K208" i="7"/>
  <c r="G209" i="7"/>
  <c r="H209" i="7"/>
  <c r="I209" i="7"/>
  <c r="J209" i="7"/>
  <c r="K209" i="7"/>
  <c r="G210" i="7"/>
  <c r="H210" i="7"/>
  <c r="I210" i="7"/>
  <c r="J210" i="7"/>
  <c r="K210" i="7"/>
  <c r="G211" i="7"/>
  <c r="H211" i="7"/>
  <c r="I211" i="7"/>
  <c r="J211" i="7"/>
  <c r="K211" i="7"/>
  <c r="G212" i="7"/>
  <c r="H212" i="7"/>
  <c r="I212" i="7"/>
  <c r="J212" i="7"/>
  <c r="K212" i="7"/>
  <c r="G213" i="7"/>
  <c r="H213" i="7"/>
  <c r="I213" i="7"/>
  <c r="J213" i="7"/>
  <c r="K213" i="7"/>
  <c r="G214" i="7"/>
  <c r="H214" i="7"/>
  <c r="I214" i="7"/>
  <c r="J214" i="7"/>
  <c r="K214" i="7"/>
  <c r="G215" i="7"/>
  <c r="H215" i="7"/>
  <c r="I215" i="7"/>
  <c r="J215" i="7"/>
  <c r="K215" i="7"/>
  <c r="G216" i="7"/>
  <c r="H216" i="7"/>
  <c r="I216" i="7"/>
  <c r="J216" i="7"/>
  <c r="K216" i="7"/>
  <c r="G217" i="7"/>
  <c r="H217" i="7"/>
  <c r="I217" i="7"/>
  <c r="J217" i="7"/>
  <c r="K217" i="7"/>
  <c r="G218" i="7"/>
  <c r="H218" i="7"/>
  <c r="I218" i="7"/>
  <c r="J218" i="7"/>
  <c r="K218" i="7"/>
  <c r="G219" i="7"/>
  <c r="H219" i="7"/>
  <c r="I219" i="7"/>
  <c r="J219" i="7"/>
  <c r="K219" i="7"/>
  <c r="G220" i="7"/>
  <c r="H220" i="7"/>
  <c r="I220" i="7"/>
  <c r="J220" i="7"/>
  <c r="K220" i="7"/>
  <c r="G221" i="7"/>
  <c r="H221" i="7"/>
  <c r="I221" i="7"/>
  <c r="J221" i="7"/>
  <c r="K221" i="7"/>
  <c r="G222" i="7"/>
  <c r="H222" i="7"/>
  <c r="I222" i="7"/>
  <c r="J222" i="7"/>
  <c r="K222" i="7"/>
  <c r="G223" i="7"/>
  <c r="H223" i="7"/>
  <c r="I223" i="7"/>
  <c r="J223" i="7"/>
  <c r="K223" i="7"/>
  <c r="G224" i="7"/>
  <c r="H224" i="7"/>
  <c r="I224" i="7"/>
  <c r="J224" i="7"/>
  <c r="K224" i="7"/>
  <c r="G225" i="7"/>
  <c r="H225" i="7"/>
  <c r="I225" i="7"/>
  <c r="J225" i="7"/>
  <c r="K225" i="7"/>
  <c r="G226" i="7"/>
  <c r="H226" i="7"/>
  <c r="I226" i="7"/>
  <c r="J226" i="7"/>
  <c r="K226" i="7"/>
  <c r="G227" i="7"/>
  <c r="H227" i="7"/>
  <c r="I227" i="7"/>
  <c r="J227" i="7"/>
  <c r="K227" i="7"/>
  <c r="G228" i="7"/>
  <c r="H228" i="7"/>
  <c r="I228" i="7"/>
  <c r="J228" i="7"/>
  <c r="K228" i="7"/>
  <c r="G229" i="7"/>
  <c r="H229" i="7"/>
  <c r="I229" i="7"/>
  <c r="J229" i="7"/>
  <c r="K229" i="7"/>
  <c r="G230" i="7"/>
  <c r="H230" i="7"/>
  <c r="I230" i="7"/>
  <c r="J230" i="7"/>
  <c r="K230" i="7"/>
  <c r="G231" i="7"/>
  <c r="H231" i="7"/>
  <c r="I231" i="7"/>
  <c r="J231" i="7"/>
  <c r="K231" i="7"/>
  <c r="G232" i="7"/>
  <c r="H232" i="7"/>
  <c r="I232" i="7"/>
  <c r="J232" i="7"/>
  <c r="K232" i="7"/>
  <c r="G233" i="7"/>
  <c r="H233" i="7"/>
  <c r="I233" i="7"/>
  <c r="J233" i="7"/>
  <c r="K233" i="7"/>
  <c r="G234" i="7"/>
  <c r="H234" i="7"/>
  <c r="I234" i="7"/>
  <c r="J234" i="7"/>
  <c r="K234" i="7"/>
  <c r="G235" i="7"/>
  <c r="H235" i="7"/>
  <c r="I235" i="7"/>
  <c r="J235" i="7"/>
  <c r="K235" i="7"/>
  <c r="G236" i="7"/>
  <c r="H236" i="7"/>
  <c r="I236" i="7"/>
  <c r="J236" i="7"/>
  <c r="K236" i="7"/>
  <c r="G237" i="7"/>
  <c r="H237" i="7"/>
  <c r="I237" i="7"/>
  <c r="J237" i="7"/>
  <c r="K237" i="7"/>
  <c r="G238" i="7"/>
  <c r="H238" i="7"/>
  <c r="I238" i="7"/>
  <c r="J238" i="7"/>
  <c r="K238" i="7"/>
  <c r="G239" i="7"/>
  <c r="H239" i="7"/>
  <c r="I239" i="7"/>
  <c r="J239" i="7"/>
  <c r="K239" i="7"/>
  <c r="G240" i="7"/>
  <c r="H240" i="7"/>
  <c r="I240" i="7"/>
  <c r="J240" i="7"/>
  <c r="K240" i="7"/>
  <c r="G241" i="7"/>
  <c r="H241" i="7"/>
  <c r="I241" i="7"/>
  <c r="J241" i="7"/>
  <c r="K241" i="7"/>
  <c r="G242" i="7"/>
  <c r="H242" i="7"/>
  <c r="I242" i="7"/>
  <c r="J242" i="7"/>
  <c r="K242" i="7"/>
  <c r="G243" i="7"/>
  <c r="H243" i="7"/>
  <c r="I243" i="7"/>
  <c r="J243" i="7"/>
  <c r="K243" i="7"/>
  <c r="G244" i="7"/>
  <c r="H244" i="7"/>
  <c r="I244" i="7"/>
  <c r="J244" i="7"/>
  <c r="K244" i="7"/>
  <c r="G245" i="7"/>
  <c r="H245" i="7"/>
  <c r="I245" i="7"/>
  <c r="J245" i="7"/>
  <c r="K245" i="7"/>
  <c r="G246" i="7"/>
  <c r="H246" i="7"/>
  <c r="I246" i="7"/>
  <c r="J246" i="7"/>
  <c r="K246" i="7"/>
  <c r="G247" i="7"/>
  <c r="H247" i="7"/>
  <c r="I247" i="7"/>
  <c r="J247" i="7"/>
  <c r="K247" i="7"/>
  <c r="G248" i="7"/>
  <c r="H248" i="7"/>
  <c r="I248" i="7"/>
  <c r="J248" i="7"/>
  <c r="K248" i="7"/>
  <c r="G249" i="7"/>
  <c r="H249" i="7"/>
  <c r="I249" i="7"/>
  <c r="J249" i="7"/>
  <c r="K249" i="7"/>
  <c r="G250" i="7"/>
  <c r="H250" i="7"/>
  <c r="I250" i="7"/>
  <c r="J250" i="7"/>
  <c r="K250" i="7"/>
  <c r="G251" i="7"/>
  <c r="H251" i="7"/>
  <c r="I251" i="7"/>
  <c r="J251" i="7"/>
  <c r="K251" i="7"/>
  <c r="G252" i="7"/>
  <c r="H252" i="7"/>
  <c r="I252" i="7"/>
  <c r="J252" i="7"/>
  <c r="K252" i="7"/>
  <c r="G253" i="7"/>
  <c r="H253" i="7"/>
  <c r="I253" i="7"/>
  <c r="J253" i="7"/>
  <c r="K253" i="7"/>
  <c r="G254" i="7"/>
  <c r="H254" i="7"/>
  <c r="I254" i="7"/>
  <c r="J254" i="7"/>
  <c r="K254" i="7"/>
  <c r="G255" i="7"/>
  <c r="H255" i="7"/>
  <c r="I255" i="7"/>
  <c r="J255" i="7"/>
  <c r="K255" i="7"/>
  <c r="G256" i="7"/>
  <c r="H256" i="7"/>
  <c r="I256" i="7"/>
  <c r="J256" i="7"/>
  <c r="K256" i="7"/>
  <c r="G257" i="7"/>
  <c r="H257" i="7"/>
  <c r="I257" i="7"/>
  <c r="J257" i="7"/>
  <c r="K257" i="7"/>
  <c r="G258" i="7"/>
  <c r="H258" i="7"/>
  <c r="I258" i="7"/>
  <c r="J258" i="7"/>
  <c r="K258" i="7"/>
  <c r="G259" i="7"/>
  <c r="H259" i="7"/>
  <c r="I259" i="7"/>
  <c r="J259" i="7"/>
  <c r="K259" i="7"/>
  <c r="G260" i="7"/>
  <c r="H260" i="7"/>
  <c r="I260" i="7"/>
  <c r="J260" i="7"/>
  <c r="K260" i="7"/>
  <c r="G261" i="7"/>
  <c r="H261" i="7"/>
  <c r="I261" i="7"/>
  <c r="J261" i="7"/>
  <c r="K261" i="7"/>
  <c r="G262" i="7"/>
  <c r="H262" i="7"/>
  <c r="I262" i="7"/>
  <c r="J262" i="7"/>
  <c r="K262" i="7"/>
  <c r="G263" i="7"/>
  <c r="H263" i="7"/>
  <c r="I263" i="7"/>
  <c r="J263" i="7"/>
  <c r="K263" i="7"/>
  <c r="G264" i="7"/>
  <c r="H264" i="7"/>
  <c r="I264" i="7"/>
  <c r="J264" i="7"/>
  <c r="K264" i="7"/>
  <c r="G265" i="7"/>
  <c r="H265" i="7"/>
  <c r="I265" i="7"/>
  <c r="J265" i="7"/>
  <c r="K265" i="7"/>
  <c r="G266" i="7"/>
  <c r="H266" i="7"/>
  <c r="I266" i="7"/>
  <c r="J266" i="7"/>
  <c r="K266" i="7"/>
  <c r="G267" i="7"/>
  <c r="H267" i="7"/>
  <c r="I267" i="7"/>
  <c r="J267" i="7"/>
  <c r="K267" i="7"/>
  <c r="G268" i="7"/>
  <c r="H268" i="7"/>
  <c r="I268" i="7"/>
  <c r="J268" i="7"/>
  <c r="K268" i="7"/>
  <c r="G269" i="7"/>
  <c r="H269" i="7"/>
  <c r="I269" i="7"/>
  <c r="J269" i="7"/>
  <c r="K269" i="7"/>
  <c r="G270" i="7"/>
  <c r="H270" i="7"/>
  <c r="I270" i="7"/>
  <c r="J270" i="7"/>
  <c r="K270" i="7"/>
  <c r="H2" i="7"/>
  <c r="I2" i="7"/>
  <c r="J2" i="7"/>
  <c r="K2" i="7"/>
  <c r="G2" i="7"/>
  <c r="F30" i="5"/>
  <c r="E30" i="5"/>
  <c r="D30" i="5"/>
  <c r="C30" i="5"/>
  <c r="B30" i="5"/>
  <c r="F29" i="5"/>
  <c r="E29" i="5"/>
  <c r="D29" i="5"/>
  <c r="C29" i="5"/>
  <c r="B29" i="5"/>
  <c r="F28" i="5"/>
  <c r="E28" i="5"/>
  <c r="D28" i="5"/>
  <c r="C28" i="5"/>
  <c r="B28" i="5"/>
  <c r="F27" i="5"/>
  <c r="E27" i="5"/>
  <c r="D27" i="5"/>
  <c r="C27" i="5"/>
  <c r="B27" i="5"/>
  <c r="F23" i="5"/>
  <c r="E23" i="5"/>
  <c r="D23" i="5"/>
  <c r="C23" i="5"/>
  <c r="B23" i="5"/>
  <c r="F22" i="5"/>
  <c r="E22" i="5"/>
  <c r="D22" i="5"/>
  <c r="C22" i="5"/>
  <c r="B22" i="5"/>
  <c r="C30" i="4"/>
  <c r="D30" i="4"/>
  <c r="E30" i="4"/>
  <c r="F30" i="4"/>
  <c r="B30" i="4"/>
  <c r="C29" i="4"/>
  <c r="D29" i="4"/>
  <c r="E29" i="4"/>
  <c r="F29" i="4"/>
  <c r="B29" i="4"/>
  <c r="C28" i="4"/>
  <c r="D28" i="4"/>
  <c r="E28" i="4"/>
  <c r="F28" i="4"/>
  <c r="B28" i="4"/>
  <c r="C27" i="4"/>
  <c r="D27" i="4"/>
  <c r="E27" i="4"/>
  <c r="F27" i="4"/>
  <c r="F31" i="4" s="1"/>
  <c r="B27" i="4"/>
  <c r="C23" i="4"/>
  <c r="D23" i="4"/>
  <c r="D24" i="4" s="1"/>
  <c r="E23" i="4"/>
  <c r="F23" i="4"/>
  <c r="B23" i="4"/>
  <c r="C22" i="4"/>
  <c r="D22" i="4"/>
  <c r="E22" i="4"/>
  <c r="F22" i="4"/>
  <c r="F24" i="4" s="1"/>
  <c r="B22" i="4"/>
  <c r="H2" i="5"/>
  <c r="I2" i="5"/>
  <c r="J2" i="5"/>
  <c r="K2" i="5"/>
  <c r="H3" i="5"/>
  <c r="I3" i="5"/>
  <c r="J3" i="5"/>
  <c r="K3" i="5"/>
  <c r="H4" i="5"/>
  <c r="I4" i="5"/>
  <c r="J4" i="5"/>
  <c r="K4" i="5"/>
  <c r="H5" i="5"/>
  <c r="I5" i="5"/>
  <c r="J5" i="5"/>
  <c r="K5" i="5"/>
  <c r="H6" i="5"/>
  <c r="I6" i="5"/>
  <c r="J6" i="5"/>
  <c r="K6" i="5"/>
  <c r="H7" i="5"/>
  <c r="I7" i="5"/>
  <c r="J7" i="5"/>
  <c r="K7" i="5"/>
  <c r="H8" i="5"/>
  <c r="I8" i="5"/>
  <c r="J8" i="5"/>
  <c r="K8" i="5"/>
  <c r="H9" i="5"/>
  <c r="I9" i="5"/>
  <c r="J9" i="5"/>
  <c r="K9" i="5"/>
  <c r="H10" i="5"/>
  <c r="I10" i="5"/>
  <c r="J10" i="5"/>
  <c r="K10" i="5"/>
  <c r="H11" i="5"/>
  <c r="I11" i="5"/>
  <c r="J11" i="5"/>
  <c r="K11" i="5"/>
  <c r="H12" i="5"/>
  <c r="I12" i="5"/>
  <c r="J12" i="5"/>
  <c r="K12" i="5"/>
  <c r="H13" i="5"/>
  <c r="I13" i="5"/>
  <c r="J13" i="5"/>
  <c r="K13" i="5"/>
  <c r="H14" i="5"/>
  <c r="I14" i="5"/>
  <c r="J14" i="5"/>
  <c r="K14" i="5"/>
  <c r="H15" i="5"/>
  <c r="I15" i="5"/>
  <c r="J15" i="5"/>
  <c r="K15" i="5"/>
  <c r="H16" i="5"/>
  <c r="I16" i="5"/>
  <c r="J16" i="5"/>
  <c r="K16" i="5"/>
  <c r="H17" i="5"/>
  <c r="I17" i="5"/>
  <c r="J17" i="5"/>
  <c r="K17" i="5"/>
  <c r="H18" i="5"/>
  <c r="I18" i="5"/>
  <c r="J18" i="5"/>
  <c r="K18" i="5"/>
  <c r="H19" i="5"/>
  <c r="I19" i="5"/>
  <c r="J19" i="5"/>
  <c r="K19" i="5"/>
  <c r="G3" i="5"/>
  <c r="G4" i="5"/>
  <c r="G5" i="5"/>
  <c r="G6" i="5"/>
  <c r="G7" i="5"/>
  <c r="G8" i="5"/>
  <c r="G9" i="5"/>
  <c r="G10" i="5"/>
  <c r="G11" i="5"/>
  <c r="G12" i="5"/>
  <c r="G13" i="5"/>
  <c r="G14" i="5"/>
  <c r="G15" i="5"/>
  <c r="G16" i="5"/>
  <c r="G17" i="5"/>
  <c r="G18" i="5"/>
  <c r="G19" i="5"/>
  <c r="G2" i="5"/>
  <c r="G3" i="4"/>
  <c r="H3" i="4"/>
  <c r="I3" i="4"/>
  <c r="J3" i="4"/>
  <c r="K3" i="4"/>
  <c r="G4" i="4"/>
  <c r="H4" i="4"/>
  <c r="I4" i="4"/>
  <c r="J4" i="4"/>
  <c r="K4" i="4"/>
  <c r="G5" i="4"/>
  <c r="H5" i="4"/>
  <c r="I5" i="4"/>
  <c r="J5" i="4"/>
  <c r="K5" i="4"/>
  <c r="G6" i="4"/>
  <c r="H6" i="4"/>
  <c r="I6" i="4"/>
  <c r="J6" i="4"/>
  <c r="K6" i="4"/>
  <c r="G7" i="4"/>
  <c r="H7" i="4"/>
  <c r="I7" i="4"/>
  <c r="J7" i="4"/>
  <c r="K7" i="4"/>
  <c r="G8" i="4"/>
  <c r="H8" i="4"/>
  <c r="I8" i="4"/>
  <c r="J8" i="4"/>
  <c r="K8" i="4"/>
  <c r="G9" i="4"/>
  <c r="H9" i="4"/>
  <c r="I9" i="4"/>
  <c r="J9" i="4"/>
  <c r="K9" i="4"/>
  <c r="G10" i="4"/>
  <c r="H10" i="4"/>
  <c r="I10" i="4"/>
  <c r="J10" i="4"/>
  <c r="K10" i="4"/>
  <c r="G11" i="4"/>
  <c r="H11" i="4"/>
  <c r="I11" i="4"/>
  <c r="J11" i="4"/>
  <c r="K11" i="4"/>
  <c r="G12" i="4"/>
  <c r="H12" i="4"/>
  <c r="I12" i="4"/>
  <c r="J12" i="4"/>
  <c r="K12" i="4"/>
  <c r="G13" i="4"/>
  <c r="H13" i="4"/>
  <c r="I13" i="4"/>
  <c r="J13" i="4"/>
  <c r="K13" i="4"/>
  <c r="G14" i="4"/>
  <c r="H14" i="4"/>
  <c r="I14" i="4"/>
  <c r="J14" i="4"/>
  <c r="K14" i="4"/>
  <c r="G15" i="4"/>
  <c r="H15" i="4"/>
  <c r="I15" i="4"/>
  <c r="J15" i="4"/>
  <c r="K15" i="4"/>
  <c r="G16" i="4"/>
  <c r="H16" i="4"/>
  <c r="I16" i="4"/>
  <c r="J16" i="4"/>
  <c r="K16" i="4"/>
  <c r="G17" i="4"/>
  <c r="H17" i="4"/>
  <c r="I17" i="4"/>
  <c r="J17" i="4"/>
  <c r="K17" i="4"/>
  <c r="G18" i="4"/>
  <c r="H18" i="4"/>
  <c r="I18" i="4"/>
  <c r="J18" i="4"/>
  <c r="K18" i="4"/>
  <c r="G19" i="4"/>
  <c r="H19" i="4"/>
  <c r="I19" i="4"/>
  <c r="J19" i="4"/>
  <c r="K19" i="4"/>
  <c r="H2" i="4"/>
  <c r="I2" i="4"/>
  <c r="J2" i="4"/>
  <c r="K2" i="4"/>
  <c r="G2" i="4"/>
  <c r="C24" i="5" l="1"/>
  <c r="E24" i="5"/>
  <c r="J24" i="5" s="1"/>
  <c r="C31" i="5"/>
  <c r="H31" i="5" s="1"/>
  <c r="E31" i="5"/>
  <c r="J31" i="5" s="1"/>
  <c r="I22" i="4"/>
  <c r="I24" i="4"/>
  <c r="K28" i="4"/>
  <c r="K23" i="4"/>
  <c r="K24" i="4"/>
  <c r="G23" i="4"/>
  <c r="H23" i="4"/>
  <c r="K30" i="4"/>
  <c r="K29" i="4"/>
  <c r="K31" i="4"/>
  <c r="B24" i="4"/>
  <c r="G24" i="4" s="1"/>
  <c r="E24" i="4"/>
  <c r="J24" i="4" s="1"/>
  <c r="C24" i="4"/>
  <c r="H24" i="4" s="1"/>
  <c r="I23" i="4"/>
  <c r="K22" i="4"/>
  <c r="B31" i="4"/>
  <c r="E31" i="4"/>
  <c r="C31" i="4"/>
  <c r="K27" i="4"/>
  <c r="D31" i="4"/>
  <c r="J22" i="5"/>
  <c r="H23" i="5"/>
  <c r="H28" i="5"/>
  <c r="H30" i="5"/>
  <c r="H24" i="5"/>
  <c r="H22" i="5"/>
  <c r="H29" i="5"/>
  <c r="J29" i="5"/>
  <c r="B24" i="5"/>
  <c r="G24" i="5" s="1"/>
  <c r="D24" i="5"/>
  <c r="I24" i="5" s="1"/>
  <c r="F24" i="5"/>
  <c r="K24" i="5" s="1"/>
  <c r="H27" i="5"/>
  <c r="B31" i="5"/>
  <c r="G31" i="5" s="1"/>
  <c r="D31" i="5"/>
  <c r="I31" i="5" s="1"/>
  <c r="F31" i="5"/>
  <c r="K31" i="5" s="1"/>
  <c r="K28" i="5" l="1"/>
  <c r="G29" i="5"/>
  <c r="J27" i="5"/>
  <c r="J30" i="5"/>
  <c r="K29" i="5"/>
  <c r="J28" i="5"/>
  <c r="J23" i="5"/>
  <c r="I23" i="5"/>
  <c r="I30" i="4"/>
  <c r="I29" i="4"/>
  <c r="I31" i="4"/>
  <c r="I27" i="4"/>
  <c r="G30" i="4"/>
  <c r="G27" i="4"/>
  <c r="G29" i="4"/>
  <c r="G31" i="4"/>
  <c r="J29" i="4"/>
  <c r="J31" i="4"/>
  <c r="J30" i="4"/>
  <c r="J28" i="4"/>
  <c r="J23" i="4"/>
  <c r="I28" i="4"/>
  <c r="J27" i="4"/>
  <c r="J22" i="4"/>
  <c r="H29" i="4"/>
  <c r="H31" i="4"/>
  <c r="H27" i="4"/>
  <c r="H30" i="4"/>
  <c r="H28" i="4"/>
  <c r="G28" i="4"/>
  <c r="H22" i="4"/>
  <c r="G22" i="4"/>
  <c r="K30" i="5"/>
  <c r="G30" i="5"/>
  <c r="G28" i="5"/>
  <c r="G23" i="5"/>
  <c r="I29" i="5"/>
  <c r="K27" i="5"/>
  <c r="G27" i="5"/>
  <c r="I22" i="5"/>
  <c r="I28" i="5"/>
  <c r="I30" i="5"/>
  <c r="K23" i="5"/>
  <c r="I27" i="5"/>
  <c r="K22" i="5"/>
  <c r="G22" i="5"/>
</calcChain>
</file>

<file path=xl/connections.xml><?xml version="1.0" encoding="utf-8"?>
<connections xmlns="http://schemas.openxmlformats.org/spreadsheetml/2006/main">
  <connection id="1" odcFile="C:\Users\silna\Documents\Zdroje údajov\everest3 StatistikaMH MHDB.odc" keepAlive="1" name="everest3 StatistikaMH MHDB" type="5" refreshedVersion="4" background="1">
    <dbPr connection="Provider=MSOLAP.4;Integrated Security=SSPI;Persist Security Info=True;Initial Catalog=StatistikaMH;Data Source=everest3;MDX Compatibility=1;Safety Options=2;MDX Missing Member Mode=Error" command="MHDB" commandType="1"/>
    <olapPr sendLocale="1" rowDrillCount="1000"/>
  </connection>
</connections>
</file>

<file path=xl/sharedStrings.xml><?xml version="1.0" encoding="utf-8"?>
<sst xmlns="http://schemas.openxmlformats.org/spreadsheetml/2006/main" count="1645" uniqueCount="146">
  <si>
    <t>Cínové rudy a koncentráty</t>
  </si>
  <si>
    <t>Volfrámové rudy a koncentráty</t>
  </si>
  <si>
    <t>Tantalové rudy a koncentráty</t>
  </si>
  <si>
    <t>Rudy a koncentráty zlata</t>
  </si>
  <si>
    <t>Oxidy a hydroxidy volfrámu</t>
  </si>
  <si>
    <t>2609 0000</t>
  </si>
  <si>
    <t>2611 0000</t>
  </si>
  <si>
    <t>2615 9000</t>
  </si>
  <si>
    <t>2616 9000</t>
  </si>
  <si>
    <t>2825 9040</t>
  </si>
  <si>
    <t>2849 9030</t>
  </si>
  <si>
    <t>Karbidy volfrámu</t>
  </si>
  <si>
    <t>2849 9050</t>
  </si>
  <si>
    <t>Karbidy tantalu</t>
  </si>
  <si>
    <t>7108</t>
  </si>
  <si>
    <t>Zlato, netepané aelbo vo forme polotovarov, alebo vo forme prachu</t>
  </si>
  <si>
    <t>8001</t>
  </si>
  <si>
    <t>8003 0000</t>
  </si>
  <si>
    <t>Cínové tyče, prúty, profily a drôty</t>
  </si>
  <si>
    <t>8007 00</t>
  </si>
  <si>
    <t>Ostatné predmety z cínu</t>
  </si>
  <si>
    <t>8101 1000</t>
  </si>
  <si>
    <t>Volfrám, prášok</t>
  </si>
  <si>
    <t>8101 9400</t>
  </si>
  <si>
    <t>Surový cín</t>
  </si>
  <si>
    <t>8101 9600</t>
  </si>
  <si>
    <t>Volfrámové drôty</t>
  </si>
  <si>
    <t>8101 99</t>
  </si>
  <si>
    <t>Surový volfrám, vrátane tyčí a prútov získaných jednoduchým spekaním</t>
  </si>
  <si>
    <t>Volfrámové tyče a prúty, iné ako získané jednoduchým spekaním, profily, dosky, plechy, pásy a fólie</t>
  </si>
  <si>
    <t>8103 2000</t>
  </si>
  <si>
    <t>Surový tantal, vrátane tyčí a prútov získaných jednoduchým spekaním; prášok</t>
  </si>
  <si>
    <t>8103 90</t>
  </si>
  <si>
    <t>Tantalové tyče a prúty, iné ako získané jednoduchým spekaním, profily, drôty, dosky, plechy, pásy a fólie</t>
  </si>
  <si>
    <t>Minerály</t>
  </si>
  <si>
    <t>Kovy</t>
  </si>
  <si>
    <t>Zoznam položiek v prílohe I návrhu nariadenia</t>
  </si>
  <si>
    <t>Cín</t>
  </si>
  <si>
    <t>Tantal</t>
  </si>
  <si>
    <t>Zlato</t>
  </si>
  <si>
    <t>Volfrám</t>
  </si>
  <si>
    <t>Import Kumul EUR</t>
  </si>
  <si>
    <t>2010</t>
  </si>
  <si>
    <t>2011</t>
  </si>
  <si>
    <t>2012</t>
  </si>
  <si>
    <t>2013</t>
  </si>
  <si>
    <t>2014</t>
  </si>
  <si>
    <t>Celkový súčet</t>
  </si>
  <si>
    <t>81011000 - - Prášok</t>
  </si>
  <si>
    <t>20102</t>
  </si>
  <si>
    <t>20113</t>
  </si>
  <si>
    <t>20124</t>
  </si>
  <si>
    <t>20135</t>
  </si>
  <si>
    <t>20146</t>
  </si>
  <si>
    <t>Import Kumul Hmotnosť</t>
  </si>
  <si>
    <t>Import EUR</t>
  </si>
  <si>
    <t>FR - Francúzsko</t>
  </si>
  <si>
    <t>HU - Maďarsko</t>
  </si>
  <si>
    <t>KR - Kórejská republika</t>
  </si>
  <si>
    <t>QV - Intrastat-nespecifikov.</t>
  </si>
  <si>
    <t>SG - Singapur</t>
  </si>
  <si>
    <t>CZ - Česko</t>
  </si>
  <si>
    <t>DE - Nemecko</t>
  </si>
  <si>
    <t>US - Spojené štáty</t>
  </si>
  <si>
    <t>GB - Spojené kráľovstvo</t>
  </si>
  <si>
    <t>BE - Belgicko</t>
  </si>
  <si>
    <t>CH - Švajčiarsko</t>
  </si>
  <si>
    <t>NL - Holandsko</t>
  </si>
  <si>
    <t>IT - Taliansko</t>
  </si>
  <si>
    <t>AE - Spojené arabské emiráty</t>
  </si>
  <si>
    <t>AR - Argentína</t>
  </si>
  <si>
    <t>AT - Rakúsko</t>
  </si>
  <si>
    <t>AU - Austrália</t>
  </si>
  <si>
    <t>CA - Kanada</t>
  </si>
  <si>
    <t>CN - Čína</t>
  </si>
  <si>
    <t>CY - Cyprus</t>
  </si>
  <si>
    <t>DK - Dánsko</t>
  </si>
  <si>
    <t>EE - Estónsko</t>
  </si>
  <si>
    <t>ES - Španielsko</t>
  </si>
  <si>
    <t>GH - Ghana</t>
  </si>
  <si>
    <t>IE - Írsko</t>
  </si>
  <si>
    <t>MT - Malta</t>
  </si>
  <si>
    <t>PL - Poľsko</t>
  </si>
  <si>
    <t>QW - Extrastat-nespecifikov.</t>
  </si>
  <si>
    <t>RO - Rumunsko</t>
  </si>
  <si>
    <t>SE - Švédsko</t>
  </si>
  <si>
    <t>SK - Slovensko</t>
  </si>
  <si>
    <t>TR - Turecko</t>
  </si>
  <si>
    <t>BA - Bosna a Hercegovina</t>
  </si>
  <si>
    <t>BO - Bolívia</t>
  </si>
  <si>
    <t>BR - Brazília</t>
  </si>
  <si>
    <t>DJ - Džibutsko</t>
  </si>
  <si>
    <t>ID - Indonézia</t>
  </si>
  <si>
    <t>JP - Japonsko</t>
  </si>
  <si>
    <t>MA - Maroko</t>
  </si>
  <si>
    <t>MY - Malajzia</t>
  </si>
  <si>
    <t>PE - Peru</t>
  </si>
  <si>
    <t>PT - Portugalsko</t>
  </si>
  <si>
    <t>RU - Rusko</t>
  </si>
  <si>
    <t>TH - Thajsko</t>
  </si>
  <si>
    <t>TW - Taiwan</t>
  </si>
  <si>
    <t>UA - Ukrajina</t>
  </si>
  <si>
    <t>VN - Vietnam</t>
  </si>
  <si>
    <t>XS - Srbsko</t>
  </si>
  <si>
    <t>BG - Bulharsko</t>
  </si>
  <si>
    <t>CU - Kuba</t>
  </si>
  <si>
    <t>ET - Etiópia</t>
  </si>
  <si>
    <t>FI - Fínsko</t>
  </si>
  <si>
    <t>HK - Hongkong</t>
  </si>
  <si>
    <t>HR - Chorvátsko</t>
  </si>
  <si>
    <t>KZ - Kazachstan</t>
  </si>
  <si>
    <t>MX - Mexiko</t>
  </si>
  <si>
    <t>PN - Pitcairnove ostrovy</t>
  </si>
  <si>
    <t>QU - Nespecifikovane</t>
  </si>
  <si>
    <t>SI - Slovinsko</t>
  </si>
  <si>
    <t>UG - Uganda</t>
  </si>
  <si>
    <t>AO - Angola</t>
  </si>
  <si>
    <t>LK - Srí Lanka</t>
  </si>
  <si>
    <t>LV - Lotyšsko</t>
  </si>
  <si>
    <t>AL - Albánsko</t>
  </si>
  <si>
    <t>AM - Arménsko</t>
  </si>
  <si>
    <t>AZ - Azerbajdžan</t>
  </si>
  <si>
    <t>GE - Gruzínsko</t>
  </si>
  <si>
    <t>IL - Izrael</t>
  </si>
  <si>
    <t>MD - Moldavsko</t>
  </si>
  <si>
    <t>MK - Macedónsko</t>
  </si>
  <si>
    <t>VG - Britské Panenské ostrovy</t>
  </si>
  <si>
    <t>IN - India</t>
  </si>
  <si>
    <t>EÚ</t>
  </si>
  <si>
    <t>Poznámky:</t>
  </si>
  <si>
    <t xml:space="preserve">Od vstupu Slovenskej republiky do Európskej únie (EÚ), t.j. od 1.5.2004 sa štatistika zahraničného obchodu skladá z údajov z EXTRASTAT a INTRASTAT systému. EXTRASTAT systém poskytuje informácie o výmene tovarov s nečlenskými štátmi EÚ na základe dokumentov predpísaných pre colné konanie, INTRASTAT systém obsahuje informácie o obchode s tovarom s členskými štátmi EÚ ako partnerskými krajinami, získané štatistickým zisťovaním. Povinnosť podávať hlásenie INTRASTAT pritom štatistickej jednotke vzniká až vtedy, keď hodnota jej dovozu za obdobie jedného kalendárneho roka prekročí 200 000 eur alebo hodnota vývozu 400 000 eur. Štatistický úrad SR dopočítava dovoz/vývoz v hodnotovom vyjadrení, ktorý nepodliehal povinnosti podávať hlásenie INTRASTAT. Tieto dopočty však nerealizuje pre objem dovozu/vývozu v merných jednotkách. To ovplyvňuje aj údaje v predkladanej štatistike. </t>
  </si>
  <si>
    <t>Import Hmotnosť</t>
  </si>
  <si>
    <t>Import  Hmotnosť</t>
  </si>
  <si>
    <t>KOVY</t>
  </si>
  <si>
    <t>MINERÁLY</t>
  </si>
  <si>
    <t>CÍN</t>
  </si>
  <si>
    <t>TANTAL</t>
  </si>
  <si>
    <t>VOLFRÁM</t>
  </si>
  <si>
    <t>ZLATO</t>
  </si>
  <si>
    <t>Import  EUR</t>
  </si>
  <si>
    <t>Zlato, netepané alebo vo forme polotovarov, alebo vo forme prachu</t>
  </si>
  <si>
    <t xml:space="preserve">26169000 </t>
  </si>
  <si>
    <t>26169000</t>
  </si>
  <si>
    <t xml:space="preserve">8001 </t>
  </si>
  <si>
    <t xml:space="preserve">80030000 </t>
  </si>
  <si>
    <t xml:space="preserve">800700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</si>
</sst>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11"/>
      <color rgb="FFFF0000"/>
      <name val="Calibri"/>
      <family val="2"/>
      <charset val="238"/>
      <scheme val="minor"/>
    </font>
  </fonts>
  <fills count="18">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6" tint="0.79998168889431442"/>
        <bgColor theme="6" tint="0.79998168889431442"/>
      </patternFill>
    </fill>
    <fill>
      <patternFill patternType="solid">
        <fgColor theme="5" tint="0.79998168889431442"/>
        <bgColor theme="5" tint="0.79998168889431442"/>
      </patternFill>
    </fill>
    <fill>
      <patternFill patternType="solid">
        <fgColor theme="6" tint="-0.249977111117893"/>
        <bgColor indexed="64"/>
      </patternFill>
    </fill>
    <fill>
      <patternFill patternType="solid">
        <fgColor theme="7" tint="0.79998168889431442"/>
        <bgColor theme="7" tint="0.79998168889431442"/>
      </patternFill>
    </fill>
    <fill>
      <patternFill patternType="solid">
        <fgColor theme="7" tint="-0.249977111117893"/>
        <bgColor indexed="64"/>
      </patternFill>
    </fill>
    <fill>
      <patternFill patternType="solid">
        <fgColor theme="9" tint="0.79998168889431442"/>
        <bgColor theme="9" tint="0.79998168889431442"/>
      </patternFill>
    </fill>
    <fill>
      <patternFill patternType="solid">
        <fgColor theme="8" tint="0.79998168889431442"/>
        <bgColor theme="8" tint="0.79998168889431442"/>
      </patternFill>
    </fill>
    <fill>
      <patternFill patternType="solid">
        <fgColor theme="8" tint="-0.249977111117893"/>
        <bgColor indexed="64"/>
      </patternFill>
    </fill>
    <fill>
      <patternFill patternType="solid">
        <fgColor theme="9" tint="-0.249977111117893"/>
        <bgColor indexed="64"/>
      </patternFill>
    </fill>
  </fills>
  <borders count="22">
    <border>
      <left/>
      <right/>
      <top/>
      <bottom/>
      <diagonal/>
    </border>
    <border>
      <left/>
      <right style="thin">
        <color indexed="64"/>
      </right>
      <top/>
      <bottom/>
      <diagonal/>
    </border>
    <border>
      <left style="thin">
        <color theme="6" tint="0.39997558519241921"/>
      </left>
      <right style="thin">
        <color indexed="64"/>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indexed="64"/>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5" tint="0.39997558519241921"/>
      </left>
      <right style="thin">
        <color indexed="64"/>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indexed="64"/>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style="thin">
        <color theme="7" tint="0.39997558519241921"/>
      </left>
      <right style="thin">
        <color indexed="64"/>
      </right>
      <top style="thin">
        <color theme="7" tint="0.39997558519241921"/>
      </top>
      <bottom style="thin">
        <color theme="7" tint="0.39997558519241921"/>
      </bottom>
      <diagonal/>
    </border>
    <border>
      <left/>
      <right style="thin">
        <color indexed="64"/>
      </right>
      <top style="thin">
        <color theme="7" tint="0.39997558519241921"/>
      </top>
      <bottom style="thin">
        <color theme="7" tint="0.39997558519241921"/>
      </bottom>
      <diagonal/>
    </border>
    <border>
      <left style="thin">
        <color theme="9" tint="0.39997558519241921"/>
      </left>
      <right style="thin">
        <color indexed="64"/>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indexed="64"/>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theme="8" tint="0.39997558519241921"/>
      </left>
      <right style="thin">
        <color indexed="64"/>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right style="thin">
        <color indexed="64"/>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105">
    <xf numFmtId="0" fontId="0" fillId="0" borderId="0" xfId="0"/>
    <xf numFmtId="49" fontId="0" fillId="0" borderId="0" xfId="0" applyNumberFormat="1"/>
    <xf numFmtId="49" fontId="6" fillId="0" borderId="0" xfId="0" applyNumberFormat="1" applyFont="1"/>
    <xf numFmtId="0" fontId="0" fillId="3" borderId="0" xfId="0" applyFill="1"/>
    <xf numFmtId="0" fontId="0" fillId="5" borderId="0" xfId="0" applyFill="1"/>
    <xf numFmtId="49" fontId="0" fillId="3" borderId="1" xfId="0" applyNumberFormat="1" applyFill="1" applyBorder="1"/>
    <xf numFmtId="49" fontId="0" fillId="5" borderId="1" xfId="0" applyNumberFormat="1" applyFill="1" applyBorder="1"/>
    <xf numFmtId="0" fontId="0" fillId="2" borderId="0" xfId="0" applyFill="1" applyBorder="1"/>
    <xf numFmtId="0" fontId="0" fillId="6" borderId="0" xfId="0" applyFill="1" applyBorder="1"/>
    <xf numFmtId="0" fontId="0" fillId="3" borderId="0" xfId="0" applyFill="1" applyBorder="1"/>
    <xf numFmtId="0" fontId="0" fillId="8" borderId="0" xfId="0" applyFill="1" applyBorder="1"/>
    <xf numFmtId="0" fontId="0" fillId="4" borderId="0" xfId="0" applyFill="1" applyBorder="1"/>
    <xf numFmtId="49" fontId="0" fillId="2" borderId="1" xfId="0" applyNumberFormat="1" applyFill="1" applyBorder="1"/>
    <xf numFmtId="49" fontId="0" fillId="6" borderId="1" xfId="0" applyNumberFormat="1" applyFill="1" applyBorder="1"/>
    <xf numFmtId="49" fontId="0" fillId="8" borderId="1" xfId="0" applyNumberFormat="1" applyFill="1" applyBorder="1"/>
    <xf numFmtId="49" fontId="0" fillId="4" borderId="1" xfId="0" applyNumberFormat="1" applyFill="1" applyBorder="1"/>
    <xf numFmtId="9" fontId="0" fillId="0" borderId="0" xfId="2" applyFont="1"/>
    <xf numFmtId="0" fontId="6" fillId="0" borderId="0" xfId="0" applyFont="1"/>
    <xf numFmtId="9" fontId="6" fillId="0" borderId="0" xfId="2" applyFont="1"/>
    <xf numFmtId="0" fontId="6" fillId="0" borderId="1" xfId="0" applyFont="1" applyBorder="1"/>
    <xf numFmtId="0" fontId="0" fillId="0" borderId="1" xfId="0" applyBorder="1"/>
    <xf numFmtId="164" fontId="0" fillId="0" borderId="0" xfId="1" applyNumberFormat="1" applyFont="1"/>
    <xf numFmtId="164" fontId="0" fillId="0" borderId="1" xfId="1" applyNumberFormat="1" applyFont="1" applyBorder="1"/>
    <xf numFmtId="164" fontId="6" fillId="0" borderId="0" xfId="1" applyNumberFormat="1" applyFont="1"/>
    <xf numFmtId="164" fontId="6" fillId="0" borderId="1" xfId="1" applyNumberFormat="1" applyFont="1" applyBorder="1"/>
    <xf numFmtId="0" fontId="0" fillId="0" borderId="0" xfId="0" applyBorder="1"/>
    <xf numFmtId="9" fontId="0" fillId="0" borderId="0" xfId="2" applyFont="1" applyFill="1" applyBorder="1"/>
    <xf numFmtId="0" fontId="6" fillId="0" borderId="0" xfId="0" applyFont="1" applyBorder="1"/>
    <xf numFmtId="9" fontId="6" fillId="0" borderId="0" xfId="2" applyFont="1" applyFill="1" applyBorder="1"/>
    <xf numFmtId="9" fontId="3" fillId="0" borderId="0" xfId="2" applyFont="1"/>
    <xf numFmtId="0" fontId="6" fillId="9" borderId="2" xfId="0" applyFont="1" applyFill="1" applyBorder="1"/>
    <xf numFmtId="164" fontId="6" fillId="9" borderId="3" xfId="1" applyNumberFormat="1" applyFont="1" applyFill="1" applyBorder="1"/>
    <xf numFmtId="164" fontId="6" fillId="9" borderId="4" xfId="1" applyNumberFormat="1" applyFont="1" applyFill="1" applyBorder="1"/>
    <xf numFmtId="9" fontId="6" fillId="9" borderId="3" xfId="2" applyNumberFormat="1" applyFont="1" applyFill="1" applyBorder="1"/>
    <xf numFmtId="9" fontId="6" fillId="9" borderId="5" xfId="2" applyNumberFormat="1" applyFont="1" applyFill="1" applyBorder="1"/>
    <xf numFmtId="9" fontId="0" fillId="0" borderId="0" xfId="2" applyFont="1" applyBorder="1"/>
    <xf numFmtId="9" fontId="6" fillId="0" borderId="0" xfId="2" applyFont="1" applyBorder="1"/>
    <xf numFmtId="0" fontId="0" fillId="0" borderId="0" xfId="0" applyAlignment="1">
      <alignment vertical="top" wrapText="1"/>
    </xf>
    <xf numFmtId="0" fontId="0" fillId="0" borderId="0" xfId="0" applyNumberFormat="1" applyAlignment="1">
      <alignment vertical="top"/>
    </xf>
    <xf numFmtId="0" fontId="5" fillId="7" borderId="1" xfId="0" applyFont="1" applyFill="1" applyBorder="1"/>
    <xf numFmtId="0" fontId="6" fillId="10" borderId="6" xfId="0" applyFont="1" applyFill="1" applyBorder="1"/>
    <xf numFmtId="164" fontId="6" fillId="10" borderId="7" xfId="1" applyNumberFormat="1" applyFont="1" applyFill="1" applyBorder="1"/>
    <xf numFmtId="164" fontId="6" fillId="10" borderId="8" xfId="1" applyNumberFormat="1" applyFont="1" applyFill="1" applyBorder="1"/>
    <xf numFmtId="9" fontId="6" fillId="10" borderId="7" xfId="2" applyNumberFormat="1" applyFont="1" applyFill="1" applyBorder="1"/>
    <xf numFmtId="9" fontId="6" fillId="10" borderId="9" xfId="2" applyNumberFormat="1" applyFont="1" applyFill="1" applyBorder="1"/>
    <xf numFmtId="164" fontId="6" fillId="12" borderId="10" xfId="1" applyNumberFormat="1" applyFont="1" applyFill="1" applyBorder="1"/>
    <xf numFmtId="9" fontId="6" fillId="12" borderId="10" xfId="2" applyNumberFormat="1" applyFont="1" applyFill="1" applyBorder="1"/>
    <xf numFmtId="9" fontId="6" fillId="12" borderId="11" xfId="2" applyNumberFormat="1" applyFont="1" applyFill="1" applyBorder="1"/>
    <xf numFmtId="0" fontId="5" fillId="11" borderId="1" xfId="0" applyFont="1" applyFill="1" applyBorder="1"/>
    <xf numFmtId="0" fontId="5" fillId="13" borderId="1" xfId="0" applyFont="1" applyFill="1" applyBorder="1"/>
    <xf numFmtId="164" fontId="6" fillId="12" borderId="13" xfId="1" applyNumberFormat="1" applyFont="1" applyFill="1" applyBorder="1"/>
    <xf numFmtId="49" fontId="0" fillId="0" borderId="1" xfId="0" applyNumberFormat="1" applyBorder="1"/>
    <xf numFmtId="49" fontId="6" fillId="0" borderId="1" xfId="0" applyNumberFormat="1" applyFont="1" applyBorder="1"/>
    <xf numFmtId="0" fontId="2" fillId="0" borderId="0" xfId="0" applyFont="1"/>
    <xf numFmtId="9" fontId="2" fillId="0" borderId="0" xfId="2" applyFont="1"/>
    <xf numFmtId="49" fontId="7" fillId="0" borderId="1" xfId="0" applyNumberFormat="1" applyFont="1" applyBorder="1"/>
    <xf numFmtId="0" fontId="7" fillId="0" borderId="1" xfId="0" applyFont="1" applyBorder="1"/>
    <xf numFmtId="0" fontId="7" fillId="10" borderId="6" xfId="0" applyFont="1" applyFill="1" applyBorder="1"/>
    <xf numFmtId="0" fontId="7" fillId="9" borderId="2" xfId="0" applyFont="1" applyFill="1" applyBorder="1"/>
    <xf numFmtId="0" fontId="7" fillId="12" borderId="12" xfId="0" applyFont="1" applyFill="1" applyBorder="1"/>
    <xf numFmtId="49" fontId="6" fillId="0" borderId="2" xfId="0" applyNumberFormat="1" applyFont="1" applyBorder="1"/>
    <xf numFmtId="49" fontId="6" fillId="4" borderId="0" xfId="0" applyNumberFormat="1" applyFont="1" applyFill="1" applyAlignment="1">
      <alignment horizontal="left"/>
    </xf>
    <xf numFmtId="49" fontId="6" fillId="2" borderId="0" xfId="0" applyNumberFormat="1" applyFont="1" applyFill="1" applyAlignment="1">
      <alignment horizontal="left"/>
    </xf>
    <xf numFmtId="49" fontId="6" fillId="3" borderId="0" xfId="0" applyNumberFormat="1" applyFont="1" applyFill="1" applyAlignment="1">
      <alignment horizontal="left"/>
    </xf>
    <xf numFmtId="49" fontId="6" fillId="5" borderId="0" xfId="0" applyNumberFormat="1" applyFont="1" applyFill="1" applyAlignment="1">
      <alignment horizontal="left"/>
    </xf>
    <xf numFmtId="49" fontId="6" fillId="6" borderId="0" xfId="0" applyNumberFormat="1" applyFont="1" applyFill="1" applyAlignment="1">
      <alignment horizontal="left"/>
    </xf>
    <xf numFmtId="49" fontId="6" fillId="8" borderId="0" xfId="0" applyNumberFormat="1" applyFont="1" applyFill="1" applyAlignment="1">
      <alignment horizontal="left"/>
    </xf>
    <xf numFmtId="9" fontId="6" fillId="14" borderId="15" xfId="2" applyNumberFormat="1" applyFont="1" applyFill="1" applyBorder="1"/>
    <xf numFmtId="9" fontId="6" fillId="14" borderId="17" xfId="2" applyNumberFormat="1" applyFont="1" applyFill="1" applyBorder="1"/>
    <xf numFmtId="164" fontId="6" fillId="14" borderId="15" xfId="1" applyNumberFormat="1" applyFont="1" applyFill="1" applyBorder="1"/>
    <xf numFmtId="164" fontId="6" fillId="14" borderId="16" xfId="1" applyNumberFormat="1" applyFont="1" applyFill="1" applyBorder="1"/>
    <xf numFmtId="164" fontId="0" fillId="10" borderId="7" xfId="1" applyNumberFormat="1" applyFont="1" applyFill="1" applyBorder="1"/>
    <xf numFmtId="164" fontId="0" fillId="10" borderId="8" xfId="1" applyNumberFormat="1" applyFont="1" applyFill="1" applyBorder="1"/>
    <xf numFmtId="9" fontId="0" fillId="10" borderId="7" xfId="2" applyNumberFormat="1" applyFont="1" applyFill="1" applyBorder="1"/>
    <xf numFmtId="9" fontId="0" fillId="10" borderId="9" xfId="2" applyNumberFormat="1" applyFont="1" applyFill="1" applyBorder="1"/>
    <xf numFmtId="164" fontId="0" fillId="0" borderId="7" xfId="1" applyNumberFormat="1" applyFont="1" applyBorder="1"/>
    <xf numFmtId="164" fontId="0" fillId="0" borderId="8" xfId="1" applyNumberFormat="1" applyFont="1" applyBorder="1"/>
    <xf numFmtId="9" fontId="0" fillId="0" borderId="7" xfId="2" applyNumberFormat="1" applyFont="1" applyBorder="1"/>
    <xf numFmtId="9" fontId="0" fillId="0" borderId="9" xfId="2" applyNumberFormat="1" applyFont="1" applyBorder="1"/>
    <xf numFmtId="164" fontId="0" fillId="15" borderId="19" xfId="1" applyNumberFormat="1" applyFont="1" applyFill="1" applyBorder="1"/>
    <xf numFmtId="164" fontId="0" fillId="15" borderId="20" xfId="1" applyNumberFormat="1" applyFont="1" applyFill="1" applyBorder="1"/>
    <xf numFmtId="9" fontId="0" fillId="15" borderId="19" xfId="2" applyNumberFormat="1" applyFont="1" applyFill="1" applyBorder="1"/>
    <xf numFmtId="9" fontId="0" fillId="15" borderId="21" xfId="2" applyNumberFormat="1" applyFont="1" applyFill="1" applyBorder="1"/>
    <xf numFmtId="164" fontId="0" fillId="0" borderId="19" xfId="1" applyNumberFormat="1" applyFont="1" applyBorder="1"/>
    <xf numFmtId="164" fontId="0" fillId="0" borderId="20" xfId="1" applyNumberFormat="1" applyFont="1" applyBorder="1"/>
    <xf numFmtId="9" fontId="0" fillId="0" borderId="19" xfId="2" applyNumberFormat="1" applyFont="1" applyBorder="1"/>
    <xf numFmtId="9" fontId="0" fillId="0" borderId="21" xfId="2" applyNumberFormat="1" applyFont="1" applyBorder="1"/>
    <xf numFmtId="164" fontId="6" fillId="15" borderId="19" xfId="1" applyNumberFormat="1" applyFont="1" applyFill="1" applyBorder="1"/>
    <xf numFmtId="164" fontId="6" fillId="15" borderId="20" xfId="1" applyNumberFormat="1" applyFont="1" applyFill="1" applyBorder="1"/>
    <xf numFmtId="9" fontId="6" fillId="15" borderId="19" xfId="2" applyNumberFormat="1" applyFont="1" applyFill="1" applyBorder="1"/>
    <xf numFmtId="9" fontId="6" fillId="15" borderId="21" xfId="2" applyNumberFormat="1" applyFont="1" applyFill="1" applyBorder="1"/>
    <xf numFmtId="0" fontId="5" fillId="16" borderId="1" xfId="0" applyFont="1" applyFill="1" applyBorder="1"/>
    <xf numFmtId="0" fontId="5" fillId="17" borderId="1" xfId="0" applyFont="1" applyFill="1" applyBorder="1"/>
    <xf numFmtId="0" fontId="6" fillId="14" borderId="14" xfId="0" applyFont="1" applyFill="1" applyBorder="1"/>
    <xf numFmtId="0" fontId="7" fillId="15" borderId="18" xfId="0" applyFont="1" applyFill="1" applyBorder="1"/>
    <xf numFmtId="49" fontId="0" fillId="0" borderId="18" xfId="0" applyNumberFormat="1" applyFont="1" applyBorder="1"/>
    <xf numFmtId="49" fontId="0" fillId="15" borderId="18" xfId="0" applyNumberFormat="1" applyFont="1" applyFill="1" applyBorder="1"/>
    <xf numFmtId="49" fontId="7" fillId="15" borderId="18" xfId="0" applyNumberFormat="1" applyFont="1" applyFill="1" applyBorder="1"/>
    <xf numFmtId="49" fontId="0" fillId="0" borderId="6" xfId="0" applyNumberFormat="1" applyFont="1" applyBorder="1"/>
    <xf numFmtId="9" fontId="1" fillId="0" borderId="7" xfId="2" applyNumberFormat="1" applyFont="1" applyBorder="1"/>
    <xf numFmtId="9" fontId="1" fillId="0" borderId="9" xfId="2" applyNumberFormat="1" applyFont="1" applyBorder="1"/>
    <xf numFmtId="49" fontId="0" fillId="10" borderId="6" xfId="0" applyNumberFormat="1" applyFont="1" applyFill="1" applyBorder="1"/>
    <xf numFmtId="9" fontId="1" fillId="10" borderId="7" xfId="2" applyNumberFormat="1" applyFont="1" applyFill="1" applyBorder="1"/>
    <xf numFmtId="9" fontId="1" fillId="10" borderId="9" xfId="2" applyNumberFormat="1" applyFont="1" applyFill="1" applyBorder="1"/>
    <xf numFmtId="49" fontId="7" fillId="10" borderId="6" xfId="0" applyNumberFormat="1" applyFont="1" applyFill="1" applyBorder="1"/>
  </cellXfs>
  <cellStyles count="3">
    <cellStyle name="Čiarka" xfId="1" builtinId="3"/>
    <cellStyle name="Normálna" xfId="0" builtinId="0"/>
    <cellStyle name="Percentá" xfId="2" builtinId="5"/>
  </cellStyles>
  <dxfs count="314">
    <dxf>
      <numFmt numFmtId="30" formatCode="@"/>
      <border diagonalUp="0" diagonalDown="0" outline="0">
        <left/>
        <right style="thin">
          <color indexed="64"/>
        </right>
        <top/>
        <bottom/>
      </border>
    </dxf>
    <dxf>
      <font>
        <b val="0"/>
        <i val="0"/>
        <strike val="0"/>
        <condense val="0"/>
        <extend val="0"/>
        <outline val="0"/>
        <shadow val="0"/>
        <u val="none"/>
        <vertAlign val="baseline"/>
        <sz val="11"/>
        <color theme="1"/>
        <name val="Calibri"/>
        <scheme val="minor"/>
      </font>
      <numFmt numFmtId="164" formatCode="_-* #,##0\ _€_-;\-* #,##0\ _€_-;_-* &quot;-&quot;??\ _€_-;_-@_-"/>
      <border outline="0">
        <left style="thin">
          <color indexed="64"/>
        </left>
      </border>
    </dxf>
    <dxf>
      <font>
        <b val="0"/>
        <i val="0"/>
        <strike val="0"/>
        <condense val="0"/>
        <extend val="0"/>
        <outline val="0"/>
        <shadow val="0"/>
        <u val="none"/>
        <vertAlign val="baseline"/>
        <sz val="11"/>
        <color theme="1"/>
        <name val="Calibri"/>
        <scheme val="minor"/>
      </font>
      <numFmt numFmtId="164" formatCode="_-* #,##0\ _€_-;\-* #,##0\ _€_-;_-* &quot;-&quot;??\ _€_-;_-@_-"/>
      <border diagonalUp="0" diagonalDown="0" outline="0">
        <left/>
        <right style="thin">
          <color indexed="64"/>
        </right>
        <top/>
        <bottom/>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border outline="0">
        <left style="thin">
          <color indexed="64"/>
        </left>
        <right/>
      </border>
    </dxf>
    <dxf>
      <numFmt numFmtId="30" formatCode="@"/>
    </dxf>
    <dxf>
      <font>
        <b val="0"/>
        <i val="0"/>
        <strike val="0"/>
        <condense val="0"/>
        <extend val="0"/>
        <outline val="0"/>
        <shadow val="0"/>
        <u val="none"/>
        <vertAlign val="baseline"/>
        <sz val="11"/>
        <color theme="1"/>
        <name val="Calibri"/>
        <scheme val="minor"/>
      </font>
      <numFmt numFmtId="164" formatCode="_-* #,##0\ _€_-;\-* #,##0\ _€_-;_-* &quot;-&quot;??\ _€_-;_-@_-"/>
      <border diagonalUp="0" diagonalDown="0" outline="0">
        <left/>
        <right style="thin">
          <color indexed="64"/>
        </right>
        <top/>
        <bottom/>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border diagonalUp="0" diagonalDown="0" outline="0">
        <left/>
        <right style="thin">
          <color indexed="64"/>
        </right>
        <top/>
        <bottom/>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numFmt numFmtId="164" formatCode="_-* #,##0\ _€_-;\-* #,##0\ _€_-;_-* &quot;-&quot;??\ _€_-;_-@_-"/>
      <border diagonalUp="0" diagonalDown="0" outline="0">
        <left/>
        <right style="thin">
          <color indexed="64"/>
        </right>
        <top/>
        <bottom/>
      </border>
    </dxf>
    <dxf>
      <numFmt numFmtId="164" formatCode="_-* #,##0\ _€_-;\-* #,##0\ _€_-;_-* &quot;-&quot;??\ _€_-;_-@_-"/>
    </dxf>
    <dxf>
      <numFmt numFmtId="164" formatCode="_-* #,##0\ _€_-;\-* #,##0\ _€_-;_-* &quot;-&quot;??\ _€_-;_-@_-"/>
    </dxf>
    <dxf>
      <numFmt numFmtId="164" formatCode="_-* #,##0\ _€_-;\-* #,##0\ _€_-;_-* &quot;-&quot;??\ _€_-;_-@_-"/>
    </dxf>
    <dxf>
      <numFmt numFmtId="164" formatCode="_-* #,##0\ _€_-;\-* #,##0\ _€_-;_-* &quot;-&quot;??\ _€_-;_-@_-"/>
      <border outline="0">
        <left style="thin">
          <color indexed="64"/>
        </left>
        <right/>
      </border>
    </dxf>
    <dxf>
      <numFmt numFmtId="30" formatCode="@"/>
    </dxf>
    <dxf>
      <numFmt numFmtId="164" formatCode="_-* #,##0\ _€_-;\-* #,##0\ _€_-;_-* &quot;-&quot;??\ _€_-;_-@_-"/>
      <border diagonalUp="0" diagonalDown="0" outline="0">
        <left/>
        <right style="thin">
          <color indexed="64"/>
        </right>
        <top/>
        <bottom/>
      </border>
    </dxf>
    <dxf>
      <numFmt numFmtId="164" formatCode="_-* #,##0\ _€_-;\-* #,##0\ _€_-;_-* &quot;-&quot;??\ _€_-;_-@_-"/>
    </dxf>
    <dxf>
      <numFmt numFmtId="164" formatCode="_-* #,##0\ _€_-;\-* #,##0\ _€_-;_-* &quot;-&quot;??\ _€_-;_-@_-"/>
    </dxf>
    <dxf>
      <numFmt numFmtId="164" formatCode="_-* #,##0\ _€_-;\-* #,##0\ _€_-;_-* &quot;-&quot;??\ _€_-;_-@_-"/>
    </dxf>
    <dxf>
      <numFmt numFmtId="164" formatCode="_-* #,##0\ _€_-;\-* #,##0\ _€_-;_-* &quot;-&quot;??\ _€_-;_-@_-"/>
      <border outline="0">
        <left style="thin">
          <color indexed="64"/>
        </left>
        <right/>
      </border>
    </dxf>
    <dxf>
      <numFmt numFmtId="30" formatCode="@"/>
    </dxf>
    <dxf>
      <numFmt numFmtId="164" formatCode="_-* #,##0\ _€_-;\-* #,##0\ _€_-;_-* &quot;-&quot;??\ _€_-;_-@_-"/>
      <border diagonalUp="0" diagonalDown="0" outline="0">
        <left/>
        <right style="thin">
          <color indexed="64"/>
        </right>
        <top/>
        <bottom/>
      </border>
    </dxf>
    <dxf>
      <numFmt numFmtId="164" formatCode="_-* #,##0\ _€_-;\-* #,##0\ _€_-;_-* &quot;-&quot;??\ _€_-;_-@_-"/>
    </dxf>
    <dxf>
      <numFmt numFmtId="164" formatCode="_-* #,##0\ _€_-;\-* #,##0\ _€_-;_-* &quot;-&quot;??\ _€_-;_-@_-"/>
    </dxf>
    <dxf>
      <numFmt numFmtId="164" formatCode="_-* #,##0\ _€_-;\-* #,##0\ _€_-;_-* &quot;-&quot;??\ _€_-;_-@_-"/>
    </dxf>
    <dxf>
      <numFmt numFmtId="164" formatCode="_-* #,##0\ _€_-;\-* #,##0\ _€_-;_-* &quot;-&quot;??\ _€_-;_-@_-"/>
      <border outline="0">
        <left style="thin">
          <color indexed="64"/>
        </left>
        <right/>
      </border>
    </dxf>
    <dxf>
      <numFmt numFmtId="30" formatCode="@"/>
    </dxf>
    <dxf>
      <numFmt numFmtId="164" formatCode="_-* #,##0\ _€_-;\-* #,##0\ _€_-;_-* &quot;-&quot;??\ _€_-;_-@_-"/>
      <border diagonalUp="0" diagonalDown="0" outline="0">
        <left/>
        <right style="thin">
          <color indexed="64"/>
        </right>
        <top/>
        <bottom/>
      </border>
    </dxf>
    <dxf>
      <numFmt numFmtId="164" formatCode="_-* #,##0\ _€_-;\-* #,##0\ _€_-;_-* &quot;-&quot;??\ _€_-;_-@_-"/>
    </dxf>
    <dxf>
      <numFmt numFmtId="164" formatCode="_-* #,##0\ _€_-;\-* #,##0\ _€_-;_-* &quot;-&quot;??\ _€_-;_-@_-"/>
    </dxf>
    <dxf>
      <numFmt numFmtId="164" formatCode="_-* #,##0\ _€_-;\-* #,##0\ _€_-;_-* &quot;-&quot;??\ _€_-;_-@_-"/>
    </dxf>
    <dxf>
      <numFmt numFmtId="164" formatCode="_-* #,##0\ _€_-;\-* #,##0\ _€_-;_-* &quot;-&quot;??\ _€_-;_-@_-"/>
      <border outline="0">
        <left style="thin">
          <color indexed="64"/>
        </left>
        <right/>
      </border>
    </dxf>
    <dxf>
      <numFmt numFmtId="30" formatCode="@"/>
    </dxf>
    <dxf>
      <numFmt numFmtId="164" formatCode="_-* #,##0\ _€_-;\-* #,##0\ _€_-;_-* &quot;-&quot;??\ _€_-;_-@_-"/>
      <border diagonalUp="0" diagonalDown="0" outline="0">
        <left/>
        <right style="thin">
          <color indexed="64"/>
        </right>
        <top/>
        <bottom/>
      </border>
    </dxf>
    <dxf>
      <numFmt numFmtId="164" formatCode="_-* #,##0\ _€_-;\-* #,##0\ _€_-;_-* &quot;-&quot;??\ _€_-;_-@_-"/>
    </dxf>
    <dxf>
      <numFmt numFmtId="164" formatCode="_-* #,##0\ _€_-;\-* #,##0\ _€_-;_-* &quot;-&quot;??\ _€_-;_-@_-"/>
    </dxf>
    <dxf>
      <numFmt numFmtId="164" formatCode="_-* #,##0\ _€_-;\-* #,##0\ _€_-;_-* &quot;-&quot;??\ _€_-;_-@_-"/>
    </dxf>
    <dxf>
      <numFmt numFmtId="164" formatCode="_-* #,##0\ _€_-;\-* #,##0\ _€_-;_-* &quot;-&quot;??\ _€_-;_-@_-"/>
      <border outline="0">
        <left style="thin">
          <color indexed="64"/>
        </left>
        <right/>
      </border>
    </dxf>
    <dxf>
      <numFmt numFmtId="30" formatCode="@"/>
    </dxf>
    <dxf>
      <numFmt numFmtId="164" formatCode="_-* #,##0\ _€_-;\-* #,##0\ _€_-;_-* &quot;-&quot;??\ _€_-;_-@_-"/>
      <border diagonalUp="0" diagonalDown="0" outline="0">
        <left/>
        <right style="thin">
          <color indexed="64"/>
        </right>
        <top/>
        <bottom/>
      </border>
    </dxf>
    <dxf>
      <numFmt numFmtId="164" formatCode="_-* #,##0\ _€_-;\-* #,##0\ _€_-;_-* &quot;-&quot;??\ _€_-;_-@_-"/>
    </dxf>
    <dxf>
      <numFmt numFmtId="164" formatCode="_-* #,##0\ _€_-;\-* #,##0\ _€_-;_-* &quot;-&quot;??\ _€_-;_-@_-"/>
    </dxf>
    <dxf>
      <numFmt numFmtId="164" formatCode="_-* #,##0\ _€_-;\-* #,##0\ _€_-;_-* &quot;-&quot;??\ _€_-;_-@_-"/>
    </dxf>
    <dxf>
      <numFmt numFmtId="164" formatCode="_-* #,##0\ _€_-;\-* #,##0\ _€_-;_-* &quot;-&quot;??\ _€_-;_-@_-"/>
      <border outline="0">
        <left style="thin">
          <color indexed="64"/>
        </left>
        <right/>
      </border>
    </dxf>
    <dxf>
      <numFmt numFmtId="30" formatCode="@"/>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numFmt numFmtId="30" formatCode="@"/>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numFmt numFmtId="30" formatCode="@"/>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numFmt numFmtId="30" formatCode="@"/>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numFmt numFmtId="30" formatCode="@"/>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numFmt numFmtId="164" formatCode="_-* #,##0\ _€_-;\-* #,##0\ _€_-;_-* &quot;-&quot;??\ _€_-;_-@_-"/>
      <border diagonalUp="0" diagonalDown="0">
        <left/>
        <right style="thin">
          <color indexed="64"/>
        </right>
        <top/>
        <bottom/>
        <vertical/>
        <horizontal/>
      </border>
    </dxf>
    <dxf>
      <numFmt numFmtId="164" formatCode="_-* #,##0\ _€_-;\-* #,##0\ _€_-;_-* &quot;-&quot;??\ _€_-;_-@_-"/>
    </dxf>
    <dxf>
      <numFmt numFmtId="164" formatCode="_-* #,##0\ _€_-;\-* #,##0\ _€_-;_-* &quot;-&quot;??\ _€_-;_-@_-"/>
    </dxf>
    <dxf>
      <numFmt numFmtId="164" formatCode="_-* #,##0\ _€_-;\-* #,##0\ _€_-;_-* &quot;-&quot;??\ _€_-;_-@_-"/>
    </dxf>
    <dxf>
      <numFmt numFmtId="164" formatCode="_-* #,##0\ _€_-;\-* #,##0\ _€_-;_-* &quot;-&quot;??\ _€_-;_-@_-"/>
    </dxf>
    <dxf>
      <border diagonalUp="0" diagonalDown="0">
        <left/>
        <right style="thin">
          <color indexed="64"/>
        </right>
        <top/>
        <bottom/>
        <vertical/>
        <horizontal/>
      </border>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4" formatCode="_-* #,##0\ _€_-;\-* #,##0\ _€_-;_-* &quot;-&quot;??\ _€_-;_-@_-"/>
      <border diagonalUp="0" diagonalDown="0">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164" formatCode="_-* #,##0\ _€_-;\-* #,##0\ _€_-;_-* &quot;-&quot;??\ _€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uľka1" displayName="Tabuľka1" ref="A1:K19" totalsRowShown="0" headerRowDxfId="313" dataDxfId="312" dataCellStyle="Percentá">
  <autoFilter ref="A1:K19"/>
  <tableColumns count="11">
    <tableColumn id="1" name="Import EUR" dataDxfId="53"/>
    <tableColumn id="2" name="2010" dataDxfId="52" dataCellStyle="Čiarka"/>
    <tableColumn id="3" name="2011" dataDxfId="51" dataCellStyle="Čiarka"/>
    <tableColumn id="4" name="2012" dataDxfId="50" dataCellStyle="Čiarka"/>
    <tableColumn id="5" name="2013" dataDxfId="49" dataCellStyle="Čiarka"/>
    <tableColumn id="6" name="2014" dataDxfId="48" dataCellStyle="Čiarka"/>
    <tableColumn id="7" name="20102" dataDxfId="311" dataCellStyle="Percentá">
      <calculatedColumnFormula>B2/B$19</calculatedColumnFormula>
    </tableColumn>
    <tableColumn id="8" name="20113" dataDxfId="310" dataCellStyle="Percentá">
      <calculatedColumnFormula>C2/C$19</calculatedColumnFormula>
    </tableColumn>
    <tableColumn id="9" name="20124" dataDxfId="309" dataCellStyle="Percentá">
      <calculatedColumnFormula>D2/D$19</calculatedColumnFormula>
    </tableColumn>
    <tableColumn id="10" name="20135" dataDxfId="308" dataCellStyle="Percentá">
      <calculatedColumnFormula>E2/E$19</calculatedColumnFormula>
    </tableColumn>
    <tableColumn id="11" name="20146" dataDxfId="307" dataCellStyle="Percentá">
      <calculatedColumnFormula>F2/F$19</calculatedColumnFormula>
    </tableColumn>
  </tableColumns>
  <tableStyleInfo name="TableStyleMedium4" showFirstColumn="0" showLastColumn="0" showRowStripes="1" showColumnStripes="0"/>
</table>
</file>

<file path=xl/tables/table10.xml><?xml version="1.0" encoding="utf-8"?>
<table xmlns="http://schemas.openxmlformats.org/spreadsheetml/2006/main" id="8" name="Tabuľka8" displayName="Tabuľka8" ref="A1:K270" totalsRowShown="0" headerRowDxfId="263" dataDxfId="262" dataCellStyle="Percentá">
  <autoFilter ref="A1:K270"/>
  <tableColumns count="11">
    <tableColumn id="1" name="Import Hmotnosť" dataDxfId="0"/>
    <tableColumn id="2" name="2010" dataDxfId="1" dataCellStyle="Čiarka"/>
    <tableColumn id="3" name="2011" dataDxfId="261" dataCellStyle="Čiarka"/>
    <tableColumn id="4" name="2012" dataDxfId="260" dataCellStyle="Čiarka"/>
    <tableColumn id="5" name="2013" dataDxfId="259" dataCellStyle="Čiarka"/>
    <tableColumn id="6" name="2014" dataDxfId="258" dataCellStyle="Čiarka"/>
    <tableColumn id="7" name="20102" dataDxfId="257" dataCellStyle="Percentá">
      <calculatedColumnFormula>B2/B$270</calculatedColumnFormula>
    </tableColumn>
    <tableColumn id="8" name="20113" dataDxfId="256" dataCellStyle="Percentá">
      <calculatedColumnFormula>C2/C$270</calculatedColumnFormula>
    </tableColumn>
    <tableColumn id="9" name="20124" dataDxfId="255" dataCellStyle="Percentá">
      <calculatedColumnFormula>D2/D$270</calculatedColumnFormula>
    </tableColumn>
    <tableColumn id="10" name="20135" dataDxfId="254" dataCellStyle="Percentá">
      <calculatedColumnFormula>E2/E$270</calculatedColumnFormula>
    </tableColumn>
    <tableColumn id="11" name="20146" dataDxfId="253" dataCellStyle="Percentá">
      <calculatedColumnFormula>F2/F$270</calculatedColumnFormula>
    </tableColumn>
  </tableColumns>
  <tableStyleInfo name="TableStyleMedium4" showFirstColumn="0" showLastColumn="0" showRowStripes="1" showColumnStripes="0"/>
</table>
</file>

<file path=xl/tables/table11.xml><?xml version="1.0" encoding="utf-8"?>
<table xmlns="http://schemas.openxmlformats.org/spreadsheetml/2006/main" id="12" name="Tabuľka12" displayName="Tabuľka12" ref="A2:K11" totalsRowShown="0" headerRowDxfId="252">
  <autoFilter ref="A2:K11"/>
  <tableColumns count="11">
    <tableColumn id="1" name="Import EUR" dataDxfId="251"/>
    <tableColumn id="2" name="2010" dataDxfId="250" dataCellStyle="Čiarka"/>
    <tableColumn id="3" name="2011" dataDxfId="249" dataCellStyle="Čiarka"/>
    <tableColumn id="4" name="2012" dataDxfId="248" dataCellStyle="Čiarka"/>
    <tableColumn id="5" name="2013" dataDxfId="247" dataCellStyle="Čiarka"/>
    <tableColumn id="6" name="2014" dataDxfId="246" dataCellStyle="Čiarka"/>
    <tableColumn id="7" name="20102" dataCellStyle="Percentá">
      <calculatedColumnFormula>B3/B$11</calculatedColumnFormula>
    </tableColumn>
    <tableColumn id="8" name="20113" dataCellStyle="Percentá">
      <calculatedColumnFormula>C3/C$11</calculatedColumnFormula>
    </tableColumn>
    <tableColumn id="9" name="20124" dataCellStyle="Percentá">
      <calculatedColumnFormula>D3/D$11</calculatedColumnFormula>
    </tableColumn>
    <tableColumn id="10" name="20135" dataCellStyle="Percentá">
      <calculatedColumnFormula>E3/E$11</calculatedColumnFormula>
    </tableColumn>
    <tableColumn id="11" name="20146" dataCellStyle="Percentá">
      <calculatedColumnFormula>F3/F$11</calculatedColumnFormula>
    </tableColumn>
  </tableColumns>
  <tableStyleInfo name="TableStyleMedium4" showFirstColumn="0" showLastColumn="0" showRowStripes="1" showColumnStripes="0"/>
</table>
</file>

<file path=xl/tables/table12.xml><?xml version="1.0" encoding="utf-8"?>
<table xmlns="http://schemas.openxmlformats.org/spreadsheetml/2006/main" id="13" name="Tabuľka13" displayName="Tabuľka13" ref="A16:K70" totalsRowShown="0" headerRowDxfId="245" dataDxfId="244" dataCellStyle="Percentá">
  <autoFilter ref="A16:K70"/>
  <tableColumns count="11">
    <tableColumn id="1" name="Import EUR" dataDxfId="243"/>
    <tableColumn id="2" name="2010" dataDxfId="242" dataCellStyle="Čiarka"/>
    <tableColumn id="3" name="2011" dataDxfId="241" dataCellStyle="Čiarka"/>
    <tableColumn id="4" name="2012" dataDxfId="240" dataCellStyle="Čiarka"/>
    <tableColumn id="5" name="2013" dataDxfId="239" dataCellStyle="Čiarka"/>
    <tableColumn id="6" name="2014" dataDxfId="238" dataCellStyle="Čiarka"/>
    <tableColumn id="7" name="20102" dataDxfId="237" dataCellStyle="Percentá">
      <calculatedColumnFormula>B17/B$70</calculatedColumnFormula>
    </tableColumn>
    <tableColumn id="8" name="20113" dataDxfId="236" dataCellStyle="Percentá">
      <calculatedColumnFormula>C17/C$70</calculatedColumnFormula>
    </tableColumn>
    <tableColumn id="9" name="20124" dataDxfId="235" dataCellStyle="Percentá">
      <calculatedColumnFormula>D17/D$70</calculatedColumnFormula>
    </tableColumn>
    <tableColumn id="10" name="20135" dataDxfId="234" dataCellStyle="Percentá">
      <calculatedColumnFormula>E17/E$70</calculatedColumnFormula>
    </tableColumn>
    <tableColumn id="11" name="20146" dataDxfId="233" dataCellStyle="Percentá">
      <calculatedColumnFormula>F17/F$70</calculatedColumnFormula>
    </tableColumn>
  </tableColumns>
  <tableStyleInfo name="TableStyleMedium7" showFirstColumn="0" showLastColumn="0" showRowStripes="1" showColumnStripes="0"/>
</table>
</file>

<file path=xl/tables/table13.xml><?xml version="1.0" encoding="utf-8"?>
<table xmlns="http://schemas.openxmlformats.org/spreadsheetml/2006/main" id="11" name="Tabuľka11" displayName="Tabuľka11" ref="A2:K10" totalsRowShown="0" dataDxfId="232" dataCellStyle="Percentá">
  <autoFilter ref="A2:K10"/>
  <tableColumns count="11">
    <tableColumn id="1" name="Import  Hmotnosť" dataDxfId="231"/>
    <tableColumn id="2" name="2010" dataDxfId="230" dataCellStyle="Čiarka"/>
    <tableColumn id="3" name="2011" dataDxfId="229" dataCellStyle="Čiarka"/>
    <tableColumn id="4" name="2012" dataDxfId="228" dataCellStyle="Čiarka"/>
    <tableColumn id="5" name="2013" dataDxfId="227" dataCellStyle="Čiarka"/>
    <tableColumn id="6" name="2014" dataDxfId="226" dataCellStyle="Čiarka"/>
    <tableColumn id="7" name="20102" dataDxfId="225" dataCellStyle="Percentá">
      <calculatedColumnFormula>B3/B$10</calculatedColumnFormula>
    </tableColumn>
    <tableColumn id="8" name="20113" dataDxfId="224" dataCellStyle="Percentá">
      <calculatedColumnFormula>C3/C$10</calculatedColumnFormula>
    </tableColumn>
    <tableColumn id="9" name="20124" dataDxfId="223" dataCellStyle="Percentá">
      <calculatedColumnFormula>D3/D$10</calculatedColumnFormula>
    </tableColumn>
    <tableColumn id="10" name="20135" dataDxfId="222" dataCellStyle="Percentá">
      <calculatedColumnFormula>E3/E$10</calculatedColumnFormula>
    </tableColumn>
    <tableColumn id="11" name="20146" dataDxfId="221" dataCellStyle="Percentá">
      <calculatedColumnFormula>F3/F$10</calculatedColumnFormula>
    </tableColumn>
  </tableColumns>
  <tableStyleInfo name="TableStyleMedium4" showFirstColumn="0" showLastColumn="0" showRowStripes="1" showColumnStripes="0"/>
</table>
</file>

<file path=xl/tables/table14.xml><?xml version="1.0" encoding="utf-8"?>
<table xmlns="http://schemas.openxmlformats.org/spreadsheetml/2006/main" id="14" name="Tabuľka14" displayName="Tabuľka14" ref="A15:K70" totalsRowShown="0" dataDxfId="220" dataCellStyle="Percentá">
  <autoFilter ref="A15:K70"/>
  <tableColumns count="11">
    <tableColumn id="1" name="Import  Hmotnosť" dataDxfId="219"/>
    <tableColumn id="2" name="2010" dataDxfId="218" dataCellStyle="Čiarka"/>
    <tableColumn id="3" name="2011" dataDxfId="217" dataCellStyle="Čiarka"/>
    <tableColumn id="4" name="2012" dataDxfId="216" dataCellStyle="Čiarka"/>
    <tableColumn id="5" name="2013" dataDxfId="215" dataCellStyle="Čiarka"/>
    <tableColumn id="6" name="2014" dataDxfId="214" dataCellStyle="Čiarka"/>
    <tableColumn id="7" name="20102" dataDxfId="213" dataCellStyle="Percentá">
      <calculatedColumnFormula>B16/B$70</calculatedColumnFormula>
    </tableColumn>
    <tableColumn id="8" name="20113" dataDxfId="212" dataCellStyle="Percentá">
      <calculatedColumnFormula>C16/C$70</calculatedColumnFormula>
    </tableColumn>
    <tableColumn id="9" name="20124" dataDxfId="211" dataCellStyle="Percentá">
      <calculatedColumnFormula>D16/D$70</calculatedColumnFormula>
    </tableColumn>
    <tableColumn id="10" name="20135" dataDxfId="210" dataCellStyle="Percentá">
      <calculatedColumnFormula>E16/E$70</calculatedColumnFormula>
    </tableColumn>
    <tableColumn id="11" name="20146" dataDxfId="209" dataCellStyle="Percentá">
      <calculatedColumnFormula>F16/F$70</calculatedColumnFormula>
    </tableColumn>
  </tableColumns>
  <tableStyleInfo name="TableStyleMedium7" showFirstColumn="0" showLastColumn="0" showRowStripes="1" showColumnStripes="0"/>
</table>
</file>

<file path=xl/tables/table15.xml><?xml version="1.0" encoding="utf-8"?>
<table xmlns="http://schemas.openxmlformats.org/spreadsheetml/2006/main" id="15" name="Tabuľka15" displayName="Tabuľka15" ref="A2:K47" totalsRowShown="0" dataDxfId="208" dataCellStyle="Percentá">
  <autoFilter ref="A2:K47"/>
  <tableColumns count="11">
    <tableColumn id="1" name="Import  EUR" dataDxfId="207"/>
    <tableColumn id="2" name="2010" dataDxfId="206" dataCellStyle="Čiarka"/>
    <tableColumn id="3" name="2011" dataDxfId="205" dataCellStyle="Čiarka"/>
    <tableColumn id="4" name="2012" dataDxfId="204" dataCellStyle="Čiarka"/>
    <tableColumn id="5" name="2013" dataDxfId="203" dataCellStyle="Čiarka"/>
    <tableColumn id="6" name="2014" dataDxfId="202" dataCellStyle="Čiarka"/>
    <tableColumn id="7" name="20102" dataDxfId="201" dataCellStyle="Percentá">
      <calculatedColumnFormula>B3/B$47</calculatedColumnFormula>
    </tableColumn>
    <tableColumn id="8" name="20113" dataDxfId="200" dataCellStyle="Percentá">
      <calculatedColumnFormula>C3/C$47</calculatedColumnFormula>
    </tableColumn>
    <tableColumn id="9" name="20124" dataDxfId="199" dataCellStyle="Percentá">
      <calculatedColumnFormula>D3/D$47</calculatedColumnFormula>
    </tableColumn>
    <tableColumn id="10" name="20135" dataDxfId="198" dataCellStyle="Percentá">
      <calculatedColumnFormula>E3/E$47</calculatedColumnFormula>
    </tableColumn>
    <tableColumn id="11" name="20146" dataDxfId="197" dataCellStyle="Percentá">
      <calculatedColumnFormula>F3/F$47</calculatedColumnFormula>
    </tableColumn>
  </tableColumns>
  <tableStyleInfo name="TableStyleMedium3" showFirstColumn="0" showLastColumn="0" showRowStripes="1" showColumnStripes="0"/>
</table>
</file>

<file path=xl/tables/table16.xml><?xml version="1.0" encoding="utf-8"?>
<table xmlns="http://schemas.openxmlformats.org/spreadsheetml/2006/main" id="16" name="Tabuľka16" displayName="Tabuľka16" ref="A52:K66" totalsRowShown="0" headerRowDxfId="196" dataDxfId="195" headerRowCellStyle="Čiarka" dataCellStyle="Percentá">
  <autoFilter ref="A52:K66"/>
  <tableColumns count="11">
    <tableColumn id="1" name="Import  EUR" dataDxfId="194"/>
    <tableColumn id="2" name="2010" dataDxfId="193" dataCellStyle="Čiarka"/>
    <tableColumn id="3" name="2011" dataDxfId="192" dataCellStyle="Čiarka"/>
    <tableColumn id="4" name="2012" dataDxfId="191" dataCellStyle="Čiarka"/>
    <tableColumn id="5" name="2013" dataDxfId="190" dataCellStyle="Čiarka"/>
    <tableColumn id="6" name="2014" dataDxfId="189" dataCellStyle="Čiarka"/>
    <tableColumn id="7" name="20102" dataDxfId="188" dataCellStyle="Percentá">
      <calculatedColumnFormula>B53/B$66</calculatedColumnFormula>
    </tableColumn>
    <tableColumn id="8" name="20113" dataDxfId="187" dataCellStyle="Percentá">
      <calculatedColumnFormula>C53/C$66</calculatedColumnFormula>
    </tableColumn>
    <tableColumn id="9" name="20124" dataDxfId="186" dataCellStyle="Percentá">
      <calculatedColumnFormula>D53/D$66</calculatedColumnFormula>
    </tableColumn>
    <tableColumn id="10" name="20135" dataDxfId="185" dataCellStyle="Percentá">
      <calculatedColumnFormula>E53/E$66</calculatedColumnFormula>
    </tableColumn>
    <tableColumn id="11" name="20146" dataDxfId="184" dataCellStyle="Percentá">
      <calculatedColumnFormula>F53/F$66</calculatedColumnFormula>
    </tableColumn>
  </tableColumns>
  <tableStyleInfo name="TableStyleMedium4" showFirstColumn="0" showLastColumn="0" showRowStripes="1" showColumnStripes="0"/>
</table>
</file>

<file path=xl/tables/table17.xml><?xml version="1.0" encoding="utf-8"?>
<table xmlns="http://schemas.openxmlformats.org/spreadsheetml/2006/main" id="17" name="Tabuľka17" displayName="Tabuľka17" ref="A71:K98" totalsRowShown="0" headerRowDxfId="183" dataDxfId="182" headerRowCellStyle="Čiarka" dataCellStyle="Percentá">
  <autoFilter ref="A71:K98"/>
  <tableColumns count="11">
    <tableColumn id="1" name="Import  EUR" dataDxfId="181"/>
    <tableColumn id="2" name="2010" dataDxfId="180" dataCellStyle="Čiarka"/>
    <tableColumn id="3" name="2011" dataDxfId="179" dataCellStyle="Čiarka"/>
    <tableColumn id="4" name="2012" dataDxfId="178" dataCellStyle="Čiarka"/>
    <tableColumn id="5" name="2013" dataDxfId="177" dataCellStyle="Čiarka"/>
    <tableColumn id="6" name="2014" dataDxfId="176" dataCellStyle="Čiarka"/>
    <tableColumn id="7" name="20102" dataDxfId="175" dataCellStyle="Percentá">
      <calculatedColumnFormula>B72/B$98</calculatedColumnFormula>
    </tableColumn>
    <tableColumn id="8" name="20113" dataDxfId="174" dataCellStyle="Percentá">
      <calculatedColumnFormula>C72/C$98</calculatedColumnFormula>
    </tableColumn>
    <tableColumn id="9" name="20124" dataDxfId="173" dataCellStyle="Percentá">
      <calculatedColumnFormula>D72/D$98</calculatedColumnFormula>
    </tableColumn>
    <tableColumn id="10" name="20135" dataDxfId="172" dataCellStyle="Percentá">
      <calculatedColumnFormula>E72/E$98</calculatedColumnFormula>
    </tableColumn>
    <tableColumn id="11" name="20146" dataDxfId="171" dataCellStyle="Percentá">
      <calculatedColumnFormula>F72/F$98</calculatedColumnFormula>
    </tableColumn>
  </tableColumns>
  <tableStyleInfo name="TableStyleMedium5" showFirstColumn="0" showLastColumn="0" showRowStripes="1" showColumnStripes="0"/>
</table>
</file>

<file path=xl/tables/table18.xml><?xml version="1.0" encoding="utf-8"?>
<table xmlns="http://schemas.openxmlformats.org/spreadsheetml/2006/main" id="18" name="Tabuľka18" displayName="Tabuľka18" ref="A103:K129" totalsRowShown="0" headerRowDxfId="170" dataDxfId="169" headerRowCellStyle="Čiarka" dataCellStyle="Percentá">
  <autoFilter ref="A103:K129"/>
  <tableColumns count="11">
    <tableColumn id="1" name="Import  EUR" dataDxfId="168"/>
    <tableColumn id="2" name="2010" dataDxfId="167" dataCellStyle="Čiarka"/>
    <tableColumn id="3" name="2011" dataDxfId="166" dataCellStyle="Čiarka"/>
    <tableColumn id="4" name="2012" dataDxfId="165" dataCellStyle="Čiarka"/>
    <tableColumn id="5" name="2013" dataDxfId="164" dataCellStyle="Čiarka"/>
    <tableColumn id="6" name="2014" dataDxfId="163" dataCellStyle="Čiarka"/>
    <tableColumn id="7" name="20102" dataDxfId="162" dataCellStyle="Percentá">
      <calculatedColumnFormula>B104/B$129</calculatedColumnFormula>
    </tableColumn>
    <tableColumn id="8" name="20113" dataDxfId="161" dataCellStyle="Percentá">
      <calculatedColumnFormula>C104/C$129</calculatedColumnFormula>
    </tableColumn>
    <tableColumn id="9" name="20124" dataDxfId="160" dataCellStyle="Percentá">
      <calculatedColumnFormula>D104/D$129</calculatedColumnFormula>
    </tableColumn>
    <tableColumn id="10" name="20135" dataDxfId="159" dataCellStyle="Percentá">
      <calculatedColumnFormula>E104/E$129</calculatedColumnFormula>
    </tableColumn>
    <tableColumn id="11" name="20146" dataDxfId="158" dataCellStyle="Percentá">
      <calculatedColumnFormula>F104/F$129</calculatedColumnFormula>
    </tableColumn>
  </tableColumns>
  <tableStyleInfo name="TableStyleMedium6" showFirstColumn="0" showLastColumn="0" showRowStripes="1" showColumnStripes="0"/>
</table>
</file>

<file path=xl/tables/table19.xml><?xml version="1.0" encoding="utf-8"?>
<table xmlns="http://schemas.openxmlformats.org/spreadsheetml/2006/main" id="19" name="Tabuľka19" displayName="Tabuľka19" ref="A2:K47" totalsRowShown="0" headerRowDxfId="157" dataDxfId="156" headerRowCellStyle="Čiarka" dataCellStyle="Percentá">
  <autoFilter ref="A2:K47"/>
  <tableColumns count="11">
    <tableColumn id="1" name="Import Kumul Hmotnosť" dataDxfId="155"/>
    <tableColumn id="2" name="2010" dataDxfId="154" dataCellStyle="Čiarka"/>
    <tableColumn id="3" name="2011" dataDxfId="153" dataCellStyle="Čiarka"/>
    <tableColumn id="4" name="2012" dataDxfId="152" dataCellStyle="Čiarka"/>
    <tableColumn id="5" name="2013" dataDxfId="151" dataCellStyle="Čiarka"/>
    <tableColumn id="6" name="2014" dataDxfId="150" dataCellStyle="Čiarka"/>
    <tableColumn id="7" name="20102" dataDxfId="149" dataCellStyle="Percentá">
      <calculatedColumnFormula>B3/B$47</calculatedColumnFormula>
    </tableColumn>
    <tableColumn id="8" name="20113" dataDxfId="148" dataCellStyle="Percentá">
      <calculatedColumnFormula>C3/C$47</calculatedColumnFormula>
    </tableColumn>
    <tableColumn id="9" name="20124" dataDxfId="147" dataCellStyle="Percentá">
      <calculatedColumnFormula>D3/D$47</calculatedColumnFormula>
    </tableColumn>
    <tableColumn id="10" name="20135" dataDxfId="146" dataCellStyle="Percentá">
      <calculatedColumnFormula>E3/E$47</calculatedColumnFormula>
    </tableColumn>
    <tableColumn id="11" name="20146" dataDxfId="145" dataCellStyle="Percentá">
      <calculatedColumnFormula>F3/F$47</calculatedColumnFormula>
    </tableColumn>
  </tableColumns>
  <tableStyleInfo name="TableStyleMedium3" showFirstColumn="0" showLastColumn="0" showRowStripes="1" showColumnStripes="0"/>
</table>
</file>

<file path=xl/tables/table2.xml><?xml version="1.0" encoding="utf-8"?>
<table xmlns="http://schemas.openxmlformats.org/spreadsheetml/2006/main" id="3" name="Tabuľka3" displayName="Tabuľka3" ref="A21:K24" totalsRowShown="0" headerRowDxfId="306">
  <autoFilter ref="A21:K24"/>
  <tableColumns count="11">
    <tableColumn id="1" name="Import EUR" dataDxfId="47"/>
    <tableColumn id="2" name="2010" dataDxfId="46" dataCellStyle="Čiarka"/>
    <tableColumn id="3" name="2011" dataDxfId="45" dataCellStyle="Čiarka"/>
    <tableColumn id="4" name="2012" dataDxfId="44" dataCellStyle="Čiarka"/>
    <tableColumn id="5" name="2013" dataDxfId="43" dataCellStyle="Čiarka"/>
    <tableColumn id="6" name="2014" dataDxfId="42" dataCellStyle="Čiarka"/>
    <tableColumn id="7" name="20102">
      <calculatedColumnFormula>B22/B$24</calculatedColumnFormula>
    </tableColumn>
    <tableColumn id="8" name="20113">
      <calculatedColumnFormula>C22/C$24</calculatedColumnFormula>
    </tableColumn>
    <tableColumn id="9" name="20124">
      <calculatedColumnFormula>D22/D$24</calculatedColumnFormula>
    </tableColumn>
    <tableColumn id="10" name="20135">
      <calculatedColumnFormula>E22/E$24</calculatedColumnFormula>
    </tableColumn>
    <tableColumn id="11" name="20146">
      <calculatedColumnFormula>F22/F$24</calculatedColumnFormula>
    </tableColumn>
  </tableColumns>
  <tableStyleInfo name="TableStyleMedium7" showFirstColumn="0" showLastColumn="0" showRowStripes="1" showColumnStripes="0"/>
</table>
</file>

<file path=xl/tables/table20.xml><?xml version="1.0" encoding="utf-8"?>
<table xmlns="http://schemas.openxmlformats.org/spreadsheetml/2006/main" id="20" name="Tabuľka20" displayName="Tabuľka20" ref="A52:K65" totalsRowShown="0" headerRowDxfId="144" dataDxfId="143" headerRowCellStyle="Čiarka" dataCellStyle="Percentá">
  <autoFilter ref="A52:K65"/>
  <tableColumns count="11">
    <tableColumn id="1" name="Import Kumul Hmotnosť" dataDxfId="142"/>
    <tableColumn id="2" name="2010" dataDxfId="141" dataCellStyle="Čiarka"/>
    <tableColumn id="3" name="2011" dataDxfId="140" dataCellStyle="Čiarka"/>
    <tableColumn id="4" name="2012" dataDxfId="139" dataCellStyle="Čiarka"/>
    <tableColumn id="5" name="2013" dataDxfId="138" dataCellStyle="Čiarka"/>
    <tableColumn id="6" name="2014" dataDxfId="137" dataCellStyle="Čiarka"/>
    <tableColumn id="7" name="20102" dataDxfId="136" dataCellStyle="Percentá">
      <calculatedColumnFormula>B53/B$65</calculatedColumnFormula>
    </tableColumn>
    <tableColumn id="8" name="20113" dataDxfId="135" dataCellStyle="Percentá">
      <calculatedColumnFormula>C53/C$65</calculatedColumnFormula>
    </tableColumn>
    <tableColumn id="9" name="20124" dataDxfId="134" dataCellStyle="Percentá">
      <calculatedColumnFormula>D53/D$65</calculatedColumnFormula>
    </tableColumn>
    <tableColumn id="10" name="20135" dataDxfId="133" dataCellStyle="Percentá">
      <calculatedColumnFormula>E53/E$65</calculatedColumnFormula>
    </tableColumn>
    <tableColumn id="11" name="20146" dataDxfId="132" dataCellStyle="Percentá">
      <calculatedColumnFormula>F53/F$65</calculatedColumnFormula>
    </tableColumn>
  </tableColumns>
  <tableStyleInfo name="TableStyleMedium4" showFirstColumn="0" showLastColumn="0" showRowStripes="1" showColumnStripes="0"/>
</table>
</file>

<file path=xl/tables/table21.xml><?xml version="1.0" encoding="utf-8"?>
<table xmlns="http://schemas.openxmlformats.org/spreadsheetml/2006/main" id="21" name="Tabuľka21" displayName="Tabuľka21" ref="A70:K96" totalsRowShown="0" headerRowDxfId="131" dataDxfId="130" headerRowCellStyle="Čiarka" dataCellStyle="Percentá">
  <autoFilter ref="A70:K96"/>
  <tableColumns count="11">
    <tableColumn id="1" name="Import Kumul Hmotnosť" dataDxfId="129"/>
    <tableColumn id="2" name="2010" dataDxfId="128" dataCellStyle="Čiarka"/>
    <tableColumn id="3" name="2011" dataDxfId="127" dataCellStyle="Čiarka"/>
    <tableColumn id="4" name="2012" dataDxfId="126" dataCellStyle="Čiarka"/>
    <tableColumn id="5" name="2013" dataDxfId="125" dataCellStyle="Čiarka"/>
    <tableColumn id="6" name="2014" dataDxfId="124" dataCellStyle="Čiarka"/>
    <tableColumn id="7" name="20102" dataDxfId="123" dataCellStyle="Percentá">
      <calculatedColumnFormula>B71/B$96</calculatedColumnFormula>
    </tableColumn>
    <tableColumn id="8" name="20113" dataDxfId="122" dataCellStyle="Percentá">
      <calculatedColumnFormula>C71/C$96</calculatedColumnFormula>
    </tableColumn>
    <tableColumn id="9" name="20124" dataDxfId="121" dataCellStyle="Percentá">
      <calculatedColumnFormula>D71/D$96</calculatedColumnFormula>
    </tableColumn>
    <tableColumn id="10" name="20135" dataDxfId="120" dataCellStyle="Percentá">
      <calculatedColumnFormula>E71/E$96</calculatedColumnFormula>
    </tableColumn>
    <tableColumn id="11" name="20146" dataDxfId="119" dataCellStyle="Percentá">
      <calculatedColumnFormula>F71/F$96</calculatedColumnFormula>
    </tableColumn>
  </tableColumns>
  <tableStyleInfo name="TableStyleMedium5" showFirstColumn="0" showLastColumn="0" showRowStripes="1" showColumnStripes="0"/>
</table>
</file>

<file path=xl/tables/table22.xml><?xml version="1.0" encoding="utf-8"?>
<table xmlns="http://schemas.openxmlformats.org/spreadsheetml/2006/main" id="22" name="Tabuľka22" displayName="Tabuľka22" ref="A101:K128" totalsRowShown="0" headerRowDxfId="118" dataDxfId="117" headerRowCellStyle="Čiarka" dataCellStyle="Percentá">
  <autoFilter ref="A101:K128"/>
  <tableColumns count="11">
    <tableColumn id="1" name="Import Kumul Hmotnosť" dataDxfId="116"/>
    <tableColumn id="2" name="2010" dataDxfId="115" dataCellStyle="Čiarka"/>
    <tableColumn id="3" name="2011" dataDxfId="114" dataCellStyle="Čiarka"/>
    <tableColumn id="4" name="2012" dataDxfId="113" dataCellStyle="Čiarka"/>
    <tableColumn id="5" name="2013" dataDxfId="112" dataCellStyle="Čiarka"/>
    <tableColumn id="6" name="2014" dataDxfId="111" dataCellStyle="Čiarka"/>
    <tableColumn id="7" name="20102" dataDxfId="110" dataCellStyle="Percentá">
      <calculatedColumnFormula>B102/B$128</calculatedColumnFormula>
    </tableColumn>
    <tableColumn id="8" name="20113" dataDxfId="109" dataCellStyle="Percentá">
      <calculatedColumnFormula>C102/C$128</calculatedColumnFormula>
    </tableColumn>
    <tableColumn id="9" name="20124" dataDxfId="108" dataCellStyle="Percentá">
      <calculatedColumnFormula>D102/D$128</calculatedColumnFormula>
    </tableColumn>
    <tableColumn id="10" name="20135" dataDxfId="107" dataCellStyle="Percentá">
      <calculatedColumnFormula>E102/E$128</calculatedColumnFormula>
    </tableColumn>
    <tableColumn id="11" name="20146" dataDxfId="106" dataCellStyle="Percentá">
      <calculatedColumnFormula>F102/F$128</calculatedColumnFormula>
    </tableColumn>
  </tableColumns>
  <tableStyleInfo name="TableStyleMedium6" showFirstColumn="0" showLastColumn="0" showRowStripes="1" showColumnStripes="0"/>
</table>
</file>

<file path=xl/tables/table23.xml><?xml version="1.0" encoding="utf-8"?>
<table xmlns="http://schemas.openxmlformats.org/spreadsheetml/2006/main" id="23" name="Tabuľka23" displayName="Tabuľka23" ref="A1:K31" totalsRowShown="0" headerRowDxfId="105" dataDxfId="104" headerRowCellStyle="Čiarka" dataCellStyle="Percentá">
  <autoFilter ref="A1:K31"/>
  <tableColumns count="11">
    <tableColumn id="1" name="Import Kumul EUR" dataDxfId="103"/>
    <tableColumn id="2" name="2010" dataDxfId="102" dataCellStyle="Čiarka"/>
    <tableColumn id="3" name="2011" dataDxfId="101" dataCellStyle="Čiarka"/>
    <tableColumn id="4" name="2012" dataDxfId="100" dataCellStyle="Čiarka"/>
    <tableColumn id="5" name="2013" dataDxfId="99" dataCellStyle="Čiarka"/>
    <tableColumn id="6" name="2014" dataDxfId="98" dataCellStyle="Čiarka"/>
    <tableColumn id="7" name="20102" dataDxfId="97" dataCellStyle="Percentá">
      <calculatedColumnFormula>B2/B$31</calculatedColumnFormula>
    </tableColumn>
    <tableColumn id="8" name="20113" dataDxfId="96" dataCellStyle="Percentá">
      <calculatedColumnFormula>C2/C$31</calculatedColumnFormula>
    </tableColumn>
    <tableColumn id="9" name="20124" dataDxfId="95" dataCellStyle="Percentá">
      <calculatedColumnFormula>D2/D$31</calculatedColumnFormula>
    </tableColumn>
    <tableColumn id="10" name="20135" dataDxfId="94" dataCellStyle="Percentá">
      <calculatedColumnFormula>E2/E$31</calculatedColumnFormula>
    </tableColumn>
    <tableColumn id="11" name="20146" dataDxfId="93" dataCellStyle="Percentá">
      <calculatedColumnFormula>F2/F$31</calculatedColumnFormula>
    </tableColumn>
  </tableColumns>
  <tableStyleInfo name="TableStyleMedium6" showFirstColumn="0" showLastColumn="0" showRowStripes="1" showColumnStripes="0"/>
</table>
</file>

<file path=xl/tables/table24.xml><?xml version="1.0" encoding="utf-8"?>
<table xmlns="http://schemas.openxmlformats.org/spreadsheetml/2006/main" id="24" name="Tabuľka24" displayName="Tabuľka24" ref="A1:K31" totalsRowShown="0" headerRowDxfId="92" dataDxfId="91" headerRowCellStyle="Čiarka" dataCellStyle="Percentá">
  <autoFilter ref="A1:K31"/>
  <tableColumns count="11">
    <tableColumn id="1" name="Import  Hmotnosť" dataDxfId="90"/>
    <tableColumn id="2" name="2010" dataDxfId="89" dataCellStyle="Čiarka"/>
    <tableColumn id="3" name="2011" dataDxfId="88" dataCellStyle="Čiarka"/>
    <tableColumn id="4" name="2012" dataDxfId="87" dataCellStyle="Čiarka"/>
    <tableColumn id="5" name="2013" dataDxfId="86" dataCellStyle="Čiarka"/>
    <tableColumn id="6" name="2014" dataDxfId="85" dataCellStyle="Čiarka"/>
    <tableColumn id="7" name="20102" dataDxfId="84" dataCellStyle="Percentá">
      <calculatedColumnFormula>B2/B$31</calculatedColumnFormula>
    </tableColumn>
    <tableColumn id="8" name="20113" dataDxfId="83" dataCellStyle="Percentá">
      <calculatedColumnFormula>C2/C$31</calculatedColumnFormula>
    </tableColumn>
    <tableColumn id="9" name="20124" dataDxfId="82" dataCellStyle="Percentá">
      <calculatedColumnFormula>D2/D$31</calculatedColumnFormula>
    </tableColumn>
    <tableColumn id="10" name="20135" dataDxfId="81" dataCellStyle="Percentá">
      <calculatedColumnFormula>E2/E$31</calculatedColumnFormula>
    </tableColumn>
    <tableColumn id="11" name="20146" dataDxfId="80" dataCellStyle="Percentá">
      <calculatedColumnFormula>F2/F$31</calculatedColumnFormula>
    </tableColumn>
  </tableColumns>
  <tableStyleInfo name="TableStyleMedium6" showFirstColumn="0" showLastColumn="0" showRowStripes="1" showColumnStripes="0"/>
</table>
</file>

<file path=xl/tables/table25.xml><?xml version="1.0" encoding="utf-8"?>
<table xmlns="http://schemas.openxmlformats.org/spreadsheetml/2006/main" id="25" name="Tabuľka25" displayName="Tabuľka25" ref="A1:K97" totalsRowShown="0" headerRowDxfId="79" dataDxfId="78" dataCellStyle="Percentá">
  <autoFilter ref="A1:K97"/>
  <tableColumns count="11">
    <tableColumn id="1" name="Import  EUR" dataDxfId="77"/>
    <tableColumn id="2" name="2010" dataDxfId="76" dataCellStyle="Čiarka"/>
    <tableColumn id="3" name="2011" dataDxfId="75" dataCellStyle="Čiarka"/>
    <tableColumn id="4" name="2012" dataDxfId="74" dataCellStyle="Čiarka"/>
    <tableColumn id="5" name="2013" dataDxfId="73" dataCellStyle="Čiarka"/>
    <tableColumn id="6" name="2014" dataDxfId="72" dataCellStyle="Čiarka"/>
    <tableColumn id="7" name="20102" dataDxfId="71" dataCellStyle="Percentá">
      <calculatedColumnFormula>B2/B$97</calculatedColumnFormula>
    </tableColumn>
    <tableColumn id="8" name="20113" dataDxfId="70" dataCellStyle="Percentá">
      <calculatedColumnFormula>C2/C$97</calculatedColumnFormula>
    </tableColumn>
    <tableColumn id="9" name="20124" dataDxfId="69" dataCellStyle="Percentá">
      <calculatedColumnFormula>D2/D$97</calculatedColumnFormula>
    </tableColumn>
    <tableColumn id="10" name="20135" dataDxfId="68" dataCellStyle="Percentá">
      <calculatedColumnFormula>E2/E$97</calculatedColumnFormula>
    </tableColumn>
    <tableColumn id="11" name="20146" dataDxfId="67" dataCellStyle="Percentá">
      <calculatedColumnFormula>F2/F$97</calculatedColumnFormula>
    </tableColumn>
  </tableColumns>
  <tableStyleInfo name="TableStyleMedium3" showFirstColumn="0" showLastColumn="0" showRowStripes="1" showColumnStripes="0"/>
</table>
</file>

<file path=xl/tables/table26.xml><?xml version="1.0" encoding="utf-8"?>
<table xmlns="http://schemas.openxmlformats.org/spreadsheetml/2006/main" id="26" name="Tabuľka26" displayName="Tabuľka26" ref="A1:K94" totalsRowShown="0" headerRowDxfId="66" dataDxfId="65" headerRowCellStyle="Čiarka" dataCellStyle="Percentá">
  <autoFilter ref="A1:K94"/>
  <tableColumns count="11">
    <tableColumn id="1" name="Import  Hmotnosť" dataDxfId="64"/>
    <tableColumn id="2" name="2010" dataDxfId="63" dataCellStyle="Čiarka"/>
    <tableColumn id="3" name="2011" dataDxfId="62" dataCellStyle="Čiarka"/>
    <tableColumn id="4" name="2012" dataDxfId="61" dataCellStyle="Čiarka"/>
    <tableColumn id="5" name="2013" dataDxfId="60" dataCellStyle="Čiarka"/>
    <tableColumn id="6" name="2014" dataDxfId="59" dataCellStyle="Čiarka"/>
    <tableColumn id="7" name="20102" dataDxfId="58" dataCellStyle="Percentá">
      <calculatedColumnFormula>B2/B$94</calculatedColumnFormula>
    </tableColumn>
    <tableColumn id="8" name="20113" dataDxfId="57" dataCellStyle="Percentá">
      <calculatedColumnFormula>C2/C$94</calculatedColumnFormula>
    </tableColumn>
    <tableColumn id="9" name="20124" dataDxfId="56" dataCellStyle="Percentá">
      <calculatedColumnFormula>D2/D$94</calculatedColumnFormula>
    </tableColumn>
    <tableColumn id="10" name="20135" dataDxfId="55" dataCellStyle="Percentá">
      <calculatedColumnFormula>E2/E$94</calculatedColumnFormula>
    </tableColumn>
    <tableColumn id="11" name="20146" dataDxfId="54" dataCellStyle="Percentá">
      <calculatedColumnFormula>F2/F$94</calculatedColumnFormula>
    </tableColumn>
  </tableColumns>
  <tableStyleInfo name="TableStyleMedium3" showFirstColumn="0" showLastColumn="0" showRowStripes="1" showColumnStripes="0"/>
</table>
</file>

<file path=xl/tables/table3.xml><?xml version="1.0" encoding="utf-8"?>
<table xmlns="http://schemas.openxmlformats.org/spreadsheetml/2006/main" id="4" name="Tabuľka4" displayName="Tabuľka4" ref="A26:K31" totalsRowShown="0" headerRowDxfId="305" dataDxfId="304" dataCellStyle="Percentá">
  <autoFilter ref="A26:K31"/>
  <tableColumns count="11">
    <tableColumn id="1" name="Import EUR" dataDxfId="41"/>
    <tableColumn id="2" name="2010" dataDxfId="40" dataCellStyle="Čiarka"/>
    <tableColumn id="3" name="2011" dataDxfId="39" dataCellStyle="Čiarka"/>
    <tableColumn id="4" name="2012" dataDxfId="38" dataCellStyle="Čiarka"/>
    <tableColumn id="5" name="2013" dataDxfId="37" dataCellStyle="Čiarka"/>
    <tableColumn id="6" name="2014" dataDxfId="36" dataCellStyle="Čiarka"/>
    <tableColumn id="7" name="20102" dataDxfId="303" dataCellStyle="Percentá">
      <calculatedColumnFormula>B27/B$31</calculatedColumnFormula>
    </tableColumn>
    <tableColumn id="8" name="20113" dataDxfId="302" dataCellStyle="Percentá">
      <calculatedColumnFormula>C27/C$31</calculatedColumnFormula>
    </tableColumn>
    <tableColumn id="9" name="20124" dataDxfId="301" dataCellStyle="Percentá">
      <calculatedColumnFormula>D27/D$31</calculatedColumnFormula>
    </tableColumn>
    <tableColumn id="10" name="20135" dataDxfId="300" dataCellStyle="Percentá">
      <calculatedColumnFormula>E27/E$31</calculatedColumnFormula>
    </tableColumn>
    <tableColumn id="11" name="20146" dataDxfId="299" dataCellStyle="Percentá">
      <calculatedColumnFormula>F27/F$31</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2" name="Tabuľka2" displayName="Tabuľka2" ref="A1:K19" totalsRowShown="0" dataDxfId="298" dataCellStyle="Percentá">
  <autoFilter ref="A1:K19"/>
  <tableColumns count="11">
    <tableColumn id="1" name="Import Hmotnosť" dataDxfId="35"/>
    <tableColumn id="2" name="2010" dataDxfId="34" dataCellStyle="Čiarka"/>
    <tableColumn id="3" name="2011" dataDxfId="33" dataCellStyle="Čiarka"/>
    <tableColumn id="4" name="2012" dataDxfId="32" dataCellStyle="Čiarka"/>
    <tableColumn id="5" name="2013" dataDxfId="31" dataCellStyle="Čiarka"/>
    <tableColumn id="6" name="2014" dataDxfId="30" dataCellStyle="Čiarka"/>
    <tableColumn id="7" name="20102" dataDxfId="297" dataCellStyle="Percentá">
      <calculatedColumnFormula>B2/B$19</calculatedColumnFormula>
    </tableColumn>
    <tableColumn id="8" name="20113" dataDxfId="296" dataCellStyle="Percentá">
      <calculatedColumnFormula>C2/C$19</calculatedColumnFormula>
    </tableColumn>
    <tableColumn id="9" name="20124" dataDxfId="295" dataCellStyle="Percentá">
      <calculatedColumnFormula>D2/D$19</calculatedColumnFormula>
    </tableColumn>
    <tableColumn id="10" name="20135" dataDxfId="294" dataCellStyle="Percentá">
      <calculatedColumnFormula>E2/E$19</calculatedColumnFormula>
    </tableColumn>
    <tableColumn id="11" name="20146" dataDxfId="293" dataCellStyle="Percentá">
      <calculatedColumnFormula>F2/F$19</calculatedColumnFormula>
    </tableColumn>
  </tableColumns>
  <tableStyleInfo name="TableStyleMedium4" showFirstColumn="0" showLastColumn="0" showRowStripes="1" showColumnStripes="0"/>
</table>
</file>

<file path=xl/tables/table5.xml><?xml version="1.0" encoding="utf-8"?>
<table xmlns="http://schemas.openxmlformats.org/spreadsheetml/2006/main" id="5" name="Tabuľka36" displayName="Tabuľka36" ref="A21:K24" totalsRowShown="0" headerRowDxfId="292">
  <autoFilter ref="A21:K24"/>
  <tableColumns count="11">
    <tableColumn id="1" name="Import Hmotnosť" dataDxfId="29"/>
    <tableColumn id="2" name="2010" dataDxfId="28" dataCellStyle="Čiarka"/>
    <tableColumn id="3" name="2011" dataDxfId="27" dataCellStyle="Čiarka"/>
    <tableColumn id="4" name="2012" dataDxfId="26" dataCellStyle="Čiarka"/>
    <tableColumn id="5" name="2013" dataDxfId="25" dataCellStyle="Čiarka"/>
    <tableColumn id="6" name="2014" dataDxfId="24" dataCellStyle="Čiarka"/>
    <tableColumn id="7" name="20102">
      <calculatedColumnFormula>B22/B$24</calculatedColumnFormula>
    </tableColumn>
    <tableColumn id="8" name="20113">
      <calculatedColumnFormula>C22/C$24</calculatedColumnFormula>
    </tableColumn>
    <tableColumn id="9" name="20124">
      <calculatedColumnFormula>D22/D$24</calculatedColumnFormula>
    </tableColumn>
    <tableColumn id="10" name="20135">
      <calculatedColumnFormula>E22/E$24</calculatedColumnFormula>
    </tableColumn>
    <tableColumn id="11" name="20146">
      <calculatedColumnFormula>F22/F$24</calculatedColumnFormula>
    </tableColumn>
  </tableColumns>
  <tableStyleInfo name="TableStyleMedium7" showFirstColumn="0" showLastColumn="0" showRowStripes="1" showColumnStripes="0"/>
</table>
</file>

<file path=xl/tables/table6.xml><?xml version="1.0" encoding="utf-8"?>
<table xmlns="http://schemas.openxmlformats.org/spreadsheetml/2006/main" id="6" name="Tabuľka47" displayName="Tabuľka47" ref="A26:K31" totalsRowShown="0" headerRowDxfId="291" dataDxfId="290" dataCellStyle="Percentá">
  <autoFilter ref="A26:K31"/>
  <tableColumns count="11">
    <tableColumn id="1" name="Import Hmotnosť" dataDxfId="23"/>
    <tableColumn id="2" name="2010" dataDxfId="22" dataCellStyle="Čiarka"/>
    <tableColumn id="3" name="2011" dataDxfId="21" dataCellStyle="Čiarka"/>
    <tableColumn id="4" name="2012" dataDxfId="20" dataCellStyle="Čiarka"/>
    <tableColumn id="5" name="2013" dataDxfId="19" dataCellStyle="Čiarka"/>
    <tableColumn id="6" name="2014" dataDxfId="18" dataCellStyle="Čiarka"/>
    <tableColumn id="7" name="20102" dataDxfId="289" dataCellStyle="Percentá">
      <calculatedColumnFormula>B27/B$31</calculatedColumnFormula>
    </tableColumn>
    <tableColumn id="8" name="20113" dataDxfId="288" dataCellStyle="Percentá">
      <calculatedColumnFormula>C27/C$31</calculatedColumnFormula>
    </tableColumn>
    <tableColumn id="9" name="20124" dataDxfId="287" dataCellStyle="Percentá">
      <calculatedColumnFormula>D27/D$31</calculatedColumnFormula>
    </tableColumn>
    <tableColumn id="10" name="20135" dataDxfId="286" dataCellStyle="Percentá">
      <calculatedColumnFormula>E27/E$31</calculatedColumnFormula>
    </tableColumn>
    <tableColumn id="11" name="20146" dataDxfId="285" dataCellStyle="Percentá">
      <calculatedColumnFormula>F27/F$31</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9" name="Tabuľka9" displayName="Tabuľka9" ref="A1:K53" totalsRowShown="0" headerRowDxfId="284" dataDxfId="283" dataCellStyle="Percentá">
  <autoFilter ref="A1:K53"/>
  <tableColumns count="11">
    <tableColumn id="1" name="Import  EUR"/>
    <tableColumn id="2" name="2010" dataDxfId="17" dataCellStyle="Čiarka"/>
    <tableColumn id="3" name="2011" dataDxfId="16" dataCellStyle="Čiarka"/>
    <tableColumn id="4" name="2012" dataDxfId="15" dataCellStyle="Čiarka"/>
    <tableColumn id="5" name="2013" dataDxfId="14" dataCellStyle="Čiarka"/>
    <tableColumn id="6" name="2014" dataDxfId="13" dataCellStyle="Čiarka"/>
    <tableColumn id="7" name="20102" dataDxfId="282" dataCellStyle="Percentá">
      <calculatedColumnFormula>B2/B$53</calculatedColumnFormula>
    </tableColumn>
    <tableColumn id="8" name="20113" dataDxfId="281" dataCellStyle="Percentá">
      <calculatedColumnFormula>C2/C$53</calculatedColumnFormula>
    </tableColumn>
    <tableColumn id="9" name="20124" dataDxfId="280" dataCellStyle="Percentá">
      <calculatedColumnFormula>D2/D$53</calculatedColumnFormula>
    </tableColumn>
    <tableColumn id="10" name="20135" dataDxfId="279" dataCellStyle="Percentá">
      <calculatedColumnFormula>E2/E$53</calculatedColumnFormula>
    </tableColumn>
    <tableColumn id="11" name="20146" dataDxfId="278" dataCellStyle="Percentá">
      <calculatedColumnFormula>F2/F$53</calculatedColumnFormula>
    </tableColumn>
  </tableColumns>
  <tableStyleInfo name="TableStyleMedium4" showFirstColumn="0" showLastColumn="0" showRowStripes="1" showColumnStripes="0"/>
</table>
</file>

<file path=xl/tables/table8.xml><?xml version="1.0" encoding="utf-8"?>
<table xmlns="http://schemas.openxmlformats.org/spreadsheetml/2006/main" id="10" name="Tabuľka10" displayName="Tabuľka10" ref="A1:K53" totalsRowShown="0" headerRowDxfId="277" dataDxfId="276" headerRowCellStyle="Čiarka" dataCellStyle="Percentá">
  <autoFilter ref="A1:K53"/>
  <tableColumns count="11">
    <tableColumn id="1" name="Import  Hmotnosť"/>
    <tableColumn id="2" name="2010" dataDxfId="12" dataCellStyle="Čiarka"/>
    <tableColumn id="3" name="2011" dataDxfId="11" dataCellStyle="Čiarka"/>
    <tableColumn id="4" name="2012" dataDxfId="10" dataCellStyle="Čiarka"/>
    <tableColumn id="5" name="2013" dataDxfId="9" dataCellStyle="Čiarka"/>
    <tableColumn id="6" name="2014" dataDxfId="8" dataCellStyle="Čiarka"/>
    <tableColumn id="7" name="20102" dataDxfId="275" dataCellStyle="Percentá">
      <calculatedColumnFormula>B2/B$53</calculatedColumnFormula>
    </tableColumn>
    <tableColumn id="8" name="20113" dataDxfId="274" dataCellStyle="Percentá">
      <calculatedColumnFormula>C2/C$53</calculatedColumnFormula>
    </tableColumn>
    <tableColumn id="9" name="20124" dataDxfId="273" dataCellStyle="Percentá">
      <calculatedColumnFormula>D2/D$53</calculatedColumnFormula>
    </tableColumn>
    <tableColumn id="10" name="20135" dataDxfId="272" dataCellStyle="Percentá">
      <calculatedColumnFormula>E2/E$53</calculatedColumnFormula>
    </tableColumn>
    <tableColumn id="11" name="20146" dataDxfId="271" dataCellStyle="Percentá">
      <calculatedColumnFormula>F2/F$53</calculatedColumnFormula>
    </tableColumn>
  </tableColumns>
  <tableStyleInfo name="TableStyleMedium4" showFirstColumn="0" showLastColumn="0" showRowStripes="1" showColumnStripes="0"/>
</table>
</file>

<file path=xl/tables/table9.xml><?xml version="1.0" encoding="utf-8"?>
<table xmlns="http://schemas.openxmlformats.org/spreadsheetml/2006/main" id="7" name="Tabuľka7" displayName="Tabuľka7" ref="A1:K270" totalsRowShown="0" headerRowDxfId="270" dataDxfId="269" headerRowCellStyle="Čiarka" dataCellStyle="Percentá">
  <autoFilter ref="A1:K270"/>
  <tableColumns count="11">
    <tableColumn id="1" name="Import EUR" dataDxfId="7"/>
    <tableColumn id="2" name="2010" dataDxfId="6" dataCellStyle="Čiarka"/>
    <tableColumn id="3" name="2011" dataDxfId="5" dataCellStyle="Čiarka"/>
    <tableColumn id="4" name="2012" dataDxfId="4" dataCellStyle="Čiarka"/>
    <tableColumn id="5" name="2013" dataDxfId="3" dataCellStyle="Čiarka"/>
    <tableColumn id="6" name="2014" dataDxfId="2" dataCellStyle="Čiarka"/>
    <tableColumn id="7" name="20102" dataDxfId="268" dataCellStyle="Percentá">
      <calculatedColumnFormula>B2/B$270</calculatedColumnFormula>
    </tableColumn>
    <tableColumn id="8" name="20113" dataDxfId="267" dataCellStyle="Percentá">
      <calculatedColumnFormula>C2/C$270</calculatedColumnFormula>
    </tableColumn>
    <tableColumn id="9" name="20124" dataDxfId="266" dataCellStyle="Percentá">
      <calculatedColumnFormula>D2/D$270</calculatedColumnFormula>
    </tableColumn>
    <tableColumn id="10" name="20135" dataDxfId="265" dataCellStyle="Percentá">
      <calculatedColumnFormula>E2/E$270</calculatedColumnFormula>
    </tableColumn>
    <tableColumn id="11" name="20146" dataDxfId="264" dataCellStyle="Percentá">
      <calculatedColumnFormula>F2/F$270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5.bin"/><Relationship Id="rId5" Type="http://schemas.openxmlformats.org/officeDocument/2006/relationships/table" Target="../tables/table18.xml"/><Relationship Id="rId4" Type="http://schemas.openxmlformats.org/officeDocument/2006/relationships/table" Target="../tables/table17.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 Id="rId4" Type="http://schemas.openxmlformats.org/officeDocument/2006/relationships/table" Target="../tables/table22.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3"/>
  <sheetViews>
    <sheetView workbookViewId="0">
      <selection activeCell="C1" sqref="C1:D1048576"/>
    </sheetView>
  </sheetViews>
  <sheetFormatPr defaultRowHeight="15" x14ac:dyDescent="0.25"/>
  <cols>
    <col min="1" max="1" width="10.5703125" style="1" bestFit="1" customWidth="1"/>
    <col min="2" max="2" width="95.5703125" bestFit="1" customWidth="1"/>
    <col min="3" max="4" width="3" bestFit="1" customWidth="1"/>
  </cols>
  <sheetData>
    <row r="1" spans="1:2" x14ac:dyDescent="0.25">
      <c r="A1" s="62" t="s">
        <v>36</v>
      </c>
      <c r="B1" s="62"/>
    </row>
    <row r="2" spans="1:2" x14ac:dyDescent="0.25">
      <c r="A2" s="12" t="s">
        <v>5</v>
      </c>
      <c r="B2" s="7" t="s">
        <v>0</v>
      </c>
    </row>
    <row r="3" spans="1:2" x14ac:dyDescent="0.25">
      <c r="A3" s="12" t="s">
        <v>6</v>
      </c>
      <c r="B3" s="7" t="s">
        <v>1</v>
      </c>
    </row>
    <row r="4" spans="1:2" x14ac:dyDescent="0.25">
      <c r="A4" s="12" t="s">
        <v>7</v>
      </c>
      <c r="B4" s="7" t="s">
        <v>2</v>
      </c>
    </row>
    <row r="5" spans="1:2" x14ac:dyDescent="0.25">
      <c r="A5" s="12" t="s">
        <v>8</v>
      </c>
      <c r="B5" s="7" t="s">
        <v>3</v>
      </c>
    </row>
    <row r="6" spans="1:2" x14ac:dyDescent="0.25">
      <c r="A6" s="12" t="s">
        <v>9</v>
      </c>
      <c r="B6" s="7" t="s">
        <v>4</v>
      </c>
    </row>
    <row r="7" spans="1:2" x14ac:dyDescent="0.25">
      <c r="A7" s="12" t="s">
        <v>10</v>
      </c>
      <c r="B7" s="7" t="s">
        <v>11</v>
      </c>
    </row>
    <row r="8" spans="1:2" x14ac:dyDescent="0.25">
      <c r="A8" s="12" t="s">
        <v>12</v>
      </c>
      <c r="B8" s="7" t="s">
        <v>13</v>
      </c>
    </row>
    <row r="9" spans="1:2" x14ac:dyDescent="0.25">
      <c r="A9" s="12" t="s">
        <v>14</v>
      </c>
      <c r="B9" s="7" t="s">
        <v>140</v>
      </c>
    </row>
    <row r="10" spans="1:2" x14ac:dyDescent="0.25">
      <c r="A10" s="12" t="s">
        <v>16</v>
      </c>
      <c r="B10" s="7" t="s">
        <v>24</v>
      </c>
    </row>
    <row r="11" spans="1:2" x14ac:dyDescent="0.25">
      <c r="A11" s="12" t="s">
        <v>17</v>
      </c>
      <c r="B11" s="7" t="s">
        <v>18</v>
      </c>
    </row>
    <row r="12" spans="1:2" x14ac:dyDescent="0.25">
      <c r="A12" s="12" t="s">
        <v>19</v>
      </c>
      <c r="B12" s="7" t="s">
        <v>20</v>
      </c>
    </row>
    <row r="13" spans="1:2" x14ac:dyDescent="0.25">
      <c r="A13" s="12" t="s">
        <v>21</v>
      </c>
      <c r="B13" s="7" t="s">
        <v>22</v>
      </c>
    </row>
    <row r="14" spans="1:2" x14ac:dyDescent="0.25">
      <c r="A14" s="12" t="s">
        <v>23</v>
      </c>
      <c r="B14" s="7" t="s">
        <v>28</v>
      </c>
    </row>
    <row r="15" spans="1:2" x14ac:dyDescent="0.25">
      <c r="A15" s="12" t="s">
        <v>25</v>
      </c>
      <c r="B15" s="7" t="s">
        <v>26</v>
      </c>
    </row>
    <row r="16" spans="1:2" x14ac:dyDescent="0.25">
      <c r="A16" s="12" t="s">
        <v>27</v>
      </c>
      <c r="B16" s="7" t="s">
        <v>29</v>
      </c>
    </row>
    <row r="17" spans="1:2" x14ac:dyDescent="0.25">
      <c r="A17" s="12" t="s">
        <v>30</v>
      </c>
      <c r="B17" s="7" t="s">
        <v>31</v>
      </c>
    </row>
    <row r="18" spans="1:2" x14ac:dyDescent="0.25">
      <c r="A18" s="12" t="s">
        <v>32</v>
      </c>
      <c r="B18" s="7" t="s">
        <v>33</v>
      </c>
    </row>
    <row r="20" spans="1:2" x14ac:dyDescent="0.25">
      <c r="A20" s="63" t="s">
        <v>34</v>
      </c>
      <c r="B20" s="63"/>
    </row>
    <row r="21" spans="1:2" x14ac:dyDescent="0.25">
      <c r="A21" s="5" t="s">
        <v>5</v>
      </c>
      <c r="B21" s="3" t="s">
        <v>0</v>
      </c>
    </row>
    <row r="22" spans="1:2" x14ac:dyDescent="0.25">
      <c r="A22" s="5" t="s">
        <v>6</v>
      </c>
      <c r="B22" s="3" t="s">
        <v>1</v>
      </c>
    </row>
    <row r="23" spans="1:2" x14ac:dyDescent="0.25">
      <c r="A23" s="5" t="s">
        <v>7</v>
      </c>
      <c r="B23" s="3" t="s">
        <v>2</v>
      </c>
    </row>
    <row r="24" spans="1:2" x14ac:dyDescent="0.25">
      <c r="A24" s="5" t="s">
        <v>8</v>
      </c>
      <c r="B24" s="3" t="s">
        <v>3</v>
      </c>
    </row>
    <row r="25" spans="1:2" x14ac:dyDescent="0.25">
      <c r="A25" s="64" t="s">
        <v>35</v>
      </c>
      <c r="B25" s="64"/>
    </row>
    <row r="26" spans="1:2" x14ac:dyDescent="0.25">
      <c r="A26" s="6" t="s">
        <v>9</v>
      </c>
      <c r="B26" s="4" t="s">
        <v>4</v>
      </c>
    </row>
    <row r="27" spans="1:2" x14ac:dyDescent="0.25">
      <c r="A27" s="6" t="s">
        <v>10</v>
      </c>
      <c r="B27" s="4" t="s">
        <v>11</v>
      </c>
    </row>
    <row r="28" spans="1:2" x14ac:dyDescent="0.25">
      <c r="A28" s="6" t="s">
        <v>12</v>
      </c>
      <c r="B28" s="4" t="s">
        <v>13</v>
      </c>
    </row>
    <row r="29" spans="1:2" x14ac:dyDescent="0.25">
      <c r="A29" s="6" t="s">
        <v>14</v>
      </c>
      <c r="B29" s="4" t="s">
        <v>15</v>
      </c>
    </row>
    <row r="30" spans="1:2" x14ac:dyDescent="0.25">
      <c r="A30" s="6" t="s">
        <v>16</v>
      </c>
      <c r="B30" s="4" t="s">
        <v>24</v>
      </c>
    </row>
    <row r="31" spans="1:2" x14ac:dyDescent="0.25">
      <c r="A31" s="6" t="s">
        <v>17</v>
      </c>
      <c r="B31" s="4" t="s">
        <v>18</v>
      </c>
    </row>
    <row r="32" spans="1:2" x14ac:dyDescent="0.25">
      <c r="A32" s="6" t="s">
        <v>19</v>
      </c>
      <c r="B32" s="4" t="s">
        <v>20</v>
      </c>
    </row>
    <row r="33" spans="1:2" x14ac:dyDescent="0.25">
      <c r="A33" s="6" t="s">
        <v>21</v>
      </c>
      <c r="B33" s="4" t="s">
        <v>22</v>
      </c>
    </row>
    <row r="34" spans="1:2" x14ac:dyDescent="0.25">
      <c r="A34" s="6" t="s">
        <v>23</v>
      </c>
      <c r="B34" s="4" t="s">
        <v>28</v>
      </c>
    </row>
    <row r="35" spans="1:2" x14ac:dyDescent="0.25">
      <c r="A35" s="6" t="s">
        <v>25</v>
      </c>
      <c r="B35" s="4" t="s">
        <v>26</v>
      </c>
    </row>
    <row r="36" spans="1:2" x14ac:dyDescent="0.25">
      <c r="A36" s="6" t="s">
        <v>27</v>
      </c>
      <c r="B36" s="4" t="s">
        <v>29</v>
      </c>
    </row>
    <row r="37" spans="1:2" x14ac:dyDescent="0.25">
      <c r="A37" s="6" t="s">
        <v>30</v>
      </c>
      <c r="B37" s="4" t="s">
        <v>31</v>
      </c>
    </row>
    <row r="38" spans="1:2" x14ac:dyDescent="0.25">
      <c r="A38" s="6" t="s">
        <v>32</v>
      </c>
      <c r="B38" s="4" t="s">
        <v>33</v>
      </c>
    </row>
    <row r="40" spans="1:2" x14ac:dyDescent="0.25">
      <c r="A40" s="65" t="s">
        <v>37</v>
      </c>
      <c r="B40" s="65"/>
    </row>
    <row r="41" spans="1:2" x14ac:dyDescent="0.25">
      <c r="A41" s="13" t="s">
        <v>5</v>
      </c>
      <c r="B41" s="8" t="s">
        <v>0</v>
      </c>
    </row>
    <row r="42" spans="1:2" x14ac:dyDescent="0.25">
      <c r="A42" s="13" t="s">
        <v>16</v>
      </c>
      <c r="B42" s="8" t="s">
        <v>24</v>
      </c>
    </row>
    <row r="43" spans="1:2" x14ac:dyDescent="0.25">
      <c r="A43" s="13" t="s">
        <v>17</v>
      </c>
      <c r="B43" s="8" t="s">
        <v>18</v>
      </c>
    </row>
    <row r="44" spans="1:2" x14ac:dyDescent="0.25">
      <c r="A44" s="13" t="s">
        <v>19</v>
      </c>
      <c r="B44" s="8" t="s">
        <v>20</v>
      </c>
    </row>
    <row r="45" spans="1:2" x14ac:dyDescent="0.25">
      <c r="A45" s="63" t="s">
        <v>38</v>
      </c>
      <c r="B45" s="63"/>
    </row>
    <row r="46" spans="1:2" x14ac:dyDescent="0.25">
      <c r="A46" s="5" t="s">
        <v>7</v>
      </c>
      <c r="B46" s="9" t="s">
        <v>2</v>
      </c>
    </row>
    <row r="47" spans="1:2" x14ac:dyDescent="0.25">
      <c r="A47" s="5" t="s">
        <v>12</v>
      </c>
      <c r="B47" s="9" t="s">
        <v>13</v>
      </c>
    </row>
    <row r="48" spans="1:2" x14ac:dyDescent="0.25">
      <c r="A48" s="5" t="s">
        <v>30</v>
      </c>
      <c r="B48" s="9" t="s">
        <v>31</v>
      </c>
    </row>
    <row r="49" spans="1:2" x14ac:dyDescent="0.25">
      <c r="A49" s="5" t="s">
        <v>32</v>
      </c>
      <c r="B49" s="9" t="s">
        <v>33</v>
      </c>
    </row>
    <row r="50" spans="1:2" x14ac:dyDescent="0.25">
      <c r="A50" s="66" t="s">
        <v>40</v>
      </c>
      <c r="B50" s="66"/>
    </row>
    <row r="51" spans="1:2" x14ac:dyDescent="0.25">
      <c r="A51" s="14" t="s">
        <v>6</v>
      </c>
      <c r="B51" s="10" t="s">
        <v>1</v>
      </c>
    </row>
    <row r="52" spans="1:2" x14ac:dyDescent="0.25">
      <c r="A52" s="14" t="s">
        <v>9</v>
      </c>
      <c r="B52" s="10" t="s">
        <v>4</v>
      </c>
    </row>
    <row r="53" spans="1:2" x14ac:dyDescent="0.25">
      <c r="A53" s="14" t="s">
        <v>10</v>
      </c>
      <c r="B53" s="10" t="s">
        <v>11</v>
      </c>
    </row>
    <row r="54" spans="1:2" x14ac:dyDescent="0.25">
      <c r="A54" s="14" t="s">
        <v>21</v>
      </c>
      <c r="B54" s="10" t="s">
        <v>22</v>
      </c>
    </row>
    <row r="55" spans="1:2" x14ac:dyDescent="0.25">
      <c r="A55" s="14" t="s">
        <v>23</v>
      </c>
      <c r="B55" s="10" t="s">
        <v>28</v>
      </c>
    </row>
    <row r="56" spans="1:2" x14ac:dyDescent="0.25">
      <c r="A56" s="14" t="s">
        <v>25</v>
      </c>
      <c r="B56" s="10" t="s">
        <v>26</v>
      </c>
    </row>
    <row r="57" spans="1:2" x14ac:dyDescent="0.25">
      <c r="A57" s="14" t="s">
        <v>27</v>
      </c>
      <c r="B57" s="10" t="s">
        <v>29</v>
      </c>
    </row>
    <row r="58" spans="1:2" x14ac:dyDescent="0.25">
      <c r="A58" s="61" t="s">
        <v>39</v>
      </c>
      <c r="B58" s="61"/>
    </row>
    <row r="59" spans="1:2" x14ac:dyDescent="0.25">
      <c r="A59" s="15" t="s">
        <v>8</v>
      </c>
      <c r="B59" s="11" t="s">
        <v>3</v>
      </c>
    </row>
    <row r="60" spans="1:2" x14ac:dyDescent="0.25">
      <c r="A60" s="15" t="s">
        <v>14</v>
      </c>
      <c r="B60" s="11" t="s">
        <v>15</v>
      </c>
    </row>
    <row r="62" spans="1:2" x14ac:dyDescent="0.25">
      <c r="A62" s="2" t="s">
        <v>129</v>
      </c>
    </row>
    <row r="63" spans="1:2" ht="145.5" customHeight="1" x14ac:dyDescent="0.25">
      <c r="A63" s="38">
        <v>1</v>
      </c>
      <c r="B63" s="37" t="s">
        <v>130</v>
      </c>
    </row>
  </sheetData>
  <mergeCells count="7">
    <mergeCell ref="A58:B58"/>
    <mergeCell ref="A1:B1"/>
    <mergeCell ref="A20:B20"/>
    <mergeCell ref="A25:B25"/>
    <mergeCell ref="A40:B40"/>
    <mergeCell ref="A45:B45"/>
    <mergeCell ref="A50:B50"/>
  </mergeCells>
  <pageMargins left="0.25" right="0.25"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topLeftCell="A48" workbookViewId="0">
      <selection activeCell="D135" sqref="D135"/>
    </sheetView>
  </sheetViews>
  <sheetFormatPr defaultRowHeight="15" x14ac:dyDescent="0.25"/>
  <cols>
    <col min="1" max="1" width="23.28515625" style="20" customWidth="1"/>
    <col min="2" max="4" width="12.7109375" style="21" bestFit="1" customWidth="1"/>
    <col min="5" max="5" width="13.85546875" style="21" bestFit="1" customWidth="1"/>
    <col min="6" max="6" width="12.7109375" style="22" bestFit="1" customWidth="1"/>
    <col min="7" max="11" width="9.5703125" bestFit="1" customWidth="1"/>
  </cols>
  <sheetData>
    <row r="1" spans="1:11" x14ac:dyDescent="0.25">
      <c r="A1" s="39" t="s">
        <v>135</v>
      </c>
    </row>
    <row r="2" spans="1:11" x14ac:dyDescent="0.25">
      <c r="A2" s="20" t="s">
        <v>139</v>
      </c>
      <c r="B2" s="21" t="s">
        <v>42</v>
      </c>
      <c r="C2" s="21" t="s">
        <v>43</v>
      </c>
      <c r="D2" s="21" t="s">
        <v>44</v>
      </c>
      <c r="E2" s="21" t="s">
        <v>45</v>
      </c>
      <c r="F2" s="22" t="s">
        <v>46</v>
      </c>
      <c r="G2" t="s">
        <v>49</v>
      </c>
      <c r="H2" t="s">
        <v>50</v>
      </c>
      <c r="I2" t="s">
        <v>51</v>
      </c>
      <c r="J2" t="s">
        <v>52</v>
      </c>
      <c r="K2" t="s">
        <v>53</v>
      </c>
    </row>
    <row r="3" spans="1:11" x14ac:dyDescent="0.25">
      <c r="A3" s="20" t="s">
        <v>71</v>
      </c>
      <c r="B3" s="21">
        <v>209</v>
      </c>
      <c r="C3" s="21">
        <v>57</v>
      </c>
      <c r="D3" s="21">
        <v>12334</v>
      </c>
      <c r="E3" s="21">
        <v>5725</v>
      </c>
      <c r="F3" s="22">
        <v>12182</v>
      </c>
      <c r="G3" s="16">
        <f>B3/B$47</f>
        <v>4.7533244102744862E-6</v>
      </c>
      <c r="H3" s="16">
        <f t="shared" ref="H3:K3" si="0">C3/C$47</f>
        <v>9.4878072189429365E-7</v>
      </c>
      <c r="I3" s="16">
        <f t="shared" si="0"/>
        <v>2.543521668457828E-4</v>
      </c>
      <c r="J3" s="16">
        <f t="shared" si="0"/>
        <v>8.517765395418326E-5</v>
      </c>
      <c r="K3" s="16">
        <f t="shared" si="0"/>
        <v>2.3517292797052057E-4</v>
      </c>
    </row>
    <row r="4" spans="1:11" x14ac:dyDescent="0.25">
      <c r="A4" s="20" t="s">
        <v>65</v>
      </c>
      <c r="B4" s="21">
        <v>106445</v>
      </c>
      <c r="C4" s="21">
        <v>359511</v>
      </c>
      <c r="D4" s="21">
        <v>635943</v>
      </c>
      <c r="E4" s="21">
        <v>486056</v>
      </c>
      <c r="F4" s="22">
        <v>371363</v>
      </c>
      <c r="G4" s="16">
        <f t="shared" ref="G4:G47" si="1">B4/B$47</f>
        <v>2.4208976882854911E-3</v>
      </c>
      <c r="H4" s="16">
        <f t="shared" ref="H4:H47" si="2">C4/C$47</f>
        <v>5.9841597562971822E-3</v>
      </c>
      <c r="I4" s="16">
        <f t="shared" ref="I4:I47" si="3">D4/D$47</f>
        <v>1.3114438141755119E-2</v>
      </c>
      <c r="J4" s="16">
        <f t="shared" ref="J4:J47" si="4">E4/E$47</f>
        <v>7.2316348943850649E-3</v>
      </c>
      <c r="K4" s="16">
        <f t="shared" ref="K4:K47" si="5">F4/F$47</f>
        <v>7.169144972083109E-3</v>
      </c>
    </row>
    <row r="5" spans="1:11" x14ac:dyDescent="0.25">
      <c r="A5" s="20" t="s">
        <v>104</v>
      </c>
      <c r="B5" s="21">
        <v>0</v>
      </c>
      <c r="C5" s="21">
        <v>0</v>
      </c>
      <c r="D5" s="21">
        <v>0</v>
      </c>
      <c r="E5" s="21">
        <v>0</v>
      </c>
      <c r="F5" s="22">
        <v>60</v>
      </c>
      <c r="G5" s="16">
        <f t="shared" si="1"/>
        <v>0</v>
      </c>
      <c r="H5" s="16">
        <f t="shared" si="2"/>
        <v>0</v>
      </c>
      <c r="I5" s="16">
        <f t="shared" si="3"/>
        <v>0</v>
      </c>
      <c r="J5" s="16">
        <f t="shared" si="4"/>
        <v>0</v>
      </c>
      <c r="K5" s="16">
        <f t="shared" si="5"/>
        <v>1.1582971333304247E-6</v>
      </c>
    </row>
    <row r="6" spans="1:11" s="17" customFormat="1" x14ac:dyDescent="0.25">
      <c r="A6" s="56" t="s">
        <v>89</v>
      </c>
      <c r="B6" s="23">
        <v>0</v>
      </c>
      <c r="C6" s="23">
        <v>18444</v>
      </c>
      <c r="D6" s="23">
        <v>32616</v>
      </c>
      <c r="E6" s="23">
        <v>2267888</v>
      </c>
      <c r="F6" s="24">
        <v>9389090</v>
      </c>
      <c r="G6" s="18">
        <f t="shared" si="1"/>
        <v>0</v>
      </c>
      <c r="H6" s="18">
        <f t="shared" si="2"/>
        <v>3.0700546727400617E-4</v>
      </c>
      <c r="I6" s="18">
        <f t="shared" si="3"/>
        <v>6.7260825959478284E-4</v>
      </c>
      <c r="J6" s="18">
        <f t="shared" si="4"/>
        <v>3.3742074981806945E-2</v>
      </c>
      <c r="K6" s="18">
        <f t="shared" si="5"/>
        <v>0.1812559338596893</v>
      </c>
    </row>
    <row r="7" spans="1:11" x14ac:dyDescent="0.25">
      <c r="A7" s="20" t="s">
        <v>90</v>
      </c>
      <c r="B7" s="21">
        <v>0</v>
      </c>
      <c r="C7" s="21">
        <v>0</v>
      </c>
      <c r="D7" s="21">
        <v>0</v>
      </c>
      <c r="E7" s="21">
        <v>845509</v>
      </c>
      <c r="F7" s="22">
        <v>17103</v>
      </c>
      <c r="G7" s="16">
        <f t="shared" si="1"/>
        <v>0</v>
      </c>
      <c r="H7" s="16">
        <f t="shared" si="2"/>
        <v>0</v>
      </c>
      <c r="I7" s="16">
        <f t="shared" si="3"/>
        <v>0</v>
      </c>
      <c r="J7" s="16">
        <f t="shared" si="4"/>
        <v>1.2579645941859832E-2</v>
      </c>
      <c r="K7" s="16">
        <f t="shared" si="5"/>
        <v>3.3017259785583759E-4</v>
      </c>
    </row>
    <row r="8" spans="1:11" x14ac:dyDescent="0.25">
      <c r="A8" s="20" t="s">
        <v>73</v>
      </c>
      <c r="B8" s="21">
        <v>5327</v>
      </c>
      <c r="C8" s="21">
        <v>0</v>
      </c>
      <c r="D8" s="21">
        <v>16</v>
      </c>
      <c r="E8" s="21">
        <v>0</v>
      </c>
      <c r="F8" s="22">
        <v>1681</v>
      </c>
      <c r="G8" s="16">
        <f t="shared" si="1"/>
        <v>1.2115291451450806E-4</v>
      </c>
      <c r="H8" s="16">
        <f t="shared" si="2"/>
        <v>0</v>
      </c>
      <c r="I8" s="16">
        <f t="shared" si="3"/>
        <v>3.2995254333813235E-7</v>
      </c>
      <c r="J8" s="16">
        <f t="shared" si="4"/>
        <v>0</v>
      </c>
      <c r="K8" s="16">
        <f t="shared" si="5"/>
        <v>3.2451624685474069E-5</v>
      </c>
    </row>
    <row r="9" spans="1:11" x14ac:dyDescent="0.25">
      <c r="A9" s="20" t="s">
        <v>66</v>
      </c>
      <c r="B9" s="21">
        <v>9411</v>
      </c>
      <c r="C9" s="21">
        <v>16822</v>
      </c>
      <c r="D9" s="21">
        <v>2541785</v>
      </c>
      <c r="E9" s="21">
        <v>6574610</v>
      </c>
      <c r="F9" s="22">
        <v>66686</v>
      </c>
      <c r="G9" s="16">
        <f t="shared" si="1"/>
        <v>2.1403605753633103E-4</v>
      </c>
      <c r="H9" s="16">
        <f t="shared" si="2"/>
        <v>2.8000682988957559E-4</v>
      </c>
      <c r="I9" s="16">
        <f t="shared" si="3"/>
        <v>5.2416776585544674E-2</v>
      </c>
      <c r="J9" s="16">
        <f t="shared" si="4"/>
        <v>9.7818315364840661E-2</v>
      </c>
      <c r="K9" s="16">
        <f t="shared" si="5"/>
        <v>1.2873700438878783E-3</v>
      </c>
    </row>
    <row r="10" spans="1:11" x14ac:dyDescent="0.25">
      <c r="A10" s="20" t="s">
        <v>74</v>
      </c>
      <c r="B10" s="21">
        <v>7314</v>
      </c>
      <c r="C10" s="21">
        <v>264748</v>
      </c>
      <c r="D10" s="21">
        <v>35172</v>
      </c>
      <c r="E10" s="21">
        <v>193695</v>
      </c>
      <c r="F10" s="22">
        <v>321141</v>
      </c>
      <c r="G10" s="16">
        <f t="shared" si="1"/>
        <v>1.6634361118061046E-4</v>
      </c>
      <c r="H10" s="16">
        <f t="shared" si="2"/>
        <v>4.406803483510008E-3</v>
      </c>
      <c r="I10" s="16">
        <f t="shared" si="3"/>
        <v>7.2531817839304943E-4</v>
      </c>
      <c r="J10" s="16">
        <f t="shared" si="4"/>
        <v>2.8818315602891749E-3</v>
      </c>
      <c r="K10" s="16">
        <f t="shared" si="5"/>
        <v>6.1996116615810988E-3</v>
      </c>
    </row>
    <row r="11" spans="1:11" x14ac:dyDescent="0.25">
      <c r="A11" s="20" t="s">
        <v>105</v>
      </c>
      <c r="B11" s="21">
        <v>0</v>
      </c>
      <c r="C11" s="21">
        <v>0</v>
      </c>
      <c r="D11" s="21">
        <v>0</v>
      </c>
      <c r="E11" s="21">
        <v>0</v>
      </c>
      <c r="F11" s="22">
        <v>0</v>
      </c>
      <c r="G11" s="16">
        <f t="shared" si="1"/>
        <v>0</v>
      </c>
      <c r="H11" s="16">
        <f t="shared" si="2"/>
        <v>0</v>
      </c>
      <c r="I11" s="16">
        <f t="shared" si="3"/>
        <v>0</v>
      </c>
      <c r="J11" s="16">
        <f t="shared" si="4"/>
        <v>0</v>
      </c>
      <c r="K11" s="16">
        <f t="shared" si="5"/>
        <v>0</v>
      </c>
    </row>
    <row r="12" spans="1:11" x14ac:dyDescent="0.25">
      <c r="A12" s="20" t="s">
        <v>61</v>
      </c>
      <c r="B12" s="21">
        <v>658959</v>
      </c>
      <c r="C12" s="21">
        <v>1959487</v>
      </c>
      <c r="D12" s="21">
        <v>14124037</v>
      </c>
      <c r="E12" s="21">
        <v>1605870</v>
      </c>
      <c r="F12" s="22">
        <v>1824491</v>
      </c>
      <c r="G12" s="16">
        <f t="shared" si="1"/>
        <v>1.4986822488373516E-2</v>
      </c>
      <c r="H12" s="16">
        <f t="shared" si="2"/>
        <v>3.2616201586008489E-2</v>
      </c>
      <c r="I12" s="16">
        <f t="shared" si="3"/>
        <v>0.29126637064699279</v>
      </c>
      <c r="J12" s="16">
        <f t="shared" si="4"/>
        <v>2.3892443520594633E-2</v>
      </c>
      <c r="K12" s="16">
        <f t="shared" si="5"/>
        <v>3.5221711584786E-2</v>
      </c>
    </row>
    <row r="13" spans="1:11" s="17" customFormat="1" x14ac:dyDescent="0.25">
      <c r="A13" s="56" t="s">
        <v>62</v>
      </c>
      <c r="B13" s="23">
        <v>1153965</v>
      </c>
      <c r="C13" s="23">
        <v>1583574</v>
      </c>
      <c r="D13" s="23">
        <v>1198477</v>
      </c>
      <c r="E13" s="23">
        <v>2030988</v>
      </c>
      <c r="F13" s="24">
        <v>4982274</v>
      </c>
      <c r="G13" s="18">
        <f t="shared" si="1"/>
        <v>2.6244832550729173E-2</v>
      </c>
      <c r="H13" s="18">
        <f t="shared" si="2"/>
        <v>2.6359026015667267E-2</v>
      </c>
      <c r="I13" s="18">
        <f t="shared" si="3"/>
        <v>2.4715033392640928E-2</v>
      </c>
      <c r="J13" s="18">
        <f t="shared" si="4"/>
        <v>3.0217431100279257E-2</v>
      </c>
      <c r="K13" s="18">
        <f t="shared" si="5"/>
        <v>9.6182561527778473E-2</v>
      </c>
    </row>
    <row r="14" spans="1:11" x14ac:dyDescent="0.25">
      <c r="A14" s="20" t="s">
        <v>91</v>
      </c>
      <c r="B14" s="21">
        <v>0</v>
      </c>
      <c r="C14" s="21">
        <v>2718</v>
      </c>
      <c r="D14" s="21">
        <v>0</v>
      </c>
      <c r="E14" s="21">
        <v>0</v>
      </c>
      <c r="F14" s="22">
        <v>0</v>
      </c>
      <c r="G14" s="16">
        <f t="shared" si="1"/>
        <v>0</v>
      </c>
      <c r="H14" s="16">
        <f t="shared" si="2"/>
        <v>4.5241859686117368E-5</v>
      </c>
      <c r="I14" s="16">
        <f t="shared" si="3"/>
        <v>0</v>
      </c>
      <c r="J14" s="16">
        <f t="shared" si="4"/>
        <v>0</v>
      </c>
      <c r="K14" s="16">
        <f t="shared" si="5"/>
        <v>0</v>
      </c>
    </row>
    <row r="15" spans="1:11" x14ac:dyDescent="0.25">
      <c r="A15" s="20" t="s">
        <v>76</v>
      </c>
      <c r="B15" s="21">
        <v>0</v>
      </c>
      <c r="C15" s="21">
        <v>0</v>
      </c>
      <c r="D15" s="21">
        <v>237</v>
      </c>
      <c r="E15" s="21">
        <v>0</v>
      </c>
      <c r="F15" s="22">
        <v>0</v>
      </c>
      <c r="G15" s="16">
        <f t="shared" si="1"/>
        <v>0</v>
      </c>
      <c r="H15" s="16">
        <f t="shared" si="2"/>
        <v>0</v>
      </c>
      <c r="I15" s="16">
        <f t="shared" si="3"/>
        <v>4.8874220481960859E-6</v>
      </c>
      <c r="J15" s="16">
        <f t="shared" si="4"/>
        <v>0</v>
      </c>
      <c r="K15" s="16">
        <f t="shared" si="5"/>
        <v>0</v>
      </c>
    </row>
    <row r="16" spans="1:11" x14ac:dyDescent="0.25">
      <c r="A16" s="20" t="s">
        <v>78</v>
      </c>
      <c r="B16" s="21">
        <v>12764</v>
      </c>
      <c r="C16" s="21">
        <v>0</v>
      </c>
      <c r="D16" s="21">
        <v>0</v>
      </c>
      <c r="E16" s="21">
        <v>68475</v>
      </c>
      <c r="F16" s="22">
        <v>1292</v>
      </c>
      <c r="G16" s="16">
        <f t="shared" si="1"/>
        <v>2.9029393671169156E-4</v>
      </c>
      <c r="H16" s="16">
        <f t="shared" si="2"/>
        <v>0</v>
      </c>
      <c r="I16" s="16">
        <f t="shared" si="3"/>
        <v>0</v>
      </c>
      <c r="J16" s="16">
        <f t="shared" si="4"/>
        <v>1.0187842540633535E-3</v>
      </c>
      <c r="K16" s="16">
        <f t="shared" si="5"/>
        <v>2.494199827104848E-5</v>
      </c>
    </row>
    <row r="17" spans="1:11" x14ac:dyDescent="0.25">
      <c r="A17" s="20" t="s">
        <v>107</v>
      </c>
      <c r="B17" s="21">
        <v>0</v>
      </c>
      <c r="C17" s="21">
        <v>0</v>
      </c>
      <c r="D17" s="21">
        <v>1377</v>
      </c>
      <c r="E17" s="21">
        <v>0</v>
      </c>
      <c r="F17" s="22">
        <v>0</v>
      </c>
      <c r="G17" s="16">
        <f t="shared" si="1"/>
        <v>0</v>
      </c>
      <c r="H17" s="16">
        <f t="shared" si="2"/>
        <v>0</v>
      </c>
      <c r="I17" s="16">
        <f t="shared" si="3"/>
        <v>2.8396540761038016E-5</v>
      </c>
      <c r="J17" s="16">
        <f t="shared" si="4"/>
        <v>0</v>
      </c>
      <c r="K17" s="16">
        <f t="shared" si="5"/>
        <v>0</v>
      </c>
    </row>
    <row r="18" spans="1:11" x14ac:dyDescent="0.25">
      <c r="A18" s="20" t="s">
        <v>56</v>
      </c>
      <c r="B18" s="21">
        <v>508</v>
      </c>
      <c r="C18" s="21">
        <v>970</v>
      </c>
      <c r="D18" s="21">
        <v>933</v>
      </c>
      <c r="E18" s="21">
        <v>827</v>
      </c>
      <c r="F18" s="22">
        <v>0</v>
      </c>
      <c r="G18" s="16">
        <f t="shared" si="1"/>
        <v>1.155353493023655E-5</v>
      </c>
      <c r="H18" s="16">
        <f t="shared" si="2"/>
        <v>1.6145917548025699E-5</v>
      </c>
      <c r="I18" s="16">
        <f t="shared" si="3"/>
        <v>1.9240357683404842E-5</v>
      </c>
      <c r="J18" s="16">
        <f t="shared" si="4"/>
        <v>1.2304265470761494E-5</v>
      </c>
      <c r="K18" s="16">
        <f t="shared" si="5"/>
        <v>0</v>
      </c>
    </row>
    <row r="19" spans="1:11" x14ac:dyDescent="0.25">
      <c r="A19" s="20" t="s">
        <v>64</v>
      </c>
      <c r="B19" s="21">
        <v>1495</v>
      </c>
      <c r="C19" s="21">
        <v>61460</v>
      </c>
      <c r="D19" s="21">
        <v>268659</v>
      </c>
      <c r="E19" s="21">
        <v>409143</v>
      </c>
      <c r="F19" s="22">
        <v>591583</v>
      </c>
      <c r="G19" s="16">
        <f t="shared" si="1"/>
        <v>3.4001052599810319E-5</v>
      </c>
      <c r="H19" s="16">
        <f t="shared" si="2"/>
        <v>1.0230186520635664E-3</v>
      </c>
      <c r="I19" s="16">
        <f t="shared" si="3"/>
        <v>5.5402950212924563E-3</v>
      </c>
      <c r="J19" s="16">
        <f t="shared" si="4"/>
        <v>6.0873084492185855E-3</v>
      </c>
      <c r="K19" s="16">
        <f t="shared" si="5"/>
        <v>1.1420481550450211E-2</v>
      </c>
    </row>
    <row r="20" spans="1:11" x14ac:dyDescent="0.25">
      <c r="A20" s="20" t="s">
        <v>108</v>
      </c>
      <c r="B20" s="21">
        <v>0</v>
      </c>
      <c r="C20" s="21">
        <v>1636</v>
      </c>
      <c r="D20" s="21">
        <v>0</v>
      </c>
      <c r="E20" s="21">
        <v>1184</v>
      </c>
      <c r="F20" s="22">
        <v>0</v>
      </c>
      <c r="G20" s="16">
        <f t="shared" si="1"/>
        <v>0</v>
      </c>
      <c r="H20" s="16">
        <f t="shared" si="2"/>
        <v>2.7231671245948498E-5</v>
      </c>
      <c r="I20" s="16">
        <f t="shared" si="3"/>
        <v>0</v>
      </c>
      <c r="J20" s="16">
        <f t="shared" si="4"/>
        <v>1.7615780311223229E-5</v>
      </c>
      <c r="K20" s="16">
        <f t="shared" si="5"/>
        <v>0</v>
      </c>
    </row>
    <row r="21" spans="1:11" x14ac:dyDescent="0.25">
      <c r="A21" s="20" t="s">
        <v>57</v>
      </c>
      <c r="B21" s="21">
        <v>35949</v>
      </c>
      <c r="C21" s="21">
        <v>653360</v>
      </c>
      <c r="D21" s="21">
        <v>14365</v>
      </c>
      <c r="E21" s="21">
        <v>33938</v>
      </c>
      <c r="F21" s="22">
        <v>61715</v>
      </c>
      <c r="G21" s="16">
        <f t="shared" si="1"/>
        <v>8.1759454174620805E-4</v>
      </c>
      <c r="H21" s="16">
        <f t="shared" si="2"/>
        <v>1.0875357411523784E-2</v>
      </c>
      <c r="I21" s="16">
        <f t="shared" si="3"/>
        <v>2.9623551781576693E-4</v>
      </c>
      <c r="J21" s="16">
        <f t="shared" si="4"/>
        <v>5.0493610827896445E-4</v>
      </c>
      <c r="K21" s="16">
        <f t="shared" si="5"/>
        <v>1.1914051263914526E-3</v>
      </c>
    </row>
    <row r="22" spans="1:11" x14ac:dyDescent="0.25">
      <c r="A22" s="20" t="s">
        <v>92</v>
      </c>
      <c r="B22" s="21">
        <v>78066</v>
      </c>
      <c r="C22" s="21">
        <v>161714</v>
      </c>
      <c r="D22" s="21">
        <v>133143</v>
      </c>
      <c r="E22" s="21">
        <v>247674</v>
      </c>
      <c r="F22" s="22">
        <v>390095</v>
      </c>
      <c r="G22" s="16">
        <f t="shared" si="1"/>
        <v>1.7754690115430048E-3</v>
      </c>
      <c r="H22" s="16">
        <f t="shared" si="2"/>
        <v>2.6917741343932245E-3</v>
      </c>
      <c r="I22" s="16">
        <f t="shared" si="3"/>
        <v>2.7456794673543098E-3</v>
      </c>
      <c r="J22" s="16">
        <f t="shared" si="4"/>
        <v>3.6849415310826871E-3</v>
      </c>
      <c r="K22" s="16">
        <f t="shared" si="5"/>
        <v>7.5307653371088669E-3</v>
      </c>
    </row>
    <row r="23" spans="1:11" x14ac:dyDescent="0.25">
      <c r="A23" s="20" t="s">
        <v>80</v>
      </c>
      <c r="B23" s="21">
        <v>110</v>
      </c>
      <c r="C23" s="21">
        <v>0</v>
      </c>
      <c r="D23" s="21">
        <v>0</v>
      </c>
      <c r="E23" s="21">
        <v>0</v>
      </c>
      <c r="F23" s="22">
        <v>0</v>
      </c>
      <c r="G23" s="16">
        <f t="shared" si="1"/>
        <v>2.5017496896181505E-6</v>
      </c>
      <c r="H23" s="16">
        <f t="shared" si="2"/>
        <v>0</v>
      </c>
      <c r="I23" s="16">
        <f t="shared" si="3"/>
        <v>0</v>
      </c>
      <c r="J23" s="16">
        <f t="shared" si="4"/>
        <v>0</v>
      </c>
      <c r="K23" s="16">
        <f t="shared" si="5"/>
        <v>0</v>
      </c>
    </row>
    <row r="24" spans="1:11" x14ac:dyDescent="0.25">
      <c r="A24" s="20" t="s">
        <v>68</v>
      </c>
      <c r="B24" s="21">
        <v>67</v>
      </c>
      <c r="C24" s="21">
        <v>51648</v>
      </c>
      <c r="D24" s="21">
        <v>469665</v>
      </c>
      <c r="E24" s="21">
        <v>315817</v>
      </c>
      <c r="F24" s="22">
        <v>7625</v>
      </c>
      <c r="G24" s="16">
        <f t="shared" si="1"/>
        <v>1.523792992767419E-6</v>
      </c>
      <c r="H24" s="16">
        <f t="shared" si="2"/>
        <v>8.596952056911663E-4</v>
      </c>
      <c r="I24" s="16">
        <f t="shared" si="3"/>
        <v>9.685447579181496E-3</v>
      </c>
      <c r="J24" s="16">
        <f t="shared" si="4"/>
        <v>4.6987862251263394E-3</v>
      </c>
      <c r="K24" s="16">
        <f t="shared" si="5"/>
        <v>1.4720026069407481E-4</v>
      </c>
    </row>
    <row r="25" spans="1:11" x14ac:dyDescent="0.25">
      <c r="A25" s="20" t="s">
        <v>93</v>
      </c>
      <c r="B25" s="21">
        <v>723077</v>
      </c>
      <c r="C25" s="21">
        <v>547870</v>
      </c>
      <c r="D25" s="21">
        <v>654870</v>
      </c>
      <c r="E25" s="21">
        <v>390372</v>
      </c>
      <c r="F25" s="22">
        <v>110367</v>
      </c>
      <c r="G25" s="16">
        <f t="shared" si="1"/>
        <v>1.644506963927294E-2</v>
      </c>
      <c r="H25" s="16">
        <f t="shared" si="2"/>
        <v>9.1194472649864331E-3</v>
      </c>
      <c r="I25" s="16">
        <f t="shared" si="3"/>
        <v>1.350475137849017E-2</v>
      </c>
      <c r="J25" s="16">
        <f t="shared" si="4"/>
        <v>5.808029891598677E-3</v>
      </c>
      <c r="K25" s="16">
        <f t="shared" si="5"/>
        <v>2.1306296619046498E-3</v>
      </c>
    </row>
    <row r="26" spans="1:11" x14ac:dyDescent="0.25">
      <c r="A26" s="20" t="s">
        <v>58</v>
      </c>
      <c r="B26" s="21">
        <v>19759</v>
      </c>
      <c r="C26" s="21">
        <v>40475</v>
      </c>
      <c r="D26" s="21">
        <v>47961</v>
      </c>
      <c r="E26" s="21">
        <v>169414</v>
      </c>
      <c r="F26" s="22">
        <v>641491</v>
      </c>
      <c r="G26" s="16">
        <f t="shared" si="1"/>
        <v>4.493824737924094E-4</v>
      </c>
      <c r="H26" s="16">
        <f t="shared" si="2"/>
        <v>6.7371753892406206E-4</v>
      </c>
      <c r="I26" s="16">
        <f t="shared" si="3"/>
        <v>9.8905337069001031E-4</v>
      </c>
      <c r="J26" s="16">
        <f t="shared" si="4"/>
        <v>2.520574160173625E-3</v>
      </c>
      <c r="K26" s="16">
        <f t="shared" si="5"/>
        <v>1.2383953105954458E-2</v>
      </c>
    </row>
    <row r="27" spans="1:11" x14ac:dyDescent="0.25">
      <c r="A27" s="20" t="s">
        <v>94</v>
      </c>
      <c r="B27" s="21">
        <v>0</v>
      </c>
      <c r="C27" s="21">
        <v>522</v>
      </c>
      <c r="D27" s="21">
        <v>0</v>
      </c>
      <c r="E27" s="21">
        <v>0</v>
      </c>
      <c r="F27" s="22">
        <v>0</v>
      </c>
      <c r="G27" s="16">
        <f t="shared" si="1"/>
        <v>0</v>
      </c>
      <c r="H27" s="16">
        <f t="shared" si="2"/>
        <v>8.6888339794530053E-6</v>
      </c>
      <c r="I27" s="16">
        <f t="shared" si="3"/>
        <v>0</v>
      </c>
      <c r="J27" s="16">
        <f t="shared" si="4"/>
        <v>0</v>
      </c>
      <c r="K27" s="16">
        <f t="shared" si="5"/>
        <v>0</v>
      </c>
    </row>
    <row r="28" spans="1:11" x14ac:dyDescent="0.25">
      <c r="A28" s="20" t="s">
        <v>95</v>
      </c>
      <c r="B28" s="21">
        <v>0</v>
      </c>
      <c r="C28" s="21">
        <v>2416</v>
      </c>
      <c r="D28" s="21">
        <v>0</v>
      </c>
      <c r="E28" s="21">
        <v>140437</v>
      </c>
      <c r="F28" s="22">
        <v>32353</v>
      </c>
      <c r="G28" s="16">
        <f t="shared" si="1"/>
        <v>0</v>
      </c>
      <c r="H28" s="16">
        <f t="shared" si="2"/>
        <v>4.0214986387659884E-5</v>
      </c>
      <c r="I28" s="16">
        <f t="shared" si="3"/>
        <v>0</v>
      </c>
      <c r="J28" s="16">
        <f t="shared" si="4"/>
        <v>2.089448766526399E-3</v>
      </c>
      <c r="K28" s="16">
        <f t="shared" si="5"/>
        <v>6.245731192439872E-4</v>
      </c>
    </row>
    <row r="29" spans="1:11" x14ac:dyDescent="0.25">
      <c r="A29" s="20" t="s">
        <v>67</v>
      </c>
      <c r="B29" s="21">
        <v>439847</v>
      </c>
      <c r="C29" s="21">
        <v>618107</v>
      </c>
      <c r="D29" s="21">
        <v>3896931</v>
      </c>
      <c r="E29" s="21">
        <v>2905844</v>
      </c>
      <c r="F29" s="22">
        <v>2357757</v>
      </c>
      <c r="G29" s="16">
        <f t="shared" si="1"/>
        <v>1.0003519052086133E-2</v>
      </c>
      <c r="H29" s="16">
        <f t="shared" si="2"/>
        <v>1.0288561502945898E-2</v>
      </c>
      <c r="I29" s="16">
        <f t="shared" si="3"/>
        <v>8.0362643416450719E-2</v>
      </c>
      <c r="J29" s="16">
        <f t="shared" si="4"/>
        <v>4.323370736713357E-2</v>
      </c>
      <c r="K29" s="16">
        <f t="shared" si="5"/>
        <v>4.5516386236495704E-2</v>
      </c>
    </row>
    <row r="30" spans="1:11" s="17" customFormat="1" x14ac:dyDescent="0.25">
      <c r="A30" s="56" t="s">
        <v>96</v>
      </c>
      <c r="B30" s="23">
        <v>29822367</v>
      </c>
      <c r="C30" s="23">
        <v>39122507</v>
      </c>
      <c r="D30" s="23">
        <v>18658617</v>
      </c>
      <c r="E30" s="23">
        <v>15331537</v>
      </c>
      <c r="F30" s="24">
        <v>13271542</v>
      </c>
      <c r="G30" s="18">
        <f t="shared" si="1"/>
        <v>0.67825543078116879</v>
      </c>
      <c r="H30" s="18">
        <f t="shared" si="2"/>
        <v>0.65120491989078166</v>
      </c>
      <c r="I30" s="18">
        <f t="shared" si="3"/>
        <v>0.38477863339513207</v>
      </c>
      <c r="J30" s="18">
        <f t="shared" si="4"/>
        <v>0.22810556387279599</v>
      </c>
      <c r="K30" s="18">
        <f t="shared" si="5"/>
        <v>0.25620648422457221</v>
      </c>
    </row>
    <row r="31" spans="1:11" x14ac:dyDescent="0.25">
      <c r="A31" s="20" t="s">
        <v>82</v>
      </c>
      <c r="B31" s="21">
        <v>507661</v>
      </c>
      <c r="C31" s="21">
        <v>518053</v>
      </c>
      <c r="D31" s="21">
        <v>188775</v>
      </c>
      <c r="E31" s="21">
        <v>724476</v>
      </c>
      <c r="F31" s="22">
        <v>262653</v>
      </c>
      <c r="G31" s="16">
        <f t="shared" si="1"/>
        <v>1.1545824992556726E-2</v>
      </c>
      <c r="H31" s="16">
        <f t="shared" si="2"/>
        <v>8.6231350757807815E-3</v>
      </c>
      <c r="I31" s="16">
        <f t="shared" si="3"/>
        <v>3.8929244605409958E-3</v>
      </c>
      <c r="J31" s="16">
        <f t="shared" si="4"/>
        <v>1.0778893629014999E-2</v>
      </c>
      <c r="K31" s="16">
        <f t="shared" si="5"/>
        <v>5.0705036160106007E-3</v>
      </c>
    </row>
    <row r="32" spans="1:11" x14ac:dyDescent="0.25">
      <c r="A32" s="20" t="s">
        <v>112</v>
      </c>
      <c r="B32" s="21">
        <v>0</v>
      </c>
      <c r="C32" s="21">
        <v>0</v>
      </c>
      <c r="D32" s="21">
        <v>0</v>
      </c>
      <c r="E32" s="21">
        <v>0</v>
      </c>
      <c r="F32" s="22">
        <v>713</v>
      </c>
      <c r="G32" s="16">
        <f t="shared" si="1"/>
        <v>0</v>
      </c>
      <c r="H32" s="16">
        <f t="shared" si="2"/>
        <v>0</v>
      </c>
      <c r="I32" s="16">
        <f t="shared" si="3"/>
        <v>0</v>
      </c>
      <c r="J32" s="16">
        <f t="shared" si="4"/>
        <v>0</v>
      </c>
      <c r="K32" s="16">
        <f t="shared" si="5"/>
        <v>1.376443093440988E-5</v>
      </c>
    </row>
    <row r="33" spans="1:11" x14ac:dyDescent="0.25">
      <c r="A33" s="20" t="s">
        <v>97</v>
      </c>
      <c r="B33" s="21">
        <v>523</v>
      </c>
      <c r="C33" s="21">
        <v>0</v>
      </c>
      <c r="D33" s="21">
        <v>0</v>
      </c>
      <c r="E33" s="21">
        <v>0</v>
      </c>
      <c r="F33" s="22">
        <v>0</v>
      </c>
      <c r="G33" s="16">
        <f t="shared" si="1"/>
        <v>1.1894682615184479E-5</v>
      </c>
      <c r="H33" s="16">
        <f t="shared" si="2"/>
        <v>0</v>
      </c>
      <c r="I33" s="16">
        <f t="shared" si="3"/>
        <v>0</v>
      </c>
      <c r="J33" s="16">
        <f t="shared" si="4"/>
        <v>0</v>
      </c>
      <c r="K33" s="16">
        <f t="shared" si="5"/>
        <v>0</v>
      </c>
    </row>
    <row r="34" spans="1:11" x14ac:dyDescent="0.25">
      <c r="A34" s="20" t="s">
        <v>113</v>
      </c>
      <c r="B34" s="21">
        <v>0</v>
      </c>
      <c r="C34" s="21">
        <v>0</v>
      </c>
      <c r="D34" s="21">
        <v>3652</v>
      </c>
      <c r="E34" s="21">
        <v>7831</v>
      </c>
      <c r="F34" s="22">
        <v>5532</v>
      </c>
      <c r="G34" s="16">
        <f t="shared" si="1"/>
        <v>0</v>
      </c>
      <c r="H34" s="16">
        <f t="shared" si="2"/>
        <v>0</v>
      </c>
      <c r="I34" s="16">
        <f t="shared" si="3"/>
        <v>7.5311668016928704E-5</v>
      </c>
      <c r="J34" s="16">
        <f t="shared" si="4"/>
        <v>1.1651112805505836E-4</v>
      </c>
      <c r="K34" s="16">
        <f t="shared" si="5"/>
        <v>1.0679499569306516E-4</v>
      </c>
    </row>
    <row r="35" spans="1:11" x14ac:dyDescent="0.25">
      <c r="A35" s="20" t="s">
        <v>59</v>
      </c>
      <c r="B35" s="21">
        <v>1708169</v>
      </c>
      <c r="C35" s="21">
        <v>1836111</v>
      </c>
      <c r="D35" s="21">
        <v>3697586</v>
      </c>
      <c r="E35" s="21">
        <v>218164</v>
      </c>
      <c r="F35" s="22">
        <v>1677156</v>
      </c>
      <c r="G35" s="16">
        <f t="shared" si="1"/>
        <v>3.8849193323321332E-2</v>
      </c>
      <c r="H35" s="16">
        <f t="shared" si="2"/>
        <v>3.05625740361062E-2</v>
      </c>
      <c r="I35" s="16">
        <f t="shared" si="3"/>
        <v>7.6251744056966969E-2</v>
      </c>
      <c r="J35" s="16">
        <f t="shared" si="4"/>
        <v>3.2458860606568449E-3</v>
      </c>
      <c r="K35" s="16">
        <f t="shared" si="5"/>
        <v>3.2377416449132029E-2</v>
      </c>
    </row>
    <row r="36" spans="1:11" x14ac:dyDescent="0.25">
      <c r="A36" s="20" t="s">
        <v>83</v>
      </c>
      <c r="B36" s="21">
        <v>8261057</v>
      </c>
      <c r="C36" s="21">
        <v>11177771</v>
      </c>
      <c r="D36" s="21">
        <v>1329394</v>
      </c>
      <c r="E36" s="21">
        <v>37071</v>
      </c>
      <c r="F36" s="22">
        <v>42817</v>
      </c>
      <c r="G36" s="16">
        <f t="shared" si="1"/>
        <v>0.18788269805152591</v>
      </c>
      <c r="H36" s="16">
        <f t="shared" si="2"/>
        <v>0.18605708137805441</v>
      </c>
      <c r="I36" s="16">
        <f t="shared" si="3"/>
        <v>2.7414808212403319E-2</v>
      </c>
      <c r="J36" s="16">
        <f t="shared" si="4"/>
        <v>5.5154948641668604E-4</v>
      </c>
      <c r="K36" s="16">
        <f t="shared" si="5"/>
        <v>8.2658013929681328E-4</v>
      </c>
    </row>
    <row r="37" spans="1:11" x14ac:dyDescent="0.25">
      <c r="A37" s="20" t="s">
        <v>84</v>
      </c>
      <c r="B37" s="21">
        <v>0</v>
      </c>
      <c r="C37" s="21">
        <v>0</v>
      </c>
      <c r="D37" s="21">
        <v>0</v>
      </c>
      <c r="E37" s="21">
        <v>72</v>
      </c>
      <c r="F37" s="22">
        <v>0</v>
      </c>
      <c r="G37" s="16">
        <f t="shared" si="1"/>
        <v>0</v>
      </c>
      <c r="H37" s="16">
        <f t="shared" si="2"/>
        <v>0</v>
      </c>
      <c r="I37" s="16">
        <f t="shared" si="3"/>
        <v>0</v>
      </c>
      <c r="J37" s="16">
        <f t="shared" si="4"/>
        <v>1.0712298837906016E-6</v>
      </c>
      <c r="K37" s="16">
        <f t="shared" si="5"/>
        <v>0</v>
      </c>
    </row>
    <row r="38" spans="1:11" s="17" customFormat="1" x14ac:dyDescent="0.25">
      <c r="A38" s="56" t="s">
        <v>98</v>
      </c>
      <c r="B38" s="23">
        <v>28</v>
      </c>
      <c r="C38" s="23">
        <v>97</v>
      </c>
      <c r="D38" s="23">
        <v>6383</v>
      </c>
      <c r="E38" s="23">
        <v>31809175</v>
      </c>
      <c r="F38" s="24">
        <v>14856046</v>
      </c>
      <c r="G38" s="18">
        <f t="shared" si="1"/>
        <v>6.3680901190280198E-7</v>
      </c>
      <c r="H38" s="18">
        <f t="shared" si="2"/>
        <v>1.61459175480257E-6</v>
      </c>
      <c r="I38" s="18">
        <f t="shared" si="3"/>
        <v>1.3163044275795618E-4</v>
      </c>
      <c r="J38" s="18">
        <f t="shared" si="4"/>
        <v>0.47326303942673492</v>
      </c>
      <c r="K38" s="18">
        <f t="shared" si="5"/>
        <v>0.28679525824041541</v>
      </c>
    </row>
    <row r="39" spans="1:11" x14ac:dyDescent="0.25">
      <c r="A39" s="20" t="s">
        <v>85</v>
      </c>
      <c r="B39" s="21">
        <v>0</v>
      </c>
      <c r="C39" s="21">
        <v>0</v>
      </c>
      <c r="D39" s="21">
        <v>0</v>
      </c>
      <c r="E39" s="21">
        <v>0</v>
      </c>
      <c r="F39" s="22">
        <v>464</v>
      </c>
      <c r="G39" s="16">
        <f t="shared" si="1"/>
        <v>0</v>
      </c>
      <c r="H39" s="16">
        <f t="shared" si="2"/>
        <v>0</v>
      </c>
      <c r="I39" s="16">
        <f t="shared" si="3"/>
        <v>0</v>
      </c>
      <c r="J39" s="16">
        <f t="shared" si="4"/>
        <v>0</v>
      </c>
      <c r="K39" s="16">
        <f t="shared" si="5"/>
        <v>8.9574978310886179E-6</v>
      </c>
    </row>
    <row r="40" spans="1:11" x14ac:dyDescent="0.25">
      <c r="A40" s="20" t="s">
        <v>60</v>
      </c>
      <c r="B40" s="21">
        <v>90818</v>
      </c>
      <c r="C40" s="21">
        <v>76857</v>
      </c>
      <c r="D40" s="21">
        <v>70819</v>
      </c>
      <c r="E40" s="21">
        <v>50349</v>
      </c>
      <c r="F40" s="22">
        <v>55516</v>
      </c>
      <c r="G40" s="16">
        <f t="shared" si="1"/>
        <v>2.065490030106738E-3</v>
      </c>
      <c r="H40" s="16">
        <f t="shared" si="2"/>
        <v>1.2793059639057847E-3</v>
      </c>
      <c r="I40" s="16">
        <f t="shared" si="3"/>
        <v>1.4604318229164497E-3</v>
      </c>
      <c r="J40" s="16">
        <f t="shared" si="4"/>
        <v>7.4910213081906952E-4</v>
      </c>
      <c r="K40" s="16">
        <f t="shared" si="5"/>
        <v>1.0717337275661977E-3</v>
      </c>
    </row>
    <row r="41" spans="1:11" x14ac:dyDescent="0.25">
      <c r="A41" s="20" t="s">
        <v>86</v>
      </c>
      <c r="B41" s="21">
        <v>114580</v>
      </c>
      <c r="C41" s="21">
        <v>527936</v>
      </c>
      <c r="D41" s="21">
        <v>66869</v>
      </c>
      <c r="E41" s="21">
        <v>153297</v>
      </c>
      <c r="F41" s="22">
        <v>309063</v>
      </c>
      <c r="G41" s="16">
        <f t="shared" si="1"/>
        <v>2.6059134494222517E-3</v>
      </c>
      <c r="H41" s="16">
        <f t="shared" si="2"/>
        <v>8.7876403367365928E-3</v>
      </c>
      <c r="I41" s="16">
        <f t="shared" si="3"/>
        <v>1.3789747887798483E-3</v>
      </c>
      <c r="J41" s="16">
        <f t="shared" si="4"/>
        <v>2.2807823263256647E-3</v>
      </c>
      <c r="K41" s="16">
        <f t="shared" si="5"/>
        <v>5.9664464486416839E-3</v>
      </c>
    </row>
    <row r="42" spans="1:11" x14ac:dyDescent="0.25">
      <c r="A42" s="20" t="s">
        <v>99</v>
      </c>
      <c r="B42" s="21">
        <v>0</v>
      </c>
      <c r="C42" s="21">
        <v>124677</v>
      </c>
      <c r="D42" s="21">
        <v>16737</v>
      </c>
      <c r="E42" s="21">
        <v>10609</v>
      </c>
      <c r="F42" s="22">
        <v>12389</v>
      </c>
      <c r="G42" s="16">
        <f t="shared" si="1"/>
        <v>0</v>
      </c>
      <c r="H42" s="16">
        <f t="shared" si="2"/>
        <v>2.075283053747629E-3</v>
      </c>
      <c r="I42" s="16">
        <f t="shared" si="3"/>
        <v>3.4515098236564506E-4</v>
      </c>
      <c r="J42" s="16">
        <f t="shared" si="4"/>
        <v>1.5784274773797906E-4</v>
      </c>
      <c r="K42" s="16">
        <f t="shared" si="5"/>
        <v>2.3916905308051054E-4</v>
      </c>
    </row>
    <row r="43" spans="1:11" x14ac:dyDescent="0.25">
      <c r="A43" s="20" t="s">
        <v>100</v>
      </c>
      <c r="B43" s="21">
        <v>0</v>
      </c>
      <c r="C43" s="21">
        <v>4532</v>
      </c>
      <c r="D43" s="21">
        <v>5240</v>
      </c>
      <c r="E43" s="21">
        <v>6277</v>
      </c>
      <c r="F43" s="22">
        <v>9073</v>
      </c>
      <c r="G43" s="16">
        <f t="shared" si="1"/>
        <v>0</v>
      </c>
      <c r="H43" s="16">
        <f t="shared" si="2"/>
        <v>7.5436390028507701E-5</v>
      </c>
      <c r="I43" s="16">
        <f t="shared" si="3"/>
        <v>1.0805945794323835E-4</v>
      </c>
      <c r="J43" s="16">
        <f t="shared" si="4"/>
        <v>9.3390416396577875E-5</v>
      </c>
      <c r="K43" s="16">
        <f t="shared" si="5"/>
        <v>1.7515383151178238E-4</v>
      </c>
    </row>
    <row r="44" spans="1:11" x14ac:dyDescent="0.25">
      <c r="A44" s="20" t="s">
        <v>63</v>
      </c>
      <c r="B44" s="21">
        <v>1753</v>
      </c>
      <c r="C44" s="21">
        <v>974</v>
      </c>
      <c r="D44" s="21">
        <v>379229</v>
      </c>
      <c r="E44" s="21">
        <v>170140</v>
      </c>
      <c r="F44" s="22">
        <v>116867</v>
      </c>
      <c r="G44" s="16">
        <f t="shared" si="1"/>
        <v>3.9868792780914706E-5</v>
      </c>
      <c r="H44" s="16">
        <f t="shared" si="2"/>
        <v>1.6212498651316527E-5</v>
      </c>
      <c r="I44" s="16">
        <f t="shared" si="3"/>
        <v>7.8204733160985376E-3</v>
      </c>
      <c r="J44" s="16">
        <f t="shared" si="4"/>
        <v>2.5313757281685135E-3</v>
      </c>
      <c r="K44" s="16">
        <f t="shared" si="5"/>
        <v>2.2561118513487791E-3</v>
      </c>
    </row>
    <row r="45" spans="1:11" x14ac:dyDescent="0.25">
      <c r="A45" s="20" t="s">
        <v>102</v>
      </c>
      <c r="B45" s="21">
        <v>0</v>
      </c>
      <c r="C45" s="21">
        <v>40238</v>
      </c>
      <c r="D45" s="21">
        <v>0</v>
      </c>
      <c r="E45" s="21">
        <v>0</v>
      </c>
      <c r="F45" s="22">
        <v>0</v>
      </c>
      <c r="G45" s="16">
        <f t="shared" si="1"/>
        <v>0</v>
      </c>
      <c r="H45" s="16">
        <f t="shared" si="2"/>
        <v>6.6977260855408051E-4</v>
      </c>
      <c r="I45" s="16">
        <f t="shared" si="3"/>
        <v>0</v>
      </c>
      <c r="J45" s="16">
        <f t="shared" si="4"/>
        <v>0</v>
      </c>
      <c r="K45" s="16">
        <f t="shared" si="5"/>
        <v>0</v>
      </c>
    </row>
    <row r="46" spans="1:11" x14ac:dyDescent="0.25">
      <c r="A46" s="20" t="s">
        <v>103</v>
      </c>
      <c r="B46" s="21">
        <v>208999</v>
      </c>
      <c r="C46" s="21">
        <v>301814</v>
      </c>
      <c r="D46" s="21">
        <v>0</v>
      </c>
      <c r="E46" s="21">
        <v>0</v>
      </c>
      <c r="F46" s="22">
        <v>0</v>
      </c>
      <c r="G46" s="16">
        <f t="shared" si="1"/>
        <v>4.7533016670954897E-3</v>
      </c>
      <c r="H46" s="16">
        <f t="shared" si="2"/>
        <v>5.0237772771544618E-3</v>
      </c>
      <c r="I46" s="16">
        <f t="shared" si="3"/>
        <v>0</v>
      </c>
      <c r="J46" s="16">
        <f t="shared" si="4"/>
        <v>0</v>
      </c>
      <c r="K46" s="16">
        <f t="shared" si="5"/>
        <v>0</v>
      </c>
    </row>
    <row r="47" spans="1:11" s="17" customFormat="1" x14ac:dyDescent="0.25">
      <c r="A47" s="19" t="s">
        <v>47</v>
      </c>
      <c r="B47" s="23">
        <v>43969227</v>
      </c>
      <c r="C47" s="23">
        <v>60077106</v>
      </c>
      <c r="D47" s="23">
        <v>48491822</v>
      </c>
      <c r="E47" s="23">
        <v>67212464</v>
      </c>
      <c r="F47" s="24">
        <v>51800180</v>
      </c>
      <c r="G47" s="18">
        <f t="shared" si="1"/>
        <v>1</v>
      </c>
      <c r="H47" s="18">
        <f t="shared" si="2"/>
        <v>1</v>
      </c>
      <c r="I47" s="18">
        <f t="shared" si="3"/>
        <v>1</v>
      </c>
      <c r="J47" s="18">
        <f t="shared" si="4"/>
        <v>1</v>
      </c>
      <c r="K47" s="18">
        <f t="shared" si="5"/>
        <v>1</v>
      </c>
    </row>
    <row r="48" spans="1:11" ht="6" customHeight="1" x14ac:dyDescent="0.25"/>
    <row r="49" spans="1:11" s="17" customFormat="1" x14ac:dyDescent="0.25">
      <c r="A49" s="40" t="s">
        <v>128</v>
      </c>
      <c r="B49" s="41">
        <f>SUM(B3,B4,B5,B12,B13,B15,B16,B17,B18,B19,B21,B23,B24,B29,B31,B33,B35,B37,B39,B41)</f>
        <v>4741251</v>
      </c>
      <c r="C49" s="41">
        <f t="shared" ref="C49:F49" si="6">SUM(C3,C4,C5,C12,C13,C15,C16,C17,C18,C19,C21,C23,C24,C29,C31,C33,C35,C37,C39,C41)</f>
        <v>8170274</v>
      </c>
      <c r="D49" s="41">
        <f t="shared" si="6"/>
        <v>24576188</v>
      </c>
      <c r="E49" s="41">
        <f t="shared" si="6"/>
        <v>8958692</v>
      </c>
      <c r="F49" s="42">
        <f t="shared" si="6"/>
        <v>12459678</v>
      </c>
      <c r="G49" s="43">
        <f>B49/B$47</f>
        <v>0.10783112016047042</v>
      </c>
      <c r="H49" s="43">
        <f t="shared" ref="H49:K49" si="7">C49/C$47</f>
        <v>0.13599646427709083</v>
      </c>
      <c r="I49" s="43">
        <f t="shared" si="7"/>
        <v>0.50681098350975551</v>
      </c>
      <c r="J49" s="43">
        <f t="shared" si="7"/>
        <v>0.13328914708438602</v>
      </c>
      <c r="K49" s="44">
        <f t="shared" si="7"/>
        <v>0.24053348849366932</v>
      </c>
    </row>
    <row r="51" spans="1:11" x14ac:dyDescent="0.25">
      <c r="A51" s="48" t="s">
        <v>136</v>
      </c>
    </row>
    <row r="52" spans="1:11" x14ac:dyDescent="0.25">
      <c r="A52" s="20" t="s">
        <v>139</v>
      </c>
      <c r="B52" s="21" t="s">
        <v>42</v>
      </c>
      <c r="C52" s="21" t="s">
        <v>43</v>
      </c>
      <c r="D52" s="21" t="s">
        <v>44</v>
      </c>
      <c r="E52" s="21" t="s">
        <v>45</v>
      </c>
      <c r="F52" s="22" t="s">
        <v>46</v>
      </c>
      <c r="G52" s="21" t="s">
        <v>49</v>
      </c>
      <c r="H52" s="21" t="s">
        <v>50</v>
      </c>
      <c r="I52" s="21" t="s">
        <v>51</v>
      </c>
      <c r="J52" s="21" t="s">
        <v>52</v>
      </c>
      <c r="K52" s="21" t="s">
        <v>53</v>
      </c>
    </row>
    <row r="53" spans="1:11" x14ac:dyDescent="0.25">
      <c r="A53" s="20" t="s">
        <v>71</v>
      </c>
      <c r="B53" s="21">
        <v>0</v>
      </c>
      <c r="C53" s="21">
        <v>0</v>
      </c>
      <c r="D53" s="21">
        <v>1212</v>
      </c>
      <c r="E53" s="21">
        <v>3269</v>
      </c>
      <c r="F53" s="22">
        <v>0</v>
      </c>
      <c r="G53" s="16">
        <f>B53/B$66</f>
        <v>0</v>
      </c>
      <c r="H53" s="16">
        <f t="shared" ref="H53:K53" si="8">C53/C$66</f>
        <v>0</v>
      </c>
      <c r="I53" s="16">
        <f t="shared" si="8"/>
        <v>0.45598194130925507</v>
      </c>
      <c r="J53" s="16">
        <f t="shared" si="8"/>
        <v>0.94099021301093844</v>
      </c>
      <c r="K53" s="16">
        <f t="shared" si="8"/>
        <v>0</v>
      </c>
    </row>
    <row r="54" spans="1:11" x14ac:dyDescent="0.25">
      <c r="A54" s="20" t="s">
        <v>61</v>
      </c>
      <c r="B54" s="21">
        <v>0</v>
      </c>
      <c r="C54" s="21">
        <v>0</v>
      </c>
      <c r="D54" s="21">
        <v>0</v>
      </c>
      <c r="E54" s="21">
        <v>0</v>
      </c>
      <c r="F54" s="22">
        <v>379</v>
      </c>
      <c r="G54" s="16">
        <f t="shared" ref="G54:G66" si="9">B54/B$66</f>
        <v>0</v>
      </c>
      <c r="H54" s="16">
        <f t="shared" ref="H54:H66" si="10">C54/C$66</f>
        <v>0</v>
      </c>
      <c r="I54" s="16">
        <f t="shared" ref="I54:I66" si="11">D54/D$66</f>
        <v>0</v>
      </c>
      <c r="J54" s="16">
        <f t="shared" ref="J54:J66" si="12">E54/E$66</f>
        <v>0</v>
      </c>
      <c r="K54" s="16">
        <f t="shared" ref="K54:K66" si="13">F54/F$66</f>
        <v>3.0110431397473585E-2</v>
      </c>
    </row>
    <row r="55" spans="1:11" x14ac:dyDescent="0.25">
      <c r="A55" s="20" t="s">
        <v>62</v>
      </c>
      <c r="B55" s="21">
        <v>0</v>
      </c>
      <c r="C55" s="21">
        <v>0</v>
      </c>
      <c r="D55" s="21">
        <v>0</v>
      </c>
      <c r="E55" s="21">
        <v>0</v>
      </c>
      <c r="F55" s="22">
        <v>129</v>
      </c>
      <c r="G55" s="16">
        <f t="shared" si="9"/>
        <v>0</v>
      </c>
      <c r="H55" s="16">
        <f t="shared" si="10"/>
        <v>0</v>
      </c>
      <c r="I55" s="16">
        <f t="shared" si="11"/>
        <v>0</v>
      </c>
      <c r="J55" s="16">
        <f t="shared" si="12"/>
        <v>0</v>
      </c>
      <c r="K55" s="16">
        <f t="shared" si="13"/>
        <v>1.0248669261936919E-2</v>
      </c>
    </row>
    <row r="56" spans="1:11" x14ac:dyDescent="0.25">
      <c r="A56" s="20" t="s">
        <v>64</v>
      </c>
      <c r="B56" s="21">
        <v>0</v>
      </c>
      <c r="C56" s="21">
        <v>0</v>
      </c>
      <c r="D56" s="21">
        <v>67</v>
      </c>
      <c r="E56" s="21">
        <v>0</v>
      </c>
      <c r="F56" s="22">
        <v>712</v>
      </c>
      <c r="G56" s="16">
        <f t="shared" si="9"/>
        <v>0</v>
      </c>
      <c r="H56" s="16">
        <f t="shared" si="10"/>
        <v>0</v>
      </c>
      <c r="I56" s="16">
        <f t="shared" si="11"/>
        <v>2.5206922498118886E-2</v>
      </c>
      <c r="J56" s="16">
        <f t="shared" si="12"/>
        <v>0</v>
      </c>
      <c r="K56" s="16">
        <f t="shared" si="13"/>
        <v>5.656629856200842E-2</v>
      </c>
    </row>
    <row r="57" spans="1:11" x14ac:dyDescent="0.25">
      <c r="A57" s="20" t="s">
        <v>57</v>
      </c>
      <c r="B57" s="21">
        <v>0</v>
      </c>
      <c r="C57" s="21">
        <v>0</v>
      </c>
      <c r="D57" s="21">
        <v>0</v>
      </c>
      <c r="E57" s="21">
        <v>0</v>
      </c>
      <c r="F57" s="22">
        <v>3100</v>
      </c>
      <c r="G57" s="16">
        <f t="shared" si="9"/>
        <v>0</v>
      </c>
      <c r="H57" s="16">
        <f t="shared" si="10"/>
        <v>0</v>
      </c>
      <c r="I57" s="16">
        <f t="shared" si="11"/>
        <v>0</v>
      </c>
      <c r="J57" s="16">
        <f t="shared" si="12"/>
        <v>0</v>
      </c>
      <c r="K57" s="16">
        <f t="shared" si="13"/>
        <v>0.24628585048065466</v>
      </c>
    </row>
    <row r="58" spans="1:11" x14ac:dyDescent="0.25">
      <c r="A58" s="20" t="s">
        <v>68</v>
      </c>
      <c r="B58" s="21">
        <v>0</v>
      </c>
      <c r="C58" s="21">
        <v>349</v>
      </c>
      <c r="D58" s="21">
        <v>0</v>
      </c>
      <c r="E58" s="21">
        <v>0</v>
      </c>
      <c r="F58" s="22">
        <v>0</v>
      </c>
      <c r="G58" s="16">
        <f t="shared" si="9"/>
        <v>0</v>
      </c>
      <c r="H58" s="16">
        <f t="shared" si="10"/>
        <v>3.1174631531933897E-2</v>
      </c>
      <c r="I58" s="16">
        <f t="shared" si="11"/>
        <v>0</v>
      </c>
      <c r="J58" s="16">
        <f t="shared" si="12"/>
        <v>0</v>
      </c>
      <c r="K58" s="16">
        <f t="shared" si="13"/>
        <v>0</v>
      </c>
    </row>
    <row r="59" spans="1:11" x14ac:dyDescent="0.25">
      <c r="A59" s="20" t="s">
        <v>93</v>
      </c>
      <c r="B59" s="21">
        <v>0</v>
      </c>
      <c r="C59" s="21">
        <v>0</v>
      </c>
      <c r="D59" s="21">
        <v>0</v>
      </c>
      <c r="E59" s="21">
        <v>0</v>
      </c>
      <c r="F59" s="22">
        <v>74</v>
      </c>
      <c r="G59" s="16">
        <f t="shared" si="9"/>
        <v>0</v>
      </c>
      <c r="H59" s="16">
        <f t="shared" si="10"/>
        <v>0</v>
      </c>
      <c r="I59" s="16">
        <f t="shared" si="11"/>
        <v>0</v>
      </c>
      <c r="J59" s="16">
        <f t="shared" si="12"/>
        <v>0</v>
      </c>
      <c r="K59" s="16">
        <f t="shared" si="13"/>
        <v>5.8790815921188526E-3</v>
      </c>
    </row>
    <row r="60" spans="1:11" x14ac:dyDescent="0.25">
      <c r="A60" s="20" t="s">
        <v>110</v>
      </c>
      <c r="B60" s="21">
        <v>0</v>
      </c>
      <c r="C60" s="21">
        <v>0</v>
      </c>
      <c r="D60" s="21">
        <v>0</v>
      </c>
      <c r="E60" s="21">
        <v>0</v>
      </c>
      <c r="F60" s="22">
        <v>781</v>
      </c>
      <c r="G60" s="16">
        <f t="shared" si="9"/>
        <v>0</v>
      </c>
      <c r="H60" s="16">
        <f t="shared" si="10"/>
        <v>0</v>
      </c>
      <c r="I60" s="16">
        <f t="shared" si="11"/>
        <v>0</v>
      </c>
      <c r="J60" s="16">
        <f t="shared" si="12"/>
        <v>0</v>
      </c>
      <c r="K60" s="16">
        <f t="shared" si="13"/>
        <v>6.2048144911416539E-2</v>
      </c>
    </row>
    <row r="61" spans="1:11" x14ac:dyDescent="0.25">
      <c r="A61" s="20" t="s">
        <v>59</v>
      </c>
      <c r="B61" s="21">
        <v>1198</v>
      </c>
      <c r="C61" s="21">
        <v>10846</v>
      </c>
      <c r="D61" s="21">
        <v>1157</v>
      </c>
      <c r="E61" s="21">
        <v>11</v>
      </c>
      <c r="F61" s="22">
        <v>4293</v>
      </c>
      <c r="G61" s="16">
        <f t="shared" si="9"/>
        <v>0.767948717948718</v>
      </c>
      <c r="H61" s="16">
        <f t="shared" si="10"/>
        <v>0.96882536846806611</v>
      </c>
      <c r="I61" s="16">
        <f t="shared" si="11"/>
        <v>0.43528969149736646</v>
      </c>
      <c r="J61" s="16">
        <f t="shared" si="12"/>
        <v>3.1663788140472078E-3</v>
      </c>
      <c r="K61" s="16">
        <f t="shared" si="13"/>
        <v>0.34106617939143563</v>
      </c>
    </row>
    <row r="62" spans="1:11" x14ac:dyDescent="0.25">
      <c r="A62" s="20" t="s">
        <v>98</v>
      </c>
      <c r="B62" s="21">
        <v>0</v>
      </c>
      <c r="C62" s="21">
        <v>0</v>
      </c>
      <c r="D62" s="21">
        <v>85</v>
      </c>
      <c r="E62" s="21">
        <v>0</v>
      </c>
      <c r="F62" s="22">
        <v>0</v>
      </c>
      <c r="G62" s="16">
        <f t="shared" si="9"/>
        <v>0</v>
      </c>
      <c r="H62" s="16">
        <f t="shared" si="10"/>
        <v>0</v>
      </c>
      <c r="I62" s="16">
        <f t="shared" si="11"/>
        <v>3.1978931527464262E-2</v>
      </c>
      <c r="J62" s="16">
        <f t="shared" si="12"/>
        <v>0</v>
      </c>
      <c r="K62" s="16">
        <f t="shared" si="13"/>
        <v>0</v>
      </c>
    </row>
    <row r="63" spans="1:11" x14ac:dyDescent="0.25">
      <c r="A63" s="20" t="s">
        <v>86</v>
      </c>
      <c r="B63" s="21">
        <v>0</v>
      </c>
      <c r="C63" s="21">
        <v>0</v>
      </c>
      <c r="D63" s="21">
        <v>0</v>
      </c>
      <c r="E63" s="21">
        <v>0</v>
      </c>
      <c r="F63" s="22">
        <v>2030</v>
      </c>
      <c r="G63" s="16">
        <f t="shared" si="9"/>
        <v>0</v>
      </c>
      <c r="H63" s="16">
        <f t="shared" si="10"/>
        <v>0</v>
      </c>
      <c r="I63" s="16">
        <f t="shared" si="11"/>
        <v>0</v>
      </c>
      <c r="J63" s="16">
        <f t="shared" si="12"/>
        <v>0</v>
      </c>
      <c r="K63" s="16">
        <f t="shared" si="13"/>
        <v>0.16127750854055772</v>
      </c>
    </row>
    <row r="64" spans="1:11" x14ac:dyDescent="0.25">
      <c r="A64" s="20" t="s">
        <v>63</v>
      </c>
      <c r="B64" s="21">
        <v>0</v>
      </c>
      <c r="C64" s="21">
        <v>0</v>
      </c>
      <c r="D64" s="21">
        <v>137</v>
      </c>
      <c r="E64" s="21">
        <v>0</v>
      </c>
      <c r="F64" s="22">
        <v>1089</v>
      </c>
      <c r="G64" s="16">
        <f t="shared" si="9"/>
        <v>0</v>
      </c>
      <c r="H64" s="16">
        <f t="shared" si="10"/>
        <v>0</v>
      </c>
      <c r="I64" s="16">
        <f t="shared" si="11"/>
        <v>5.1542513167795338E-2</v>
      </c>
      <c r="J64" s="16">
        <f t="shared" si="12"/>
        <v>0</v>
      </c>
      <c r="K64" s="16">
        <f t="shared" si="13"/>
        <v>8.651783586239771E-2</v>
      </c>
    </row>
    <row r="65" spans="1:11" x14ac:dyDescent="0.25">
      <c r="A65" s="20" t="s">
        <v>126</v>
      </c>
      <c r="B65" s="21">
        <v>362</v>
      </c>
      <c r="C65" s="21">
        <v>0</v>
      </c>
      <c r="D65" s="21">
        <v>0</v>
      </c>
      <c r="E65" s="21">
        <v>194</v>
      </c>
      <c r="F65" s="22">
        <v>0</v>
      </c>
      <c r="G65" s="16">
        <f t="shared" si="9"/>
        <v>0.23205128205128206</v>
      </c>
      <c r="H65" s="16">
        <f t="shared" si="10"/>
        <v>0</v>
      </c>
      <c r="I65" s="16">
        <f t="shared" si="11"/>
        <v>0</v>
      </c>
      <c r="J65" s="16">
        <f t="shared" si="12"/>
        <v>5.5843408175014396E-2</v>
      </c>
      <c r="K65" s="16">
        <f t="shared" si="13"/>
        <v>0</v>
      </c>
    </row>
    <row r="66" spans="1:11" s="17" customFormat="1" x14ac:dyDescent="0.25">
      <c r="A66" s="19" t="s">
        <v>47</v>
      </c>
      <c r="B66" s="23">
        <v>1560</v>
      </c>
      <c r="C66" s="23">
        <v>11195</v>
      </c>
      <c r="D66" s="23">
        <v>2658</v>
      </c>
      <c r="E66" s="23">
        <v>3474</v>
      </c>
      <c r="F66" s="24">
        <v>12587</v>
      </c>
      <c r="G66" s="18">
        <f t="shared" si="9"/>
        <v>1</v>
      </c>
      <c r="H66" s="18">
        <f t="shared" si="10"/>
        <v>1</v>
      </c>
      <c r="I66" s="18">
        <f t="shared" si="11"/>
        <v>1</v>
      </c>
      <c r="J66" s="18">
        <f t="shared" si="12"/>
        <v>1</v>
      </c>
      <c r="K66" s="18">
        <f t="shared" si="13"/>
        <v>1</v>
      </c>
    </row>
    <row r="67" spans="1:11" ht="5.25" customHeight="1" x14ac:dyDescent="0.25"/>
    <row r="68" spans="1:11" s="17" customFormat="1" x14ac:dyDescent="0.25">
      <c r="A68" s="58" t="s">
        <v>128</v>
      </c>
      <c r="B68" s="31">
        <f>SUM(B53,B54,B55,B56,B57,B58,B61,B63)</f>
        <v>1198</v>
      </c>
      <c r="C68" s="31">
        <f t="shared" ref="C68:F68" si="14">SUM(C53,C54,C55,C56,C57,C58,C61,C63)</f>
        <v>11195</v>
      </c>
      <c r="D68" s="31">
        <f t="shared" si="14"/>
        <v>2436</v>
      </c>
      <c r="E68" s="31">
        <f t="shared" si="14"/>
        <v>3280</v>
      </c>
      <c r="F68" s="32">
        <f t="shared" si="14"/>
        <v>10643</v>
      </c>
      <c r="G68" s="33">
        <f>B68/B66</f>
        <v>0.767948717948718</v>
      </c>
      <c r="H68" s="33">
        <f t="shared" ref="H68:K68" si="15">C68/C66</f>
        <v>1</v>
      </c>
      <c r="I68" s="33">
        <f t="shared" si="15"/>
        <v>0.91647855530474043</v>
      </c>
      <c r="J68" s="33">
        <f t="shared" si="15"/>
        <v>0.94415659182498557</v>
      </c>
      <c r="K68" s="34">
        <f t="shared" si="15"/>
        <v>0.84555493763406686</v>
      </c>
    </row>
    <row r="70" spans="1:11" x14ac:dyDescent="0.25">
      <c r="A70" s="49" t="s">
        <v>137</v>
      </c>
    </row>
    <row r="71" spans="1:11" x14ac:dyDescent="0.25">
      <c r="A71" s="20" t="s">
        <v>139</v>
      </c>
      <c r="B71" s="21" t="s">
        <v>42</v>
      </c>
      <c r="C71" s="21" t="s">
        <v>43</v>
      </c>
      <c r="D71" s="21" t="s">
        <v>44</v>
      </c>
      <c r="E71" s="21" t="s">
        <v>45</v>
      </c>
      <c r="F71" s="22" t="s">
        <v>46</v>
      </c>
      <c r="G71" s="21" t="s">
        <v>49</v>
      </c>
      <c r="H71" s="21" t="s">
        <v>50</v>
      </c>
      <c r="I71" s="21" t="s">
        <v>51</v>
      </c>
      <c r="J71" s="21" t="s">
        <v>52</v>
      </c>
      <c r="K71" s="21" t="s">
        <v>53</v>
      </c>
    </row>
    <row r="72" spans="1:11" x14ac:dyDescent="0.25">
      <c r="A72" s="20" t="s">
        <v>71</v>
      </c>
      <c r="B72" s="21">
        <v>47274</v>
      </c>
      <c r="C72" s="21">
        <v>7753</v>
      </c>
      <c r="D72" s="21">
        <v>1835</v>
      </c>
      <c r="E72" s="21">
        <v>6012</v>
      </c>
      <c r="F72" s="22">
        <v>150253</v>
      </c>
      <c r="G72" s="16">
        <f>B72/B$98</f>
        <v>4.1836434885112198E-2</v>
      </c>
      <c r="H72" s="16">
        <f t="shared" ref="H72:K72" si="16">C72/C$98</f>
        <v>3.8888646451392199E-3</v>
      </c>
      <c r="I72" s="16">
        <f t="shared" si="16"/>
        <v>7.2493741241985688E-4</v>
      </c>
      <c r="J72" s="16">
        <f t="shared" si="16"/>
        <v>3.7066105537288982E-3</v>
      </c>
      <c r="K72" s="16">
        <f t="shared" si="16"/>
        <v>9.3025717924413234E-2</v>
      </c>
    </row>
    <row r="73" spans="1:11" x14ac:dyDescent="0.25">
      <c r="A73" s="20" t="s">
        <v>65</v>
      </c>
      <c r="B73" s="21">
        <v>13079</v>
      </c>
      <c r="C73" s="21">
        <v>0</v>
      </c>
      <c r="D73" s="21">
        <v>0</v>
      </c>
      <c r="E73" s="21">
        <v>0</v>
      </c>
      <c r="F73" s="22">
        <v>0</v>
      </c>
      <c r="G73" s="16">
        <f t="shared" ref="G73:G98" si="17">B73/B$98</f>
        <v>1.157462308800572E-2</v>
      </c>
      <c r="H73" s="16">
        <f t="shared" ref="H73:H98" si="18">C73/C$98</f>
        <v>0</v>
      </c>
      <c r="I73" s="16">
        <f t="shared" ref="I73:I98" si="19">D73/D$98</f>
        <v>0</v>
      </c>
      <c r="J73" s="16">
        <f t="shared" ref="J73:J98" si="20">E73/E$98</f>
        <v>0</v>
      </c>
      <c r="K73" s="16">
        <f t="shared" ref="K73:K98" si="21">F73/F$98</f>
        <v>0</v>
      </c>
    </row>
    <row r="74" spans="1:11" x14ac:dyDescent="0.25">
      <c r="A74" s="20" t="s">
        <v>73</v>
      </c>
      <c r="B74" s="21">
        <v>0</v>
      </c>
      <c r="C74" s="21">
        <v>0</v>
      </c>
      <c r="D74" s="21">
        <v>120</v>
      </c>
      <c r="E74" s="21">
        <v>0</v>
      </c>
      <c r="F74" s="22">
        <v>0</v>
      </c>
      <c r="G74" s="16">
        <f t="shared" si="17"/>
        <v>0</v>
      </c>
      <c r="H74" s="16">
        <f t="shared" si="18"/>
        <v>0</v>
      </c>
      <c r="I74" s="16">
        <f t="shared" si="19"/>
        <v>4.7407351220917071E-5</v>
      </c>
      <c r="J74" s="16">
        <f t="shared" si="20"/>
        <v>0</v>
      </c>
      <c r="K74" s="16">
        <f t="shared" si="21"/>
        <v>0</v>
      </c>
    </row>
    <row r="75" spans="1:11" x14ac:dyDescent="0.25">
      <c r="A75" s="20" t="s">
        <v>66</v>
      </c>
      <c r="B75" s="21">
        <v>264</v>
      </c>
      <c r="C75" s="21">
        <v>2715</v>
      </c>
      <c r="D75" s="21">
        <v>3359</v>
      </c>
      <c r="E75" s="21">
        <v>3697</v>
      </c>
      <c r="F75" s="22">
        <v>7275</v>
      </c>
      <c r="G75" s="16">
        <f t="shared" si="17"/>
        <v>2.336341077478026E-4</v>
      </c>
      <c r="H75" s="16">
        <f t="shared" si="18"/>
        <v>1.3618299382887893E-3</v>
      </c>
      <c r="I75" s="16">
        <f t="shared" si="19"/>
        <v>1.3270107729255038E-3</v>
      </c>
      <c r="J75" s="16">
        <f t="shared" si="20"/>
        <v>2.2793312071084058E-3</v>
      </c>
      <c r="K75" s="16">
        <f t="shared" si="21"/>
        <v>4.5041503191291113E-3</v>
      </c>
    </row>
    <row r="76" spans="1:11" x14ac:dyDescent="0.25">
      <c r="A76" s="20" t="s">
        <v>74</v>
      </c>
      <c r="B76" s="21">
        <v>5580</v>
      </c>
      <c r="C76" s="21">
        <v>50905</v>
      </c>
      <c r="D76" s="21">
        <v>105499</v>
      </c>
      <c r="E76" s="21">
        <v>100097</v>
      </c>
      <c r="F76" s="22">
        <v>40541</v>
      </c>
      <c r="G76" s="16">
        <f t="shared" si="17"/>
        <v>4.9381754592149182E-3</v>
      </c>
      <c r="H76" s="16">
        <f t="shared" si="18"/>
        <v>2.5533684349388883E-2</v>
      </c>
      <c r="I76" s="16">
        <f t="shared" si="19"/>
        <v>4.1678567887129418E-2</v>
      </c>
      <c r="J76" s="16">
        <f t="shared" si="20"/>
        <v>6.1713339420592407E-2</v>
      </c>
      <c r="K76" s="16">
        <f t="shared" si="21"/>
        <v>2.5100035475988082E-2</v>
      </c>
    </row>
    <row r="77" spans="1:11" x14ac:dyDescent="0.25">
      <c r="A77" s="20" t="s">
        <v>75</v>
      </c>
      <c r="B77" s="21">
        <v>0</v>
      </c>
      <c r="C77" s="21">
        <v>0</v>
      </c>
      <c r="D77" s="21">
        <v>0</v>
      </c>
      <c r="E77" s="21">
        <v>0</v>
      </c>
      <c r="F77" s="22">
        <v>0</v>
      </c>
      <c r="G77" s="16">
        <f t="shared" si="17"/>
        <v>0</v>
      </c>
      <c r="H77" s="16">
        <f t="shared" si="18"/>
        <v>0</v>
      </c>
      <c r="I77" s="16">
        <f t="shared" si="19"/>
        <v>0</v>
      </c>
      <c r="J77" s="16">
        <f t="shared" si="20"/>
        <v>0</v>
      </c>
      <c r="K77" s="16">
        <f t="shared" si="21"/>
        <v>0</v>
      </c>
    </row>
    <row r="78" spans="1:11" s="17" customFormat="1" x14ac:dyDescent="0.25">
      <c r="A78" s="56" t="s">
        <v>61</v>
      </c>
      <c r="B78" s="23">
        <v>273673</v>
      </c>
      <c r="C78" s="23">
        <v>464841</v>
      </c>
      <c r="D78" s="23">
        <v>291065</v>
      </c>
      <c r="E78" s="23">
        <v>392196</v>
      </c>
      <c r="F78" s="24">
        <v>198974</v>
      </c>
      <c r="G78" s="18">
        <f t="shared" si="17"/>
        <v>0.24219449685478933</v>
      </c>
      <c r="H78" s="18">
        <f t="shared" si="18"/>
        <v>0.23316183806412488</v>
      </c>
      <c r="I78" s="18">
        <f t="shared" si="19"/>
        <v>0.11498850569263523</v>
      </c>
      <c r="J78" s="18">
        <f t="shared" si="20"/>
        <v>0.24180270005493329</v>
      </c>
      <c r="K78" s="18">
        <f t="shared" si="21"/>
        <v>0.12319021382795818</v>
      </c>
    </row>
    <row r="79" spans="1:11" s="17" customFormat="1" x14ac:dyDescent="0.25">
      <c r="A79" s="56" t="s">
        <v>62</v>
      </c>
      <c r="B79" s="23">
        <v>425961</v>
      </c>
      <c r="C79" s="23">
        <v>828457</v>
      </c>
      <c r="D79" s="23">
        <v>1009055</v>
      </c>
      <c r="E79" s="23">
        <v>864891</v>
      </c>
      <c r="F79" s="24">
        <v>622871</v>
      </c>
      <c r="G79" s="18">
        <f t="shared" si="17"/>
        <v>0.37696597791803693</v>
      </c>
      <c r="H79" s="18">
        <f t="shared" si="18"/>
        <v>0.41554974039960052</v>
      </c>
      <c r="I79" s="18">
        <f t="shared" si="19"/>
        <v>0.39863853988518727</v>
      </c>
      <c r="J79" s="18">
        <f t="shared" si="20"/>
        <v>0.53323587964490027</v>
      </c>
      <c r="K79" s="18">
        <f t="shared" si="21"/>
        <v>0.38563637297955577</v>
      </c>
    </row>
    <row r="80" spans="1:11" x14ac:dyDescent="0.25">
      <c r="A80" s="20" t="s">
        <v>76</v>
      </c>
      <c r="B80" s="21">
        <v>0</v>
      </c>
      <c r="C80" s="21">
        <v>0</v>
      </c>
      <c r="D80" s="21">
        <v>446</v>
      </c>
      <c r="E80" s="21">
        <v>0</v>
      </c>
      <c r="F80" s="22">
        <v>0</v>
      </c>
      <c r="G80" s="16">
        <f t="shared" si="17"/>
        <v>0</v>
      </c>
      <c r="H80" s="16">
        <f t="shared" si="18"/>
        <v>0</v>
      </c>
      <c r="I80" s="16">
        <f t="shared" si="19"/>
        <v>1.7619732203774178E-4</v>
      </c>
      <c r="J80" s="16">
        <f t="shared" si="20"/>
        <v>0</v>
      </c>
      <c r="K80" s="16">
        <f t="shared" si="21"/>
        <v>0</v>
      </c>
    </row>
    <row r="81" spans="1:11" x14ac:dyDescent="0.25">
      <c r="A81" s="20" t="s">
        <v>56</v>
      </c>
      <c r="B81" s="21">
        <v>19117</v>
      </c>
      <c r="C81" s="21">
        <v>16713</v>
      </c>
      <c r="D81" s="21">
        <v>74083</v>
      </c>
      <c r="E81" s="21">
        <v>79206</v>
      </c>
      <c r="F81" s="22">
        <v>82644</v>
      </c>
      <c r="G81" s="16">
        <f t="shared" si="17"/>
        <v>1.6918118325055843E-2</v>
      </c>
      <c r="H81" s="16">
        <f t="shared" si="18"/>
        <v>8.3831542389025907E-3</v>
      </c>
      <c r="I81" s="16">
        <f t="shared" si="19"/>
        <v>2.926732333749333E-2</v>
      </c>
      <c r="J81" s="16">
        <f t="shared" si="20"/>
        <v>4.8833299321132922E-2</v>
      </c>
      <c r="K81" s="16">
        <f t="shared" si="21"/>
        <v>5.1167147625306698E-2</v>
      </c>
    </row>
    <row r="82" spans="1:11" x14ac:dyDescent="0.25">
      <c r="A82" s="20" t="s">
        <v>64</v>
      </c>
      <c r="B82" s="21">
        <v>4856</v>
      </c>
      <c r="C82" s="21">
        <v>20585</v>
      </c>
      <c r="D82" s="21">
        <v>8670</v>
      </c>
      <c r="E82" s="21">
        <v>14204</v>
      </c>
      <c r="F82" s="22">
        <v>27376</v>
      </c>
      <c r="G82" s="16">
        <f t="shared" si="17"/>
        <v>4.2974516182701875E-3</v>
      </c>
      <c r="H82" s="16">
        <f t="shared" si="18"/>
        <v>1.0325329384778904E-2</v>
      </c>
      <c r="I82" s="16">
        <f t="shared" si="19"/>
        <v>3.4251811257112585E-3</v>
      </c>
      <c r="J82" s="16">
        <f t="shared" si="20"/>
        <v>8.7572681811652151E-3</v>
      </c>
      <c r="K82" s="16">
        <f t="shared" si="21"/>
        <v>1.694922599814138E-2</v>
      </c>
    </row>
    <row r="83" spans="1:11" x14ac:dyDescent="0.25">
      <c r="A83" s="20" t="s">
        <v>57</v>
      </c>
      <c r="B83" s="21">
        <v>0</v>
      </c>
      <c r="C83" s="21">
        <v>9</v>
      </c>
      <c r="D83" s="21">
        <v>354263</v>
      </c>
      <c r="E83" s="21">
        <v>344</v>
      </c>
      <c r="F83" s="22">
        <v>0</v>
      </c>
      <c r="G83" s="16">
        <f t="shared" si="17"/>
        <v>0</v>
      </c>
      <c r="H83" s="16">
        <f t="shared" si="18"/>
        <v>4.5143533865926711E-6</v>
      </c>
      <c r="I83" s="16">
        <f t="shared" si="19"/>
        <v>0.1399555872131312</v>
      </c>
      <c r="J83" s="16">
        <f t="shared" si="20"/>
        <v>2.1208816208961095E-4</v>
      </c>
      <c r="K83" s="16">
        <f t="shared" si="21"/>
        <v>0</v>
      </c>
    </row>
    <row r="84" spans="1:11" x14ac:dyDescent="0.25">
      <c r="A84" s="20" t="s">
        <v>127</v>
      </c>
      <c r="B84" s="21">
        <v>28</v>
      </c>
      <c r="C84" s="21">
        <v>0</v>
      </c>
      <c r="D84" s="21">
        <v>524</v>
      </c>
      <c r="E84" s="21">
        <v>0</v>
      </c>
      <c r="F84" s="22">
        <v>373</v>
      </c>
      <c r="G84" s="16">
        <f t="shared" si="17"/>
        <v>2.4779375064160883E-5</v>
      </c>
      <c r="H84" s="16">
        <f t="shared" si="18"/>
        <v>0</v>
      </c>
      <c r="I84" s="16">
        <f t="shared" si="19"/>
        <v>2.0701210033133787E-4</v>
      </c>
      <c r="J84" s="16">
        <f t="shared" si="20"/>
        <v>0</v>
      </c>
      <c r="K84" s="16">
        <f t="shared" si="21"/>
        <v>2.3093444247905957E-4</v>
      </c>
    </row>
    <row r="85" spans="1:11" x14ac:dyDescent="0.25">
      <c r="A85" s="20" t="s">
        <v>68</v>
      </c>
      <c r="B85" s="21">
        <v>17578</v>
      </c>
      <c r="C85" s="21">
        <v>33321</v>
      </c>
      <c r="D85" s="21">
        <v>0</v>
      </c>
      <c r="E85" s="21">
        <v>8409</v>
      </c>
      <c r="F85" s="22">
        <v>3230</v>
      </c>
      <c r="G85" s="16">
        <f t="shared" si="17"/>
        <v>1.5556137674207857E-2</v>
      </c>
      <c r="H85" s="16">
        <f t="shared" si="18"/>
        <v>1.6713641021628266E-2</v>
      </c>
      <c r="I85" s="16">
        <f t="shared" si="19"/>
        <v>0</v>
      </c>
      <c r="J85" s="16">
        <f t="shared" si="20"/>
        <v>5.184445799452147E-3</v>
      </c>
      <c r="K85" s="16">
        <f t="shared" si="21"/>
        <v>1.9997808289741619E-3</v>
      </c>
    </row>
    <row r="86" spans="1:11" x14ac:dyDescent="0.25">
      <c r="A86" s="20" t="s">
        <v>93</v>
      </c>
      <c r="B86" s="21">
        <v>3470</v>
      </c>
      <c r="C86" s="21">
        <v>6355</v>
      </c>
      <c r="D86" s="21">
        <v>2110</v>
      </c>
      <c r="E86" s="21">
        <v>5252</v>
      </c>
      <c r="F86" s="22">
        <v>2104</v>
      </c>
      <c r="G86" s="16">
        <f t="shared" si="17"/>
        <v>3.0708725525942235E-3</v>
      </c>
      <c r="H86" s="16">
        <f t="shared" si="18"/>
        <v>3.1876350857551585E-3</v>
      </c>
      <c r="I86" s="16">
        <f t="shared" si="19"/>
        <v>8.3357925896779185E-4</v>
      </c>
      <c r="J86" s="16">
        <f t="shared" si="20"/>
        <v>3.2380436839960368E-3</v>
      </c>
      <c r="K86" s="16">
        <f t="shared" si="21"/>
        <v>1.3026436111955532E-3</v>
      </c>
    </row>
    <row r="87" spans="1:11" x14ac:dyDescent="0.25">
      <c r="A87" s="20" t="s">
        <v>95</v>
      </c>
      <c r="B87" s="21">
        <v>0</v>
      </c>
      <c r="C87" s="21">
        <v>0</v>
      </c>
      <c r="D87" s="21">
        <v>0</v>
      </c>
      <c r="E87" s="21">
        <v>279</v>
      </c>
      <c r="F87" s="22">
        <v>0</v>
      </c>
      <c r="G87" s="16">
        <f t="shared" si="17"/>
        <v>0</v>
      </c>
      <c r="H87" s="16">
        <f t="shared" si="18"/>
        <v>0</v>
      </c>
      <c r="I87" s="16">
        <f t="shared" si="19"/>
        <v>0</v>
      </c>
      <c r="J87" s="16">
        <f t="shared" si="20"/>
        <v>1.7201336402035305E-4</v>
      </c>
      <c r="K87" s="16">
        <f t="shared" si="21"/>
        <v>0</v>
      </c>
    </row>
    <row r="88" spans="1:11" x14ac:dyDescent="0.25">
      <c r="A88" s="20" t="s">
        <v>67</v>
      </c>
      <c r="B88" s="21">
        <v>0</v>
      </c>
      <c r="C88" s="21">
        <v>1076</v>
      </c>
      <c r="D88" s="21">
        <v>0</v>
      </c>
      <c r="E88" s="21">
        <v>0</v>
      </c>
      <c r="F88" s="22">
        <v>0</v>
      </c>
      <c r="G88" s="16">
        <f t="shared" si="17"/>
        <v>0</v>
      </c>
      <c r="H88" s="16">
        <f t="shared" si="18"/>
        <v>5.3971602710819046E-4</v>
      </c>
      <c r="I88" s="16">
        <f t="shared" si="19"/>
        <v>0</v>
      </c>
      <c r="J88" s="16">
        <f t="shared" si="20"/>
        <v>0</v>
      </c>
      <c r="K88" s="16">
        <f t="shared" si="21"/>
        <v>0</v>
      </c>
    </row>
    <row r="89" spans="1:11" x14ac:dyDescent="0.25">
      <c r="A89" s="20" t="s">
        <v>82</v>
      </c>
      <c r="B89" s="21">
        <v>0</v>
      </c>
      <c r="C89" s="21">
        <v>0</v>
      </c>
      <c r="D89" s="21">
        <v>2049</v>
      </c>
      <c r="E89" s="21">
        <v>888</v>
      </c>
      <c r="F89" s="22">
        <v>0</v>
      </c>
      <c r="G89" s="16">
        <f t="shared" si="17"/>
        <v>0</v>
      </c>
      <c r="H89" s="16">
        <f t="shared" si="18"/>
        <v>0</v>
      </c>
      <c r="I89" s="16">
        <f t="shared" si="19"/>
        <v>8.0948052209715903E-4</v>
      </c>
      <c r="J89" s="16">
        <f t="shared" si="20"/>
        <v>5.4748339516155385E-4</v>
      </c>
      <c r="K89" s="16">
        <f t="shared" si="21"/>
        <v>0</v>
      </c>
    </row>
    <row r="90" spans="1:11" s="17" customFormat="1" x14ac:dyDescent="0.25">
      <c r="A90" s="56" t="s">
        <v>59</v>
      </c>
      <c r="B90" s="23">
        <v>229000</v>
      </c>
      <c r="C90" s="23">
        <v>455431</v>
      </c>
      <c r="D90" s="23">
        <v>522092</v>
      </c>
      <c r="E90" s="23">
        <v>8346</v>
      </c>
      <c r="F90" s="24">
        <v>472577</v>
      </c>
      <c r="G90" s="18">
        <f t="shared" si="17"/>
        <v>0.20265988891760151</v>
      </c>
      <c r="H90" s="18">
        <f t="shared" si="18"/>
        <v>0.22844183080103189</v>
      </c>
      <c r="I90" s="18">
        <f t="shared" si="19"/>
        <v>0.2062583234469253</v>
      </c>
      <c r="J90" s="18">
        <f t="shared" si="20"/>
        <v>5.1456040720927118E-3</v>
      </c>
      <c r="K90" s="18">
        <f t="shared" si="21"/>
        <v>0.29258527084028563</v>
      </c>
    </row>
    <row r="91" spans="1:11" x14ac:dyDescent="0.25">
      <c r="A91" s="20" t="s">
        <v>83</v>
      </c>
      <c r="B91" s="21">
        <v>0</v>
      </c>
      <c r="C91" s="21">
        <v>1802</v>
      </c>
      <c r="D91" s="21">
        <v>2477</v>
      </c>
      <c r="E91" s="21">
        <v>7728</v>
      </c>
      <c r="F91" s="22">
        <v>2213</v>
      </c>
      <c r="G91" s="16">
        <f t="shared" si="17"/>
        <v>0</v>
      </c>
      <c r="H91" s="16">
        <f t="shared" si="18"/>
        <v>9.0387386695999937E-4</v>
      </c>
      <c r="I91" s="16">
        <f t="shared" si="19"/>
        <v>9.7856674145176321E-4</v>
      </c>
      <c r="J91" s="16">
        <f t="shared" si="20"/>
        <v>4.7645852227573065E-3</v>
      </c>
      <c r="K91" s="16">
        <f t="shared" si="21"/>
        <v>1.3701284750835356E-3</v>
      </c>
    </row>
    <row r="92" spans="1:11" x14ac:dyDescent="0.25">
      <c r="A92" s="20" t="s">
        <v>85</v>
      </c>
      <c r="B92" s="21">
        <v>0</v>
      </c>
      <c r="C92" s="21">
        <v>0</v>
      </c>
      <c r="D92" s="21">
        <v>0</v>
      </c>
      <c r="E92" s="21">
        <v>676</v>
      </c>
      <c r="F92" s="22">
        <v>0</v>
      </c>
      <c r="G92" s="16">
        <f t="shared" si="17"/>
        <v>0</v>
      </c>
      <c r="H92" s="16">
        <f t="shared" si="18"/>
        <v>0</v>
      </c>
      <c r="I92" s="16">
        <f t="shared" si="19"/>
        <v>0</v>
      </c>
      <c r="J92" s="16">
        <f t="shared" si="20"/>
        <v>4.1677789992028197E-4</v>
      </c>
      <c r="K92" s="16">
        <f t="shared" si="21"/>
        <v>0</v>
      </c>
    </row>
    <row r="93" spans="1:11" x14ac:dyDescent="0.25">
      <c r="A93" s="20" t="s">
        <v>86</v>
      </c>
      <c r="B93" s="21">
        <v>0</v>
      </c>
      <c r="C93" s="21">
        <v>1382</v>
      </c>
      <c r="D93" s="21">
        <v>884</v>
      </c>
      <c r="E93" s="21">
        <v>2967</v>
      </c>
      <c r="F93" s="22">
        <v>633</v>
      </c>
      <c r="G93" s="16">
        <f t="shared" si="17"/>
        <v>0</v>
      </c>
      <c r="H93" s="16">
        <f t="shared" si="18"/>
        <v>6.9320404225234127E-4</v>
      </c>
      <c r="I93" s="16">
        <f t="shared" si="19"/>
        <v>3.492341539940891E-4</v>
      </c>
      <c r="J93" s="16">
        <f t="shared" si="20"/>
        <v>1.8292603980228945E-3</v>
      </c>
      <c r="K93" s="16">
        <f t="shared" si="21"/>
        <v>3.9190751230360512E-4</v>
      </c>
    </row>
    <row r="94" spans="1:11" x14ac:dyDescent="0.25">
      <c r="A94" s="20" t="s">
        <v>87</v>
      </c>
      <c r="B94" s="21">
        <v>0</v>
      </c>
      <c r="C94" s="21">
        <v>0</v>
      </c>
      <c r="D94" s="21">
        <v>0</v>
      </c>
      <c r="E94" s="21">
        <v>95844</v>
      </c>
      <c r="F94" s="22">
        <v>0</v>
      </c>
      <c r="G94" s="16">
        <f t="shared" si="17"/>
        <v>0</v>
      </c>
      <c r="H94" s="16">
        <f t="shared" si="18"/>
        <v>0</v>
      </c>
      <c r="I94" s="16">
        <f t="shared" si="19"/>
        <v>0</v>
      </c>
      <c r="J94" s="16">
        <f t="shared" si="20"/>
        <v>5.9091214556153113E-2</v>
      </c>
      <c r="K94" s="16">
        <f t="shared" si="21"/>
        <v>0</v>
      </c>
    </row>
    <row r="95" spans="1:11" x14ac:dyDescent="0.25">
      <c r="A95" s="20" t="s">
        <v>100</v>
      </c>
      <c r="B95" s="21">
        <v>9</v>
      </c>
      <c r="C95" s="21">
        <v>0</v>
      </c>
      <c r="D95" s="21">
        <v>0</v>
      </c>
      <c r="E95" s="21">
        <v>43</v>
      </c>
      <c r="F95" s="22">
        <v>8</v>
      </c>
      <c r="G95" s="16">
        <f t="shared" si="17"/>
        <v>7.9647991277659984E-6</v>
      </c>
      <c r="H95" s="16">
        <f t="shared" si="18"/>
        <v>0</v>
      </c>
      <c r="I95" s="16">
        <f t="shared" si="19"/>
        <v>0</v>
      </c>
      <c r="J95" s="16">
        <f t="shared" si="20"/>
        <v>2.6511020261201368E-5</v>
      </c>
      <c r="K95" s="16">
        <f t="shared" si="21"/>
        <v>4.9530175330629394E-6</v>
      </c>
    </row>
    <row r="96" spans="1:11" x14ac:dyDescent="0.25">
      <c r="A96" s="20" t="s">
        <v>63</v>
      </c>
      <c r="B96" s="21">
        <v>89779</v>
      </c>
      <c r="C96" s="21">
        <v>102296</v>
      </c>
      <c r="D96" s="21">
        <v>152722</v>
      </c>
      <c r="E96" s="21">
        <v>30888</v>
      </c>
      <c r="F96" s="22">
        <v>4105</v>
      </c>
      <c r="G96" s="16">
        <f t="shared" si="17"/>
        <v>7.9452411210189283E-2</v>
      </c>
      <c r="H96" s="16">
        <f t="shared" si="18"/>
        <v>5.1311143781653766E-2</v>
      </c>
      <c r="I96" s="16">
        <f t="shared" si="19"/>
        <v>6.0334545776340807E-2</v>
      </c>
      <c r="J96" s="16">
        <f t="shared" si="20"/>
        <v>1.9043544042511344E-2</v>
      </c>
      <c r="K96" s="16">
        <f t="shared" si="21"/>
        <v>2.5415171216529209E-3</v>
      </c>
    </row>
    <row r="97" spans="1:11" x14ac:dyDescent="0.25">
      <c r="A97" s="20" t="s">
        <v>126</v>
      </c>
      <c r="B97" s="21">
        <v>304</v>
      </c>
      <c r="C97" s="21">
        <v>0</v>
      </c>
      <c r="D97" s="21">
        <v>0</v>
      </c>
      <c r="E97" s="21">
        <v>0</v>
      </c>
      <c r="F97" s="22">
        <v>0</v>
      </c>
      <c r="G97" s="16">
        <f t="shared" si="17"/>
        <v>2.6903321498231815E-4</v>
      </c>
      <c r="H97" s="16">
        <f t="shared" si="18"/>
        <v>0</v>
      </c>
      <c r="I97" s="16">
        <f t="shared" si="19"/>
        <v>0</v>
      </c>
      <c r="J97" s="16">
        <f t="shared" si="20"/>
        <v>0</v>
      </c>
      <c r="K97" s="16">
        <f t="shared" si="21"/>
        <v>0</v>
      </c>
    </row>
    <row r="98" spans="1:11" s="17" customFormat="1" x14ac:dyDescent="0.25">
      <c r="A98" s="19" t="s">
        <v>47</v>
      </c>
      <c r="B98" s="23">
        <v>1129972</v>
      </c>
      <c r="C98" s="23">
        <v>1993641</v>
      </c>
      <c r="D98" s="23">
        <v>2531253</v>
      </c>
      <c r="E98" s="23">
        <v>1621967</v>
      </c>
      <c r="F98" s="24">
        <v>1615177</v>
      </c>
      <c r="G98" s="18">
        <f t="shared" si="17"/>
        <v>1</v>
      </c>
      <c r="H98" s="18">
        <f t="shared" si="18"/>
        <v>1</v>
      </c>
      <c r="I98" s="18">
        <f t="shared" si="19"/>
        <v>1</v>
      </c>
      <c r="J98" s="18">
        <f t="shared" si="20"/>
        <v>1</v>
      </c>
      <c r="K98" s="18">
        <f t="shared" si="21"/>
        <v>1</v>
      </c>
    </row>
    <row r="99" spans="1:11" ht="6" customHeight="1" x14ac:dyDescent="0.25"/>
    <row r="100" spans="1:11" s="17" customFormat="1" x14ac:dyDescent="0.25">
      <c r="A100" s="59" t="s">
        <v>128</v>
      </c>
      <c r="B100" s="45">
        <f>SUM(B72,B73,B77,B78,B79,B80,B81,B82,B83,B85,B88,B89,B90,B92,B93)</f>
        <v>1030538</v>
      </c>
      <c r="C100" s="45">
        <f t="shared" ref="C100:K100" si="22">SUM(C72,C73,C77,C78,C79,C80,C81,C82,C83,C85,C88,C89,C90,C92,C93)</f>
        <v>1829568</v>
      </c>
      <c r="D100" s="45">
        <f t="shared" si="22"/>
        <v>2264442</v>
      </c>
      <c r="E100" s="45">
        <f t="shared" si="22"/>
        <v>1378139</v>
      </c>
      <c r="F100" s="50">
        <f t="shared" si="22"/>
        <v>1558558</v>
      </c>
      <c r="G100" s="46">
        <f t="shared" si="22"/>
        <v>0.91200312928107952</v>
      </c>
      <c r="H100" s="46">
        <f t="shared" si="22"/>
        <v>0.91770183297795338</v>
      </c>
      <c r="I100" s="46">
        <f t="shared" si="22"/>
        <v>0.89459331011163246</v>
      </c>
      <c r="J100" s="46">
        <f t="shared" si="22"/>
        <v>0.84967141748259967</v>
      </c>
      <c r="K100" s="47">
        <f t="shared" si="22"/>
        <v>0.96494563753693863</v>
      </c>
    </row>
    <row r="102" spans="1:11" x14ac:dyDescent="0.25">
      <c r="A102" s="91" t="s">
        <v>138</v>
      </c>
    </row>
    <row r="103" spans="1:11" x14ac:dyDescent="0.25">
      <c r="A103" s="20" t="s">
        <v>139</v>
      </c>
      <c r="B103" s="21" t="s">
        <v>42</v>
      </c>
      <c r="C103" s="21" t="s">
        <v>43</v>
      </c>
      <c r="D103" s="21" t="s">
        <v>44</v>
      </c>
      <c r="E103" s="21" t="s">
        <v>45</v>
      </c>
      <c r="F103" s="22" t="s">
        <v>46</v>
      </c>
      <c r="G103" s="21" t="s">
        <v>49</v>
      </c>
      <c r="H103" s="21" t="s">
        <v>50</v>
      </c>
      <c r="I103" s="21" t="s">
        <v>51</v>
      </c>
      <c r="J103" s="21" t="s">
        <v>52</v>
      </c>
      <c r="K103" s="21" t="s">
        <v>53</v>
      </c>
    </row>
    <row r="104" spans="1:11" x14ac:dyDescent="0.25">
      <c r="A104" s="20" t="s">
        <v>71</v>
      </c>
      <c r="B104" s="21">
        <v>6193256</v>
      </c>
      <c r="C104" s="21">
        <v>656090</v>
      </c>
      <c r="D104" s="21">
        <v>5189220</v>
      </c>
      <c r="E104" s="21">
        <v>4674806</v>
      </c>
      <c r="F104" s="22">
        <v>1387625</v>
      </c>
      <c r="G104" s="16">
        <f>B104/B$129</f>
        <v>9.6900903012432704E-2</v>
      </c>
      <c r="H104" s="16">
        <f t="shared" ref="H104:K104" si="23">C104/C$129</f>
        <v>7.7896066067603825E-3</v>
      </c>
      <c r="I104" s="16">
        <f t="shared" si="23"/>
        <v>0.10260414046803062</v>
      </c>
      <c r="J104" s="16">
        <f t="shared" si="23"/>
        <v>3.9660524064098986E-2</v>
      </c>
      <c r="K104" s="16">
        <f t="shared" si="23"/>
        <v>4.8418279783527154E-2</v>
      </c>
    </row>
    <row r="105" spans="1:11" x14ac:dyDescent="0.25">
      <c r="A105" s="20" t="s">
        <v>72</v>
      </c>
      <c r="B105" s="21">
        <v>0</v>
      </c>
      <c r="C105" s="21">
        <v>2173</v>
      </c>
      <c r="D105" s="21">
        <v>0</v>
      </c>
      <c r="E105" s="21">
        <v>0</v>
      </c>
      <c r="F105" s="22">
        <v>62</v>
      </c>
      <c r="G105" s="16">
        <f t="shared" ref="G105:G129" si="24">B105/B$129</f>
        <v>0</v>
      </c>
      <c r="H105" s="16">
        <f t="shared" ref="H105:H129" si="25">C105/C$129</f>
        <v>2.5799532314911536E-5</v>
      </c>
      <c r="I105" s="16">
        <f t="shared" ref="I105:I129" si="26">D105/D$129</f>
        <v>0</v>
      </c>
      <c r="J105" s="16">
        <f t="shared" ref="J105:J129" si="27">E105/E$129</f>
        <v>0</v>
      </c>
      <c r="K105" s="16">
        <f t="shared" ref="K105:K129" si="28">F105/F$129</f>
        <v>2.1633606677442993E-6</v>
      </c>
    </row>
    <row r="106" spans="1:11" x14ac:dyDescent="0.25">
      <c r="A106" s="20" t="s">
        <v>65</v>
      </c>
      <c r="B106" s="21">
        <v>0</v>
      </c>
      <c r="C106" s="21">
        <v>0</v>
      </c>
      <c r="D106" s="21">
        <v>0</v>
      </c>
      <c r="E106" s="21">
        <v>302</v>
      </c>
      <c r="F106" s="22">
        <v>733</v>
      </c>
      <c r="G106" s="16">
        <f t="shared" si="24"/>
        <v>0</v>
      </c>
      <c r="H106" s="16">
        <f t="shared" si="25"/>
        <v>0</v>
      </c>
      <c r="I106" s="16">
        <f t="shared" si="26"/>
        <v>0</v>
      </c>
      <c r="J106" s="16">
        <f t="shared" si="27"/>
        <v>2.5621337585683543E-6</v>
      </c>
      <c r="K106" s="16">
        <f t="shared" si="28"/>
        <v>2.5576505958976959E-5</v>
      </c>
    </row>
    <row r="107" spans="1:11" x14ac:dyDescent="0.25">
      <c r="A107" s="20" t="s">
        <v>73</v>
      </c>
      <c r="B107" s="21">
        <v>45698</v>
      </c>
      <c r="C107" s="21">
        <v>34593</v>
      </c>
      <c r="D107" s="21">
        <v>28080</v>
      </c>
      <c r="E107" s="21">
        <v>34610</v>
      </c>
      <c r="F107" s="22">
        <v>24169</v>
      </c>
      <c r="G107" s="16">
        <f t="shared" si="24"/>
        <v>7.1499990729628315E-4</v>
      </c>
      <c r="H107" s="16">
        <f t="shared" si="25"/>
        <v>4.107147820385342E-4</v>
      </c>
      <c r="I107" s="16">
        <f t="shared" si="26"/>
        <v>5.552133585283145E-4</v>
      </c>
      <c r="J107" s="16">
        <f t="shared" si="27"/>
        <v>2.936273158412276E-4</v>
      </c>
      <c r="K107" s="16">
        <f t="shared" si="28"/>
        <v>8.4332683836632215E-4</v>
      </c>
    </row>
    <row r="108" spans="1:11" x14ac:dyDescent="0.25">
      <c r="A108" s="20" t="s">
        <v>66</v>
      </c>
      <c r="B108" s="21">
        <v>250508</v>
      </c>
      <c r="C108" s="21">
        <v>1418183</v>
      </c>
      <c r="D108" s="21">
        <v>967781</v>
      </c>
      <c r="E108" s="21">
        <v>505905</v>
      </c>
      <c r="F108" s="22">
        <v>471907</v>
      </c>
      <c r="G108" s="16">
        <f t="shared" si="24"/>
        <v>3.919497500480925E-3</v>
      </c>
      <c r="H108" s="16">
        <f t="shared" si="25"/>
        <v>1.683776260329415E-2</v>
      </c>
      <c r="I108" s="16">
        <f t="shared" si="26"/>
        <v>1.913550353738927E-2</v>
      </c>
      <c r="J108" s="16">
        <f t="shared" si="27"/>
        <v>4.2920406593659711E-3</v>
      </c>
      <c r="K108" s="16">
        <f t="shared" si="28"/>
        <v>1.6466210365051758E-2</v>
      </c>
    </row>
    <row r="109" spans="1:11" x14ac:dyDescent="0.25">
      <c r="A109" s="20" t="s">
        <v>74</v>
      </c>
      <c r="B109" s="21">
        <v>197</v>
      </c>
      <c r="C109" s="21">
        <v>0</v>
      </c>
      <c r="D109" s="21">
        <v>0</v>
      </c>
      <c r="E109" s="21">
        <v>0</v>
      </c>
      <c r="F109" s="22">
        <v>0</v>
      </c>
      <c r="G109" s="16">
        <f t="shared" si="24"/>
        <v>3.0823007951631971E-6</v>
      </c>
      <c r="H109" s="16">
        <f t="shared" si="25"/>
        <v>0</v>
      </c>
      <c r="I109" s="16">
        <f t="shared" si="26"/>
        <v>0</v>
      </c>
      <c r="J109" s="16">
        <f t="shared" si="27"/>
        <v>0</v>
      </c>
      <c r="K109" s="16">
        <f t="shared" si="28"/>
        <v>0</v>
      </c>
    </row>
    <row r="110" spans="1:11" x14ac:dyDescent="0.25">
      <c r="A110" s="20" t="s">
        <v>75</v>
      </c>
      <c r="B110" s="21">
        <v>72845</v>
      </c>
      <c r="C110" s="21">
        <v>0</v>
      </c>
      <c r="D110" s="21">
        <v>0</v>
      </c>
      <c r="E110" s="21">
        <v>0</v>
      </c>
      <c r="F110" s="22">
        <v>0</v>
      </c>
      <c r="G110" s="16">
        <f t="shared" si="24"/>
        <v>1.1397472153485437E-3</v>
      </c>
      <c r="H110" s="16">
        <f t="shared" si="25"/>
        <v>0</v>
      </c>
      <c r="I110" s="16">
        <f t="shared" si="26"/>
        <v>0</v>
      </c>
      <c r="J110" s="16">
        <f t="shared" si="27"/>
        <v>0</v>
      </c>
      <c r="K110" s="16">
        <f t="shared" si="28"/>
        <v>0</v>
      </c>
    </row>
    <row r="111" spans="1:11" s="17" customFormat="1" x14ac:dyDescent="0.25">
      <c r="A111" s="56" t="s">
        <v>61</v>
      </c>
      <c r="B111" s="23">
        <v>10083645</v>
      </c>
      <c r="C111" s="23">
        <v>14219774</v>
      </c>
      <c r="D111" s="23">
        <v>4252056</v>
      </c>
      <c r="E111" s="23">
        <v>84572278</v>
      </c>
      <c r="F111" s="24">
        <v>2881721</v>
      </c>
      <c r="G111" s="18">
        <f t="shared" si="24"/>
        <v>0.1577706954398142</v>
      </c>
      <c r="H111" s="18">
        <f t="shared" si="25"/>
        <v>0.16882812647203815</v>
      </c>
      <c r="I111" s="18">
        <f t="shared" si="26"/>
        <v>8.4074013262481151E-2</v>
      </c>
      <c r="J111" s="18">
        <f t="shared" si="27"/>
        <v>0.7175016175590323</v>
      </c>
      <c r="K111" s="18">
        <f t="shared" si="28"/>
        <v>0.1005516430131092</v>
      </c>
    </row>
    <row r="112" spans="1:11" x14ac:dyDescent="0.25">
      <c r="A112" s="20" t="s">
        <v>62</v>
      </c>
      <c r="B112" s="21">
        <v>1370819</v>
      </c>
      <c r="C112" s="21">
        <v>1530192</v>
      </c>
      <c r="D112" s="21">
        <v>3251599</v>
      </c>
      <c r="E112" s="21">
        <v>663723</v>
      </c>
      <c r="F112" s="22">
        <v>103380</v>
      </c>
      <c r="G112" s="16">
        <f t="shared" si="24"/>
        <v>2.1448104029059993E-2</v>
      </c>
      <c r="H112" s="16">
        <f t="shared" si="25"/>
        <v>1.8167619858269268E-2</v>
      </c>
      <c r="I112" s="16">
        <f t="shared" si="26"/>
        <v>6.4292421701471106E-2</v>
      </c>
      <c r="J112" s="16">
        <f t="shared" si="27"/>
        <v>5.6309506776101451E-3</v>
      </c>
      <c r="K112" s="16">
        <f t="shared" si="28"/>
        <v>3.6072294488936397E-3</v>
      </c>
    </row>
    <row r="113" spans="1:11" x14ac:dyDescent="0.25">
      <c r="A113" s="20" t="s">
        <v>76</v>
      </c>
      <c r="B113" s="21">
        <v>0</v>
      </c>
      <c r="C113" s="21">
        <v>0</v>
      </c>
      <c r="D113" s="21">
        <v>0</v>
      </c>
      <c r="E113" s="21">
        <v>0</v>
      </c>
      <c r="F113" s="22">
        <v>3948</v>
      </c>
      <c r="G113" s="16">
        <f t="shared" si="24"/>
        <v>0</v>
      </c>
      <c r="H113" s="16">
        <f t="shared" si="25"/>
        <v>0</v>
      </c>
      <c r="I113" s="16">
        <f t="shared" si="26"/>
        <v>0</v>
      </c>
      <c r="J113" s="16">
        <f t="shared" si="27"/>
        <v>0</v>
      </c>
      <c r="K113" s="16">
        <f t="shared" si="28"/>
        <v>1.3775722445571765E-4</v>
      </c>
    </row>
    <row r="114" spans="1:11" x14ac:dyDescent="0.25">
      <c r="A114" s="20" t="s">
        <v>77</v>
      </c>
      <c r="B114" s="21">
        <v>0</v>
      </c>
      <c r="C114" s="21">
        <v>0</v>
      </c>
      <c r="D114" s="21">
        <v>0</v>
      </c>
      <c r="E114" s="21">
        <v>28</v>
      </c>
      <c r="F114" s="22">
        <v>0</v>
      </c>
      <c r="G114" s="16">
        <f t="shared" si="24"/>
        <v>0</v>
      </c>
      <c r="H114" s="16">
        <f t="shared" si="25"/>
        <v>0</v>
      </c>
      <c r="I114" s="16">
        <f t="shared" si="26"/>
        <v>0</v>
      </c>
      <c r="J114" s="16">
        <f t="shared" si="27"/>
        <v>2.3754882529772822E-7</v>
      </c>
      <c r="K114" s="16">
        <f t="shared" si="28"/>
        <v>0</v>
      </c>
    </row>
    <row r="115" spans="1:11" x14ac:dyDescent="0.25">
      <c r="A115" s="20" t="s">
        <v>78</v>
      </c>
      <c r="B115" s="21">
        <v>0</v>
      </c>
      <c r="C115" s="21">
        <v>0</v>
      </c>
      <c r="D115" s="21">
        <v>0</v>
      </c>
      <c r="E115" s="21">
        <v>1788010</v>
      </c>
      <c r="F115" s="22">
        <v>470250</v>
      </c>
      <c r="G115" s="16">
        <f t="shared" si="24"/>
        <v>0</v>
      </c>
      <c r="H115" s="16">
        <f t="shared" si="25"/>
        <v>0</v>
      </c>
      <c r="I115" s="16">
        <f t="shared" si="26"/>
        <v>0</v>
      </c>
      <c r="J115" s="16">
        <f t="shared" si="27"/>
        <v>1.5169274111449679E-2</v>
      </c>
      <c r="K115" s="16">
        <f t="shared" si="28"/>
        <v>1.6408392806560593E-2</v>
      </c>
    </row>
    <row r="116" spans="1:11" x14ac:dyDescent="0.25">
      <c r="A116" s="20" t="s">
        <v>56</v>
      </c>
      <c r="B116" s="21">
        <v>22050</v>
      </c>
      <c r="C116" s="21">
        <v>366262</v>
      </c>
      <c r="D116" s="21">
        <v>1312475</v>
      </c>
      <c r="E116" s="21">
        <v>123</v>
      </c>
      <c r="F116" s="22">
        <v>0</v>
      </c>
      <c r="G116" s="16">
        <f t="shared" si="24"/>
        <v>3.4499864230126145E-4</v>
      </c>
      <c r="H116" s="16">
        <f t="shared" si="25"/>
        <v>4.3485450090769116E-3</v>
      </c>
      <c r="I116" s="16">
        <f t="shared" si="26"/>
        <v>2.5950984783990369E-2</v>
      </c>
      <c r="J116" s="16">
        <f t="shared" si="27"/>
        <v>1.0435180539864488E-6</v>
      </c>
      <c r="K116" s="16">
        <f t="shared" si="28"/>
        <v>0</v>
      </c>
    </row>
    <row r="117" spans="1:11" x14ac:dyDescent="0.25">
      <c r="A117" s="20" t="s">
        <v>64</v>
      </c>
      <c r="B117" s="21">
        <v>0</v>
      </c>
      <c r="C117" s="21">
        <v>0</v>
      </c>
      <c r="D117" s="21">
        <v>8662</v>
      </c>
      <c r="E117" s="21">
        <v>16844864</v>
      </c>
      <c r="F117" s="22">
        <v>0</v>
      </c>
      <c r="G117" s="16">
        <f t="shared" si="24"/>
        <v>0</v>
      </c>
      <c r="H117" s="16">
        <f t="shared" si="25"/>
        <v>0</v>
      </c>
      <c r="I117" s="16">
        <f t="shared" si="26"/>
        <v>1.7126987576824288E-4</v>
      </c>
      <c r="J117" s="16">
        <f t="shared" si="27"/>
        <v>0.14290991626785682</v>
      </c>
      <c r="K117" s="16">
        <f t="shared" si="28"/>
        <v>0</v>
      </c>
    </row>
    <row r="118" spans="1:11" x14ac:dyDescent="0.25">
      <c r="A118" s="20" t="s">
        <v>79</v>
      </c>
      <c r="B118" s="21">
        <v>0</v>
      </c>
      <c r="C118" s="21">
        <v>68775</v>
      </c>
      <c r="D118" s="21">
        <v>0</v>
      </c>
      <c r="E118" s="21">
        <v>0</v>
      </c>
      <c r="F118" s="22">
        <v>0</v>
      </c>
      <c r="G118" s="16">
        <f t="shared" si="24"/>
        <v>0</v>
      </c>
      <c r="H118" s="16">
        <f t="shared" si="25"/>
        <v>8.165498550198072E-4</v>
      </c>
      <c r="I118" s="16">
        <f t="shared" si="26"/>
        <v>0</v>
      </c>
      <c r="J118" s="16">
        <f t="shared" si="27"/>
        <v>0</v>
      </c>
      <c r="K118" s="16">
        <f t="shared" si="28"/>
        <v>0</v>
      </c>
    </row>
    <row r="119" spans="1:11" x14ac:dyDescent="0.25">
      <c r="A119" s="20" t="s">
        <v>57</v>
      </c>
      <c r="B119" s="21">
        <v>3122483</v>
      </c>
      <c r="C119" s="21">
        <v>494556</v>
      </c>
      <c r="D119" s="21">
        <v>177982</v>
      </c>
      <c r="E119" s="21">
        <v>215276</v>
      </c>
      <c r="F119" s="22">
        <v>2721012</v>
      </c>
      <c r="G119" s="16">
        <f t="shared" si="24"/>
        <v>4.8854983927835362E-2</v>
      </c>
      <c r="H119" s="16">
        <f t="shared" si="25"/>
        <v>5.8717503467710036E-3</v>
      </c>
      <c r="I119" s="16">
        <f t="shared" si="26"/>
        <v>3.5191589735607716E-3</v>
      </c>
      <c r="J119" s="16">
        <f t="shared" si="27"/>
        <v>1.8263771755283478E-3</v>
      </c>
      <c r="K119" s="16">
        <f t="shared" si="28"/>
        <v>9.4944037697745995E-2</v>
      </c>
    </row>
    <row r="120" spans="1:11" s="17" customFormat="1" x14ac:dyDescent="0.25">
      <c r="A120" s="56" t="s">
        <v>68</v>
      </c>
      <c r="B120" s="23">
        <v>14156932</v>
      </c>
      <c r="C120" s="23">
        <v>19449343</v>
      </c>
      <c r="D120" s="23">
        <v>12435220</v>
      </c>
      <c r="E120" s="23">
        <v>4045340</v>
      </c>
      <c r="F120" s="24">
        <v>7983644</v>
      </c>
      <c r="G120" s="18">
        <f t="shared" si="24"/>
        <v>0.22150214599325541</v>
      </c>
      <c r="H120" s="18">
        <f t="shared" si="25"/>
        <v>0.23091760388048713</v>
      </c>
      <c r="I120" s="18">
        <f t="shared" si="26"/>
        <v>0.24587607764382002</v>
      </c>
      <c r="J120" s="18">
        <f t="shared" si="27"/>
        <v>3.4320205890353991E-2</v>
      </c>
      <c r="K120" s="18">
        <f t="shared" si="28"/>
        <v>0.27857260346568985</v>
      </c>
    </row>
    <row r="121" spans="1:11" x14ac:dyDescent="0.25">
      <c r="A121" s="20" t="s">
        <v>67</v>
      </c>
      <c r="B121" s="21">
        <v>0</v>
      </c>
      <c r="C121" s="21">
        <v>0</v>
      </c>
      <c r="D121" s="21">
        <v>3086</v>
      </c>
      <c r="E121" s="21">
        <v>0</v>
      </c>
      <c r="F121" s="22">
        <v>0</v>
      </c>
      <c r="G121" s="16">
        <f t="shared" si="24"/>
        <v>0</v>
      </c>
      <c r="H121" s="16">
        <f t="shared" si="25"/>
        <v>0</v>
      </c>
      <c r="I121" s="16">
        <f t="shared" si="26"/>
        <v>6.1018106282705785E-5</v>
      </c>
      <c r="J121" s="16">
        <f t="shared" si="27"/>
        <v>0</v>
      </c>
      <c r="K121" s="16">
        <f t="shared" si="28"/>
        <v>0</v>
      </c>
    </row>
    <row r="122" spans="1:11" x14ac:dyDescent="0.25">
      <c r="A122" s="20" t="s">
        <v>82</v>
      </c>
      <c r="B122" s="21">
        <v>489</v>
      </c>
      <c r="C122" s="21">
        <v>6388263</v>
      </c>
      <c r="D122" s="21">
        <v>33898</v>
      </c>
      <c r="E122" s="21">
        <v>371493</v>
      </c>
      <c r="F122" s="22">
        <v>9317</v>
      </c>
      <c r="G122" s="16">
        <f t="shared" si="24"/>
        <v>7.650990298653825E-6</v>
      </c>
      <c r="H122" s="16">
        <f t="shared" si="25"/>
        <v>7.5846386426439816E-2</v>
      </c>
      <c r="I122" s="16">
        <f t="shared" si="26"/>
        <v>6.7025008644561266E-4</v>
      </c>
      <c r="J122" s="16">
        <f t="shared" si="27"/>
        <v>3.1517044912974623E-3</v>
      </c>
      <c r="K122" s="16">
        <f t="shared" si="28"/>
        <v>3.250972796995748E-4</v>
      </c>
    </row>
    <row r="123" spans="1:11" s="17" customFormat="1" x14ac:dyDescent="0.25">
      <c r="A123" s="56" t="s">
        <v>59</v>
      </c>
      <c r="B123" s="23">
        <v>28560698</v>
      </c>
      <c r="C123" s="23">
        <v>39593577</v>
      </c>
      <c r="D123" s="23">
        <v>18661364</v>
      </c>
      <c r="E123" s="23">
        <v>3852742</v>
      </c>
      <c r="F123" s="24">
        <v>11989380</v>
      </c>
      <c r="G123" s="18">
        <f t="shared" si="24"/>
        <v>0.44686630535947175</v>
      </c>
      <c r="H123" s="18">
        <f t="shared" si="25"/>
        <v>0.47008548977194581</v>
      </c>
      <c r="I123" s="18">
        <f t="shared" si="26"/>
        <v>0.36898285545439391</v>
      </c>
      <c r="J123" s="18">
        <f t="shared" si="27"/>
        <v>3.2686226295543575E-2</v>
      </c>
      <c r="K123" s="18">
        <f t="shared" si="28"/>
        <v>0.41834440520387334</v>
      </c>
    </row>
    <row r="124" spans="1:11" x14ac:dyDescent="0.25">
      <c r="A124" s="20" t="s">
        <v>83</v>
      </c>
      <c r="B124" s="21">
        <v>0</v>
      </c>
      <c r="C124" s="21">
        <v>3289</v>
      </c>
      <c r="D124" s="21">
        <v>0</v>
      </c>
      <c r="E124" s="21">
        <v>0</v>
      </c>
      <c r="F124" s="22">
        <v>0</v>
      </c>
      <c r="G124" s="16">
        <f t="shared" si="24"/>
        <v>0</v>
      </c>
      <c r="H124" s="16">
        <f t="shared" si="25"/>
        <v>3.9049545229518657E-5</v>
      </c>
      <c r="I124" s="16">
        <f t="shared" si="26"/>
        <v>0</v>
      </c>
      <c r="J124" s="16">
        <f t="shared" si="27"/>
        <v>0</v>
      </c>
      <c r="K124" s="16">
        <f t="shared" si="28"/>
        <v>0</v>
      </c>
    </row>
    <row r="125" spans="1:11" x14ac:dyDescent="0.25">
      <c r="A125" s="20" t="s">
        <v>84</v>
      </c>
      <c r="B125" s="21">
        <v>0</v>
      </c>
      <c r="C125" s="21">
        <v>0</v>
      </c>
      <c r="D125" s="21">
        <v>152</v>
      </c>
      <c r="E125" s="21">
        <v>40</v>
      </c>
      <c r="F125" s="22">
        <v>0</v>
      </c>
      <c r="G125" s="16">
        <f t="shared" si="24"/>
        <v>0</v>
      </c>
      <c r="H125" s="16">
        <f t="shared" si="25"/>
        <v>0</v>
      </c>
      <c r="I125" s="16">
        <f t="shared" si="26"/>
        <v>3.0054284364780555E-6</v>
      </c>
      <c r="J125" s="16">
        <f t="shared" si="27"/>
        <v>3.3935546471104032E-7</v>
      </c>
      <c r="K125" s="16">
        <f t="shared" si="28"/>
        <v>0</v>
      </c>
    </row>
    <row r="126" spans="1:11" x14ac:dyDescent="0.25">
      <c r="A126" s="20" t="s">
        <v>85</v>
      </c>
      <c r="B126" s="21">
        <v>19755</v>
      </c>
      <c r="C126" s="21">
        <v>0</v>
      </c>
      <c r="D126" s="21">
        <v>0</v>
      </c>
      <c r="E126" s="21">
        <v>0</v>
      </c>
      <c r="F126" s="22">
        <v>0</v>
      </c>
      <c r="G126" s="16">
        <f t="shared" si="24"/>
        <v>3.0909062034745665E-4</v>
      </c>
      <c r="H126" s="16">
        <f t="shared" si="25"/>
        <v>0</v>
      </c>
      <c r="I126" s="16">
        <f t="shared" si="26"/>
        <v>0</v>
      </c>
      <c r="J126" s="16">
        <f t="shared" si="27"/>
        <v>0</v>
      </c>
      <c r="K126" s="16">
        <f t="shared" si="28"/>
        <v>0</v>
      </c>
    </row>
    <row r="127" spans="1:11" x14ac:dyDescent="0.25">
      <c r="A127" s="20" t="s">
        <v>86</v>
      </c>
      <c r="B127" s="21">
        <v>1560</v>
      </c>
      <c r="C127" s="21">
        <v>0</v>
      </c>
      <c r="D127" s="21">
        <v>4252522</v>
      </c>
      <c r="E127" s="21">
        <v>299036</v>
      </c>
      <c r="F127" s="22">
        <v>611229</v>
      </c>
      <c r="G127" s="16">
        <f t="shared" si="24"/>
        <v>2.4408067210429378E-5</v>
      </c>
      <c r="H127" s="16">
        <f t="shared" si="25"/>
        <v>0</v>
      </c>
      <c r="I127" s="16">
        <f t="shared" si="26"/>
        <v>8.408322727334562E-2</v>
      </c>
      <c r="J127" s="16">
        <f t="shared" si="27"/>
        <v>2.5369875186332662E-3</v>
      </c>
      <c r="K127" s="16">
        <f t="shared" si="28"/>
        <v>2.1327560928785169E-2</v>
      </c>
    </row>
    <row r="128" spans="1:11" x14ac:dyDescent="0.25">
      <c r="A128" s="20" t="s">
        <v>63</v>
      </c>
      <c r="B128" s="21">
        <v>12360</v>
      </c>
      <c r="C128" s="21">
        <v>1263</v>
      </c>
      <c r="D128" s="21">
        <v>1055</v>
      </c>
      <c r="E128" s="21">
        <v>1929</v>
      </c>
      <c r="F128" s="22">
        <v>737</v>
      </c>
      <c r="G128" s="16">
        <f t="shared" si="24"/>
        <v>1.9338699405186354E-4</v>
      </c>
      <c r="H128" s="16">
        <f t="shared" si="25"/>
        <v>1.4995310314649458E-5</v>
      </c>
      <c r="I128" s="16">
        <f t="shared" si="26"/>
        <v>2.0860046055818081E-5</v>
      </c>
      <c r="J128" s="16">
        <f t="shared" si="27"/>
        <v>1.6365417285689919E-5</v>
      </c>
      <c r="K128" s="16">
        <f t="shared" si="28"/>
        <v>2.5716077614960461E-5</v>
      </c>
    </row>
    <row r="129" spans="1:11" s="17" customFormat="1" x14ac:dyDescent="0.25">
      <c r="A129" s="19" t="s">
        <v>47</v>
      </c>
      <c r="B129" s="23">
        <v>63913295</v>
      </c>
      <c r="C129" s="23">
        <v>84226333</v>
      </c>
      <c r="D129" s="23">
        <v>50575152</v>
      </c>
      <c r="E129" s="23">
        <v>117870505</v>
      </c>
      <c r="F129" s="24">
        <v>28659114</v>
      </c>
      <c r="G129" s="18">
        <f t="shared" si="24"/>
        <v>1</v>
      </c>
      <c r="H129" s="18">
        <f t="shared" si="25"/>
        <v>1</v>
      </c>
      <c r="I129" s="18">
        <f t="shared" si="26"/>
        <v>1</v>
      </c>
      <c r="J129" s="18">
        <f t="shared" si="27"/>
        <v>1</v>
      </c>
      <c r="K129" s="18">
        <f t="shared" si="28"/>
        <v>1</v>
      </c>
    </row>
    <row r="130" spans="1:11" s="17" customFormat="1" ht="4.5" customHeight="1" x14ac:dyDescent="0.25">
      <c r="A130" s="19"/>
      <c r="B130" s="23"/>
      <c r="C130" s="23"/>
      <c r="D130" s="23"/>
      <c r="E130" s="23"/>
      <c r="F130" s="24"/>
    </row>
    <row r="131" spans="1:11" s="17" customFormat="1" x14ac:dyDescent="0.25">
      <c r="A131" s="94" t="s">
        <v>128</v>
      </c>
      <c r="B131" s="87">
        <f>SUM(B104,B106,B110,B111,B112,B113,B114,B115,B116,B117,B119,B120,B121,B122,B123,B125,B126,B127)</f>
        <v>63604532</v>
      </c>
      <c r="C131" s="87">
        <f t="shared" ref="C131:K131" si="29">SUM(C104,C106,C110,C111,C112,C113,C114,C115,C116,C117,C119,C120,C121,C122,C123,C125,C126,C127)</f>
        <v>82698057</v>
      </c>
      <c r="D131" s="87">
        <f t="shared" si="29"/>
        <v>49578236</v>
      </c>
      <c r="E131" s="87">
        <f t="shared" si="29"/>
        <v>117328061</v>
      </c>
      <c r="F131" s="88">
        <f t="shared" si="29"/>
        <v>28162239</v>
      </c>
      <c r="G131" s="89">
        <f t="shared" si="29"/>
        <v>0.99516903329737572</v>
      </c>
      <c r="H131" s="89">
        <f t="shared" si="29"/>
        <v>0.98185512837178845</v>
      </c>
      <c r="I131" s="89">
        <f t="shared" si="29"/>
        <v>0.98028842305802655</v>
      </c>
      <c r="J131" s="89">
        <f t="shared" si="29"/>
        <v>0.99539796660750701</v>
      </c>
      <c r="K131" s="90">
        <f t="shared" si="29"/>
        <v>0.98266258335829926</v>
      </c>
    </row>
  </sheetData>
  <pageMargins left="0.7" right="0.7" top="0.75" bottom="0.75" header="0.3" footer="0.3"/>
  <pageSetup paperSize="9" orientation="portrait" r:id="rId1"/>
  <tableParts count="4">
    <tablePart r:id="rId2"/>
    <tablePart r:id="rId3"/>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0"/>
  <sheetViews>
    <sheetView topLeftCell="A46" workbookViewId="0">
      <selection activeCell="C136" sqref="C136"/>
    </sheetView>
  </sheetViews>
  <sheetFormatPr defaultRowHeight="15" x14ac:dyDescent="0.25"/>
  <cols>
    <col min="1" max="1" width="24.28515625" style="20" customWidth="1"/>
    <col min="2" max="5" width="11.7109375" style="21" bestFit="1" customWidth="1"/>
    <col min="6" max="6" width="11.7109375" style="22" bestFit="1" customWidth="1"/>
  </cols>
  <sheetData>
    <row r="1" spans="1:11" x14ac:dyDescent="0.25">
      <c r="A1" s="39" t="s">
        <v>135</v>
      </c>
    </row>
    <row r="2" spans="1:11" x14ac:dyDescent="0.25">
      <c r="A2" s="20" t="s">
        <v>54</v>
      </c>
      <c r="B2" s="21" t="s">
        <v>42</v>
      </c>
      <c r="C2" s="21" t="s">
        <v>43</v>
      </c>
      <c r="D2" s="21" t="s">
        <v>44</v>
      </c>
      <c r="E2" s="21" t="s">
        <v>45</v>
      </c>
      <c r="F2" s="22" t="s">
        <v>46</v>
      </c>
      <c r="G2" s="21" t="s">
        <v>49</v>
      </c>
      <c r="H2" s="21" t="s">
        <v>50</v>
      </c>
      <c r="I2" s="21" t="s">
        <v>51</v>
      </c>
      <c r="J2" s="21" t="s">
        <v>52</v>
      </c>
      <c r="K2" s="21" t="s">
        <v>53</v>
      </c>
    </row>
    <row r="3" spans="1:11" x14ac:dyDescent="0.25">
      <c r="A3" s="20" t="s">
        <v>71</v>
      </c>
      <c r="B3" s="21">
        <v>20</v>
      </c>
      <c r="C3" s="21">
        <v>3</v>
      </c>
      <c r="D3" s="21">
        <v>745</v>
      </c>
      <c r="E3" s="21">
        <v>367</v>
      </c>
      <c r="F3" s="22">
        <v>4094</v>
      </c>
      <c r="G3" s="16">
        <f t="shared" ref="G3:G47" si="0">B3/B$47</f>
        <v>6.9166983970205628E-6</v>
      </c>
      <c r="H3" s="16">
        <f t="shared" ref="H3:H47" si="1">C3/C$47</f>
        <v>1.0025578592849892E-6</v>
      </c>
      <c r="I3" s="16">
        <f t="shared" ref="I3:I47" si="2">D3/D$47</f>
        <v>2.8861560585258212E-4</v>
      </c>
      <c r="J3" s="16">
        <f t="shared" ref="J3:J47" si="3">E3/E$47</f>
        <v>8.2966839940010683E-5</v>
      </c>
      <c r="K3" s="16">
        <f t="shared" ref="K3:K47" si="4">F3/F$47</f>
        <v>1.2962563079302136E-3</v>
      </c>
    </row>
    <row r="4" spans="1:11" x14ac:dyDescent="0.25">
      <c r="A4" s="20" t="s">
        <v>65</v>
      </c>
      <c r="B4" s="21">
        <v>6348</v>
      </c>
      <c r="C4" s="21">
        <v>40804</v>
      </c>
      <c r="D4" s="21">
        <v>47921</v>
      </c>
      <c r="E4" s="21">
        <v>18595</v>
      </c>
      <c r="F4" s="22">
        <v>16359</v>
      </c>
      <c r="G4" s="16">
        <f t="shared" si="0"/>
        <v>2.1953600712143269E-3</v>
      </c>
      <c r="H4" s="16">
        <f t="shared" si="1"/>
        <v>1.3636123630088232E-2</v>
      </c>
      <c r="I4" s="16">
        <f t="shared" si="2"/>
        <v>1.8564763017532331E-2</v>
      </c>
      <c r="J4" s="16">
        <f t="shared" si="3"/>
        <v>4.2037285795217946E-3</v>
      </c>
      <c r="K4" s="16">
        <f t="shared" si="4"/>
        <v>5.1796426334710221E-3</v>
      </c>
    </row>
    <row r="5" spans="1:11" x14ac:dyDescent="0.25">
      <c r="A5" s="20" t="s">
        <v>104</v>
      </c>
      <c r="B5" s="21">
        <v>0</v>
      </c>
      <c r="C5" s="21">
        <v>0</v>
      </c>
      <c r="D5" s="21">
        <v>0</v>
      </c>
      <c r="E5" s="21">
        <v>0</v>
      </c>
      <c r="F5" s="22">
        <v>2</v>
      </c>
      <c r="G5" s="16">
        <f t="shared" si="0"/>
        <v>0</v>
      </c>
      <c r="H5" s="16">
        <f t="shared" si="1"/>
        <v>0</v>
      </c>
      <c r="I5" s="16">
        <f t="shared" si="2"/>
        <v>0</v>
      </c>
      <c r="J5" s="16">
        <f t="shared" si="3"/>
        <v>0</v>
      </c>
      <c r="K5" s="16">
        <f t="shared" si="4"/>
        <v>6.3324685292145268E-7</v>
      </c>
    </row>
    <row r="6" spans="1:11" s="17" customFormat="1" x14ac:dyDescent="0.25">
      <c r="A6" s="56" t="s">
        <v>89</v>
      </c>
      <c r="B6" s="23">
        <v>0</v>
      </c>
      <c r="C6" s="23">
        <v>1060</v>
      </c>
      <c r="D6" s="23">
        <v>1929</v>
      </c>
      <c r="E6" s="23">
        <v>565897</v>
      </c>
      <c r="F6" s="24">
        <v>669667</v>
      </c>
      <c r="G6" s="18">
        <f t="shared" si="0"/>
        <v>0</v>
      </c>
      <c r="H6" s="18">
        <f t="shared" si="1"/>
        <v>3.5423711028069617E-4</v>
      </c>
      <c r="I6" s="18">
        <f t="shared" si="2"/>
        <v>7.473013472344039E-4</v>
      </c>
      <c r="J6" s="18">
        <f t="shared" si="3"/>
        <v>0.12793102403687254</v>
      </c>
      <c r="K6" s="18">
        <f t="shared" si="4"/>
        <v>0.21203226012767523</v>
      </c>
    </row>
    <row r="7" spans="1:11" x14ac:dyDescent="0.25">
      <c r="A7" s="20" t="s">
        <v>90</v>
      </c>
      <c r="B7" s="21">
        <v>0</v>
      </c>
      <c r="C7" s="21">
        <v>0</v>
      </c>
      <c r="D7" s="21">
        <v>0</v>
      </c>
      <c r="E7" s="21">
        <v>49050</v>
      </c>
      <c r="F7" s="22">
        <v>979</v>
      </c>
      <c r="G7" s="16">
        <f t="shared" si="0"/>
        <v>0</v>
      </c>
      <c r="H7" s="16">
        <f t="shared" si="1"/>
        <v>0</v>
      </c>
      <c r="I7" s="16">
        <f t="shared" si="2"/>
        <v>0</v>
      </c>
      <c r="J7" s="16">
        <f t="shared" si="3"/>
        <v>1.1088619888440119E-2</v>
      </c>
      <c r="K7" s="16">
        <f t="shared" si="4"/>
        <v>3.0997433450505107E-4</v>
      </c>
    </row>
    <row r="8" spans="1:11" x14ac:dyDescent="0.25">
      <c r="A8" s="20" t="s">
        <v>73</v>
      </c>
      <c r="B8" s="21">
        <v>97</v>
      </c>
      <c r="C8" s="21">
        <v>0</v>
      </c>
      <c r="D8" s="21">
        <v>1</v>
      </c>
      <c r="E8" s="21">
        <v>0</v>
      </c>
      <c r="F8" s="22">
        <v>0</v>
      </c>
      <c r="G8" s="16">
        <f t="shared" si="0"/>
        <v>3.3545987225549734E-5</v>
      </c>
      <c r="H8" s="16">
        <f t="shared" si="1"/>
        <v>0</v>
      </c>
      <c r="I8" s="16">
        <f t="shared" si="2"/>
        <v>3.8740349778870083E-7</v>
      </c>
      <c r="J8" s="16">
        <f t="shared" si="3"/>
        <v>0</v>
      </c>
      <c r="K8" s="16">
        <f t="shared" si="4"/>
        <v>0</v>
      </c>
    </row>
    <row r="9" spans="1:11" x14ac:dyDescent="0.25">
      <c r="A9" s="20" t="s">
        <v>66</v>
      </c>
      <c r="B9" s="21">
        <v>423</v>
      </c>
      <c r="C9" s="21">
        <v>640</v>
      </c>
      <c r="D9" s="21">
        <v>147960</v>
      </c>
      <c r="E9" s="21">
        <v>392793</v>
      </c>
      <c r="F9" s="22">
        <v>3902</v>
      </c>
      <c r="G9" s="16">
        <f t="shared" si="0"/>
        <v>1.4628817109698492E-4</v>
      </c>
      <c r="H9" s="16">
        <f t="shared" si="1"/>
        <v>2.1387900998079767E-4</v>
      </c>
      <c r="I9" s="16">
        <f t="shared" si="2"/>
        <v>5.7320221532816178E-2</v>
      </c>
      <c r="J9" s="16">
        <f t="shared" si="3"/>
        <v>8.8797803707238734E-2</v>
      </c>
      <c r="K9" s="16">
        <f t="shared" si="4"/>
        <v>1.2354646100497541E-3</v>
      </c>
    </row>
    <row r="10" spans="1:11" x14ac:dyDescent="0.25">
      <c r="A10" s="20" t="s">
        <v>74</v>
      </c>
      <c r="B10" s="21">
        <v>464</v>
      </c>
      <c r="C10" s="21">
        <v>17760</v>
      </c>
      <c r="D10" s="21">
        <v>1553</v>
      </c>
      <c r="E10" s="21">
        <v>12974</v>
      </c>
      <c r="F10" s="22">
        <v>17819</v>
      </c>
      <c r="G10" s="16">
        <f t="shared" si="0"/>
        <v>1.6046740281087707E-4</v>
      </c>
      <c r="H10" s="16">
        <f t="shared" si="1"/>
        <v>5.9351425269671357E-3</v>
      </c>
      <c r="I10" s="16">
        <f t="shared" si="2"/>
        <v>6.0163763206585238E-4</v>
      </c>
      <c r="J10" s="16">
        <f t="shared" si="3"/>
        <v>2.9330021291054456E-3</v>
      </c>
      <c r="K10" s="16">
        <f t="shared" si="4"/>
        <v>5.6419128361036826E-3</v>
      </c>
    </row>
    <row r="11" spans="1:11" x14ac:dyDescent="0.25">
      <c r="A11" s="20" t="s">
        <v>105</v>
      </c>
      <c r="B11" s="21">
        <v>0</v>
      </c>
      <c r="C11" s="21">
        <v>0</v>
      </c>
      <c r="D11" s="21">
        <v>0</v>
      </c>
      <c r="E11" s="21">
        <v>0</v>
      </c>
      <c r="F11" s="22">
        <v>0</v>
      </c>
      <c r="G11" s="16">
        <f t="shared" si="0"/>
        <v>0</v>
      </c>
      <c r="H11" s="16">
        <f t="shared" si="1"/>
        <v>0</v>
      </c>
      <c r="I11" s="16">
        <f t="shared" si="2"/>
        <v>0</v>
      </c>
      <c r="J11" s="16">
        <f t="shared" si="3"/>
        <v>0</v>
      </c>
      <c r="K11" s="16">
        <f t="shared" si="4"/>
        <v>0</v>
      </c>
    </row>
    <row r="12" spans="1:11" x14ac:dyDescent="0.25">
      <c r="A12" s="20" t="s">
        <v>61</v>
      </c>
      <c r="B12" s="21">
        <v>65206</v>
      </c>
      <c r="C12" s="21">
        <v>107903</v>
      </c>
      <c r="D12" s="21">
        <v>770171</v>
      </c>
      <c r="E12" s="21">
        <v>98051</v>
      </c>
      <c r="F12" s="22">
        <v>184153</v>
      </c>
      <c r="G12" s="16">
        <f t="shared" si="0"/>
        <v>2.255051178380614E-2</v>
      </c>
      <c r="H12" s="16">
        <f t="shared" si="1"/>
        <v>3.6059666896809395E-2</v>
      </c>
      <c r="I12" s="16">
        <f t="shared" si="2"/>
        <v>0.29836693929542152</v>
      </c>
      <c r="J12" s="16">
        <f t="shared" si="3"/>
        <v>2.2166162460375987E-2</v>
      </c>
      <c r="K12" s="16">
        <f t="shared" si="4"/>
        <v>5.8307153853022139E-2</v>
      </c>
    </row>
    <row r="13" spans="1:11" x14ac:dyDescent="0.25">
      <c r="A13" s="20" t="s">
        <v>62</v>
      </c>
      <c r="B13" s="21">
        <v>51645</v>
      </c>
      <c r="C13" s="21">
        <v>78511</v>
      </c>
      <c r="D13" s="21">
        <v>50482</v>
      </c>
      <c r="E13" s="21">
        <v>68951</v>
      </c>
      <c r="F13" s="22">
        <v>159280</v>
      </c>
      <c r="G13" s="16">
        <f t="shared" si="0"/>
        <v>1.7860644435706348E-2</v>
      </c>
      <c r="H13" s="16">
        <f t="shared" si="1"/>
        <v>2.6237273363441258E-2</v>
      </c>
      <c r="I13" s="16">
        <f t="shared" si="2"/>
        <v>1.9556903375369195E-2</v>
      </c>
      <c r="J13" s="16">
        <f t="shared" si="3"/>
        <v>1.5587592862952797E-2</v>
      </c>
      <c r="K13" s="16">
        <f t="shared" si="4"/>
        <v>5.0431779366664493E-2</v>
      </c>
    </row>
    <row r="14" spans="1:11" x14ac:dyDescent="0.25">
      <c r="A14" s="20" t="s">
        <v>91</v>
      </c>
      <c r="B14" s="21">
        <v>0</v>
      </c>
      <c r="C14" s="21">
        <v>143</v>
      </c>
      <c r="D14" s="21">
        <v>0</v>
      </c>
      <c r="E14" s="21">
        <v>0</v>
      </c>
      <c r="F14" s="22">
        <v>0</v>
      </c>
      <c r="G14" s="16">
        <f t="shared" si="0"/>
        <v>0</v>
      </c>
      <c r="H14" s="16">
        <f t="shared" si="1"/>
        <v>4.7788591292584479E-5</v>
      </c>
      <c r="I14" s="16">
        <f t="shared" si="2"/>
        <v>0</v>
      </c>
      <c r="J14" s="16">
        <f t="shared" si="3"/>
        <v>0</v>
      </c>
      <c r="K14" s="16">
        <f t="shared" si="4"/>
        <v>0</v>
      </c>
    </row>
    <row r="15" spans="1:11" x14ac:dyDescent="0.25">
      <c r="A15" s="20" t="s">
        <v>76</v>
      </c>
      <c r="B15" s="21">
        <v>0</v>
      </c>
      <c r="C15" s="21">
        <v>0</v>
      </c>
      <c r="D15" s="21">
        <v>2</v>
      </c>
      <c r="E15" s="21">
        <v>0</v>
      </c>
      <c r="F15" s="22">
        <v>0</v>
      </c>
      <c r="G15" s="16">
        <f t="shared" si="0"/>
        <v>0</v>
      </c>
      <c r="H15" s="16">
        <f t="shared" si="1"/>
        <v>0</v>
      </c>
      <c r="I15" s="16">
        <f t="shared" si="2"/>
        <v>7.7480699557740165E-7</v>
      </c>
      <c r="J15" s="16">
        <f t="shared" si="3"/>
        <v>0</v>
      </c>
      <c r="K15" s="16">
        <f t="shared" si="4"/>
        <v>0</v>
      </c>
    </row>
    <row r="16" spans="1:11" x14ac:dyDescent="0.25">
      <c r="A16" s="20" t="s">
        <v>78</v>
      </c>
      <c r="B16" s="21">
        <v>1144</v>
      </c>
      <c r="C16" s="21">
        <v>0</v>
      </c>
      <c r="D16" s="21">
        <v>0</v>
      </c>
      <c r="E16" s="21">
        <v>4667</v>
      </c>
      <c r="F16" s="22">
        <v>42</v>
      </c>
      <c r="G16" s="16">
        <f t="shared" si="0"/>
        <v>3.9563514830957618E-4</v>
      </c>
      <c r="H16" s="16">
        <f t="shared" si="1"/>
        <v>0</v>
      </c>
      <c r="I16" s="16">
        <f t="shared" si="2"/>
        <v>0</v>
      </c>
      <c r="J16" s="16">
        <f t="shared" si="3"/>
        <v>1.0550578801090732E-3</v>
      </c>
      <c r="K16" s="16">
        <f t="shared" si="4"/>
        <v>1.3298183911350506E-5</v>
      </c>
    </row>
    <row r="17" spans="1:11" x14ac:dyDescent="0.25">
      <c r="A17" s="20" t="s">
        <v>107</v>
      </c>
      <c r="B17" s="21">
        <v>0</v>
      </c>
      <c r="C17" s="21">
        <v>0</v>
      </c>
      <c r="D17" s="21">
        <v>23</v>
      </c>
      <c r="E17" s="21">
        <v>0</v>
      </c>
      <c r="F17" s="22">
        <v>0</v>
      </c>
      <c r="G17" s="16">
        <f t="shared" si="0"/>
        <v>0</v>
      </c>
      <c r="H17" s="16">
        <f t="shared" si="1"/>
        <v>0</v>
      </c>
      <c r="I17" s="16">
        <f t="shared" si="2"/>
        <v>8.9102804491401185E-6</v>
      </c>
      <c r="J17" s="16">
        <f t="shared" si="3"/>
        <v>0</v>
      </c>
      <c r="K17" s="16">
        <f t="shared" si="4"/>
        <v>0</v>
      </c>
    </row>
    <row r="18" spans="1:11" x14ac:dyDescent="0.25">
      <c r="A18" s="20" t="s">
        <v>56</v>
      </c>
      <c r="B18" s="21">
        <v>5</v>
      </c>
      <c r="C18" s="21">
        <v>10</v>
      </c>
      <c r="D18" s="21">
        <v>58</v>
      </c>
      <c r="E18" s="21">
        <v>8</v>
      </c>
      <c r="F18" s="22">
        <v>0</v>
      </c>
      <c r="G18" s="16">
        <f t="shared" si="0"/>
        <v>1.7291745992551407E-6</v>
      </c>
      <c r="H18" s="16">
        <f t="shared" si="1"/>
        <v>3.3418595309499636E-6</v>
      </c>
      <c r="I18" s="16">
        <f t="shared" si="2"/>
        <v>2.246940287174465E-5</v>
      </c>
      <c r="J18" s="16">
        <f t="shared" si="3"/>
        <v>1.8085414700819767E-6</v>
      </c>
      <c r="K18" s="16">
        <f t="shared" si="4"/>
        <v>0</v>
      </c>
    </row>
    <row r="19" spans="1:11" x14ac:dyDescent="0.25">
      <c r="A19" s="20" t="s">
        <v>64</v>
      </c>
      <c r="B19" s="21">
        <v>44</v>
      </c>
      <c r="C19" s="21">
        <v>2262</v>
      </c>
      <c r="D19" s="21">
        <v>7627</v>
      </c>
      <c r="E19" s="21">
        <v>8622</v>
      </c>
      <c r="F19" s="22">
        <v>12976</v>
      </c>
      <c r="G19" s="16">
        <f t="shared" si="0"/>
        <v>1.5216736473445239E-5</v>
      </c>
      <c r="H19" s="16">
        <f t="shared" si="1"/>
        <v>7.559286259008818E-4</v>
      </c>
      <c r="I19" s="16">
        <f t="shared" si="2"/>
        <v>2.9547264776344211E-3</v>
      </c>
      <c r="J19" s="16">
        <f t="shared" si="3"/>
        <v>1.9491555693808504E-3</v>
      </c>
      <c r="K19" s="16">
        <f t="shared" si="4"/>
        <v>4.1085055817543853E-3</v>
      </c>
    </row>
    <row r="20" spans="1:11" x14ac:dyDescent="0.25">
      <c r="A20" s="20" t="s">
        <v>108</v>
      </c>
      <c r="B20" s="21">
        <v>0</v>
      </c>
      <c r="C20" s="21">
        <v>50</v>
      </c>
      <c r="D20" s="21">
        <v>0</v>
      </c>
      <c r="E20" s="21">
        <v>31</v>
      </c>
      <c r="F20" s="22">
        <v>0</v>
      </c>
      <c r="G20" s="16">
        <f t="shared" si="0"/>
        <v>0</v>
      </c>
      <c r="H20" s="16">
        <f t="shared" si="1"/>
        <v>1.6709297654749819E-5</v>
      </c>
      <c r="I20" s="16">
        <f t="shared" si="2"/>
        <v>0</v>
      </c>
      <c r="J20" s="16">
        <f t="shared" si="3"/>
        <v>7.00809819656766E-6</v>
      </c>
      <c r="K20" s="16">
        <f t="shared" si="4"/>
        <v>0</v>
      </c>
    </row>
    <row r="21" spans="1:11" x14ac:dyDescent="0.25">
      <c r="A21" s="20" t="s">
        <v>57</v>
      </c>
      <c r="B21" s="21">
        <v>6067</v>
      </c>
      <c r="C21" s="21">
        <v>55438</v>
      </c>
      <c r="D21" s="21">
        <v>6204</v>
      </c>
      <c r="E21" s="21">
        <v>6575</v>
      </c>
      <c r="F21" s="22">
        <v>45335</v>
      </c>
      <c r="G21" s="16">
        <f t="shared" si="0"/>
        <v>2.0981804587361878E-3</v>
      </c>
      <c r="H21" s="16">
        <f t="shared" si="1"/>
        <v>1.8526600867680407E-2</v>
      </c>
      <c r="I21" s="16">
        <f t="shared" si="2"/>
        <v>2.4034513002810999E-3</v>
      </c>
      <c r="J21" s="16">
        <f t="shared" si="3"/>
        <v>1.4863950207236246E-3</v>
      </c>
      <c r="K21" s="16">
        <f t="shared" si="4"/>
        <v>1.4354123038597028E-2</v>
      </c>
    </row>
    <row r="22" spans="1:11" x14ac:dyDescent="0.25">
      <c r="A22" s="20" t="s">
        <v>92</v>
      </c>
      <c r="B22" s="21">
        <v>4523</v>
      </c>
      <c r="C22" s="21">
        <v>9371</v>
      </c>
      <c r="D22" s="21">
        <v>7558</v>
      </c>
      <c r="E22" s="21">
        <v>13757</v>
      </c>
      <c r="F22" s="22">
        <v>22274</v>
      </c>
      <c r="G22" s="16">
        <f t="shared" si="0"/>
        <v>1.5642113424862002E-3</v>
      </c>
      <c r="H22" s="16">
        <f t="shared" si="1"/>
        <v>3.1316565664532107E-3</v>
      </c>
      <c r="I22" s="16">
        <f t="shared" si="2"/>
        <v>2.927995636287001E-3</v>
      </c>
      <c r="J22" s="16">
        <f t="shared" si="3"/>
        <v>3.1100131254897193E-3</v>
      </c>
      <c r="K22" s="16">
        <f t="shared" si="4"/>
        <v>7.0524702009862189E-3</v>
      </c>
    </row>
    <row r="23" spans="1:11" x14ac:dyDescent="0.25">
      <c r="A23" s="20" t="s">
        <v>80</v>
      </c>
      <c r="B23" s="21">
        <v>1</v>
      </c>
      <c r="C23" s="21">
        <v>0</v>
      </c>
      <c r="D23" s="21">
        <v>0</v>
      </c>
      <c r="E23" s="21">
        <v>0</v>
      </c>
      <c r="F23" s="22">
        <v>0</v>
      </c>
      <c r="G23" s="16">
        <f t="shared" si="0"/>
        <v>3.4583491985102816E-7</v>
      </c>
      <c r="H23" s="16">
        <f t="shared" si="1"/>
        <v>0</v>
      </c>
      <c r="I23" s="16">
        <f t="shared" si="2"/>
        <v>0</v>
      </c>
      <c r="J23" s="16">
        <f t="shared" si="3"/>
        <v>0</v>
      </c>
      <c r="K23" s="16">
        <f t="shared" si="4"/>
        <v>0</v>
      </c>
    </row>
    <row r="24" spans="1:11" x14ac:dyDescent="0.25">
      <c r="A24" s="20" t="s">
        <v>68</v>
      </c>
      <c r="B24" s="21">
        <v>2</v>
      </c>
      <c r="C24" s="21">
        <v>3163</v>
      </c>
      <c r="D24" s="21">
        <v>28328</v>
      </c>
      <c r="E24" s="21">
        <v>17298</v>
      </c>
      <c r="F24" s="22">
        <v>405</v>
      </c>
      <c r="G24" s="16">
        <f t="shared" si="0"/>
        <v>6.9166983970205632E-7</v>
      </c>
      <c r="H24" s="16">
        <f t="shared" si="1"/>
        <v>1.0570301696394735E-3</v>
      </c>
      <c r="I24" s="16">
        <f t="shared" si="2"/>
        <v>1.0974366285358318E-2</v>
      </c>
      <c r="J24" s="16">
        <f t="shared" si="3"/>
        <v>3.9105187936847542E-3</v>
      </c>
      <c r="K24" s="16">
        <f t="shared" si="4"/>
        <v>1.2823248771659418E-4</v>
      </c>
    </row>
    <row r="25" spans="1:11" x14ac:dyDescent="0.25">
      <c r="A25" s="20" t="s">
        <v>93</v>
      </c>
      <c r="B25" s="21">
        <v>25039</v>
      </c>
      <c r="C25" s="21">
        <v>18887</v>
      </c>
      <c r="D25" s="21">
        <v>26604</v>
      </c>
      <c r="E25" s="21">
        <v>25340</v>
      </c>
      <c r="F25" s="22">
        <v>8705</v>
      </c>
      <c r="G25" s="16">
        <f t="shared" si="0"/>
        <v>8.659360558149894E-3</v>
      </c>
      <c r="H25" s="16">
        <f t="shared" si="1"/>
        <v>6.3117700961051963E-3</v>
      </c>
      <c r="I25" s="16">
        <f t="shared" si="2"/>
        <v>1.0306482655170597E-2</v>
      </c>
      <c r="J25" s="16">
        <f t="shared" si="3"/>
        <v>5.7285551064846611E-3</v>
      </c>
      <c r="K25" s="16">
        <f t="shared" si="4"/>
        <v>2.7562069273406229E-3</v>
      </c>
    </row>
    <row r="26" spans="1:11" x14ac:dyDescent="0.25">
      <c r="A26" s="20" t="s">
        <v>58</v>
      </c>
      <c r="B26" s="21">
        <v>5314</v>
      </c>
      <c r="C26" s="21">
        <v>19294</v>
      </c>
      <c r="D26" s="21">
        <v>33557</v>
      </c>
      <c r="E26" s="21">
        <v>28049</v>
      </c>
      <c r="F26" s="22">
        <v>42265</v>
      </c>
      <c r="G26" s="16">
        <f t="shared" si="0"/>
        <v>1.8377667640883636E-3</v>
      </c>
      <c r="H26" s="16">
        <f t="shared" si="1"/>
        <v>6.4477837790148599E-3</v>
      </c>
      <c r="I26" s="16">
        <f t="shared" si="2"/>
        <v>1.3000099175295434E-2</v>
      </c>
      <c r="J26" s="16">
        <f t="shared" si="3"/>
        <v>6.3409724617911707E-3</v>
      </c>
      <c r="K26" s="16">
        <f t="shared" si="4"/>
        <v>1.3382089119362599E-2</v>
      </c>
    </row>
    <row r="27" spans="1:11" x14ac:dyDescent="0.25">
      <c r="A27" s="20" t="s">
        <v>94</v>
      </c>
      <c r="B27" s="21">
        <v>0</v>
      </c>
      <c r="C27" s="21">
        <v>5</v>
      </c>
      <c r="D27" s="21">
        <v>0</v>
      </c>
      <c r="E27" s="21">
        <v>0</v>
      </c>
      <c r="F27" s="22">
        <v>0</v>
      </c>
      <c r="G27" s="16">
        <f t="shared" si="0"/>
        <v>0</v>
      </c>
      <c r="H27" s="16">
        <f t="shared" si="1"/>
        <v>1.6709297654749818E-6</v>
      </c>
      <c r="I27" s="16">
        <f t="shared" si="2"/>
        <v>0</v>
      </c>
      <c r="J27" s="16">
        <f t="shared" si="3"/>
        <v>0</v>
      </c>
      <c r="K27" s="16">
        <f t="shared" si="4"/>
        <v>0</v>
      </c>
    </row>
    <row r="28" spans="1:11" x14ac:dyDescent="0.25">
      <c r="A28" s="20" t="s">
        <v>95</v>
      </c>
      <c r="B28" s="21">
        <v>0</v>
      </c>
      <c r="C28" s="21">
        <v>63</v>
      </c>
      <c r="D28" s="21">
        <v>0</v>
      </c>
      <c r="E28" s="21">
        <v>7004</v>
      </c>
      <c r="F28" s="22">
        <v>1472</v>
      </c>
      <c r="G28" s="16">
        <f t="shared" si="0"/>
        <v>0</v>
      </c>
      <c r="H28" s="16">
        <f t="shared" si="1"/>
        <v>2.105371504498477E-5</v>
      </c>
      <c r="I28" s="16">
        <f t="shared" si="2"/>
        <v>0</v>
      </c>
      <c r="J28" s="16">
        <f t="shared" si="3"/>
        <v>1.5833780570567706E-3</v>
      </c>
      <c r="K28" s="16">
        <f t="shared" si="4"/>
        <v>4.6606968375018917E-4</v>
      </c>
    </row>
    <row r="29" spans="1:11" x14ac:dyDescent="0.25">
      <c r="A29" s="20" t="s">
        <v>67</v>
      </c>
      <c r="B29" s="21">
        <v>20668</v>
      </c>
      <c r="C29" s="21">
        <v>33855</v>
      </c>
      <c r="D29" s="21">
        <v>230612</v>
      </c>
      <c r="E29" s="21">
        <v>157761</v>
      </c>
      <c r="F29" s="22">
        <v>155654</v>
      </c>
      <c r="G29" s="16">
        <f t="shared" si="0"/>
        <v>7.1477161234810502E-3</v>
      </c>
      <c r="H29" s="16">
        <f t="shared" si="1"/>
        <v>1.1313865442031102E-2</v>
      </c>
      <c r="I29" s="16">
        <f t="shared" si="2"/>
        <v>8.9339895432047872E-2</v>
      </c>
      <c r="J29" s="16">
        <f t="shared" si="3"/>
        <v>3.5664663857700341E-2</v>
      </c>
      <c r="K29" s="16">
        <f t="shared" si="4"/>
        <v>4.92837028223179E-2</v>
      </c>
    </row>
    <row r="30" spans="1:11" s="17" customFormat="1" x14ac:dyDescent="0.25">
      <c r="A30" s="56" t="s">
        <v>96</v>
      </c>
      <c r="B30" s="23">
        <v>1946044</v>
      </c>
      <c r="C30" s="23">
        <v>1965860</v>
      </c>
      <c r="D30" s="23">
        <v>1096976</v>
      </c>
      <c r="E30" s="23">
        <v>923058</v>
      </c>
      <c r="F30" s="24">
        <v>773423</v>
      </c>
      <c r="G30" s="18">
        <f t="shared" si="0"/>
        <v>0.67300997076657421</v>
      </c>
      <c r="H30" s="18">
        <f t="shared" si="1"/>
        <v>0.6569627977513296</v>
      </c>
      <c r="I30" s="18">
        <f t="shared" si="2"/>
        <v>0.42497233939025791</v>
      </c>
      <c r="J30" s="18">
        <f t="shared" si="3"/>
        <v>0.20867358403636616</v>
      </c>
      <c r="K30" s="18">
        <f t="shared" si="4"/>
        <v>0.24488384036353436</v>
      </c>
    </row>
    <row r="31" spans="1:11" x14ac:dyDescent="0.25">
      <c r="A31" s="20" t="s">
        <v>82</v>
      </c>
      <c r="B31" s="21">
        <v>115476</v>
      </c>
      <c r="C31" s="21">
        <v>31264</v>
      </c>
      <c r="D31" s="21">
        <v>13606</v>
      </c>
      <c r="E31" s="21">
        <v>204613</v>
      </c>
      <c r="F31" s="22">
        <v>83878</v>
      </c>
      <c r="G31" s="16">
        <f t="shared" si="0"/>
        <v>3.9935633204717325E-2</v>
      </c>
      <c r="H31" s="16">
        <f t="shared" si="1"/>
        <v>1.0447989637561966E-2</v>
      </c>
      <c r="I31" s="16">
        <f t="shared" si="2"/>
        <v>5.2710119909130633E-3</v>
      </c>
      <c r="J31" s="16">
        <f t="shared" si="3"/>
        <v>4.6256386977235435E-2</v>
      </c>
      <c r="K31" s="16">
        <f t="shared" si="4"/>
        <v>2.6557739764672805E-2</v>
      </c>
    </row>
    <row r="32" spans="1:11" x14ac:dyDescent="0.25">
      <c r="A32" s="20" t="s">
        <v>112</v>
      </c>
      <c r="B32" s="21">
        <v>0</v>
      </c>
      <c r="C32" s="21">
        <v>0</v>
      </c>
      <c r="D32" s="21">
        <v>0</v>
      </c>
      <c r="E32" s="21">
        <v>0</v>
      </c>
      <c r="F32" s="22">
        <v>50</v>
      </c>
      <c r="G32" s="16">
        <f t="shared" si="0"/>
        <v>0</v>
      </c>
      <c r="H32" s="16">
        <f t="shared" si="1"/>
        <v>0</v>
      </c>
      <c r="I32" s="16">
        <f t="shared" si="2"/>
        <v>0</v>
      </c>
      <c r="J32" s="16">
        <f t="shared" si="3"/>
        <v>0</v>
      </c>
      <c r="K32" s="16">
        <f t="shared" si="4"/>
        <v>1.5831171323036319E-5</v>
      </c>
    </row>
    <row r="33" spans="1:11" x14ac:dyDescent="0.25">
      <c r="A33" s="20" t="s">
        <v>97</v>
      </c>
      <c r="B33" s="21">
        <v>50</v>
      </c>
      <c r="C33" s="21">
        <v>0</v>
      </c>
      <c r="D33" s="21">
        <v>0</v>
      </c>
      <c r="E33" s="21">
        <v>0</v>
      </c>
      <c r="F33" s="22">
        <v>0</v>
      </c>
      <c r="G33" s="16">
        <f t="shared" si="0"/>
        <v>1.7291745992551407E-5</v>
      </c>
      <c r="H33" s="16">
        <f t="shared" si="1"/>
        <v>0</v>
      </c>
      <c r="I33" s="16">
        <f t="shared" si="2"/>
        <v>0</v>
      </c>
      <c r="J33" s="16">
        <f t="shared" si="3"/>
        <v>0</v>
      </c>
      <c r="K33" s="16">
        <f t="shared" si="4"/>
        <v>0</v>
      </c>
    </row>
    <row r="34" spans="1:11" x14ac:dyDescent="0.25">
      <c r="A34" s="20" t="s">
        <v>113</v>
      </c>
      <c r="B34" s="21">
        <v>0</v>
      </c>
      <c r="C34" s="21">
        <v>0</v>
      </c>
      <c r="D34" s="21">
        <v>1388</v>
      </c>
      <c r="E34" s="21">
        <v>1125</v>
      </c>
      <c r="F34" s="22">
        <v>1698</v>
      </c>
      <c r="G34" s="16">
        <f t="shared" si="0"/>
        <v>0</v>
      </c>
      <c r="H34" s="16">
        <f t="shared" si="1"/>
        <v>0</v>
      </c>
      <c r="I34" s="16">
        <f t="shared" si="2"/>
        <v>5.3771605493071681E-4</v>
      </c>
      <c r="J34" s="16">
        <f t="shared" si="3"/>
        <v>2.5432614423027798E-4</v>
      </c>
      <c r="K34" s="16">
        <f t="shared" si="4"/>
        <v>5.3762657813031329E-4</v>
      </c>
    </row>
    <row r="35" spans="1:11" x14ac:dyDescent="0.25">
      <c r="A35" s="20" t="s">
        <v>59</v>
      </c>
      <c r="B35" s="21">
        <v>4036</v>
      </c>
      <c r="C35" s="21">
        <v>2686</v>
      </c>
      <c r="D35" s="21">
        <v>1705</v>
      </c>
      <c r="E35" s="21">
        <v>0</v>
      </c>
      <c r="F35" s="22">
        <v>0</v>
      </c>
      <c r="G35" s="16">
        <f t="shared" si="0"/>
        <v>1.3957897365187496E-3</v>
      </c>
      <c r="H35" s="16">
        <f t="shared" si="1"/>
        <v>8.9762347001316029E-4</v>
      </c>
      <c r="I35" s="16">
        <f t="shared" si="2"/>
        <v>6.6052296372973488E-4</v>
      </c>
      <c r="J35" s="16">
        <f t="shared" si="3"/>
        <v>0</v>
      </c>
      <c r="K35" s="16">
        <f t="shared" si="4"/>
        <v>0</v>
      </c>
    </row>
    <row r="36" spans="1:11" x14ac:dyDescent="0.25">
      <c r="A36" s="20" t="s">
        <v>83</v>
      </c>
      <c r="B36" s="21">
        <v>606431</v>
      </c>
      <c r="C36" s="21">
        <v>551805</v>
      </c>
      <c r="D36" s="21">
        <v>76949</v>
      </c>
      <c r="E36" s="21">
        <v>1395</v>
      </c>
      <c r="F36" s="22">
        <v>1478</v>
      </c>
      <c r="G36" s="16">
        <f t="shared" si="0"/>
        <v>0.20972501628017884</v>
      </c>
      <c r="H36" s="16">
        <f t="shared" si="1"/>
        <v>0.18440547984758446</v>
      </c>
      <c r="I36" s="16">
        <f t="shared" si="2"/>
        <v>2.9810311751342741E-2</v>
      </c>
      <c r="J36" s="16">
        <f t="shared" si="3"/>
        <v>3.1536441884554467E-4</v>
      </c>
      <c r="K36" s="16">
        <f t="shared" si="4"/>
        <v>4.6796942430895352E-4</v>
      </c>
    </row>
    <row r="37" spans="1:11" x14ac:dyDescent="0.25">
      <c r="A37" s="20" t="s">
        <v>84</v>
      </c>
      <c r="B37" s="21">
        <v>0</v>
      </c>
      <c r="C37" s="21">
        <v>0</v>
      </c>
      <c r="D37" s="21">
        <v>0</v>
      </c>
      <c r="E37" s="21">
        <v>74</v>
      </c>
      <c r="F37" s="22">
        <v>0</v>
      </c>
      <c r="G37" s="16">
        <f t="shared" si="0"/>
        <v>0</v>
      </c>
      <c r="H37" s="16">
        <f t="shared" si="1"/>
        <v>0</v>
      </c>
      <c r="I37" s="16">
        <f t="shared" si="2"/>
        <v>0</v>
      </c>
      <c r="J37" s="16">
        <f t="shared" si="3"/>
        <v>1.6729008598258284E-5</v>
      </c>
      <c r="K37" s="16">
        <f t="shared" si="4"/>
        <v>0</v>
      </c>
    </row>
    <row r="38" spans="1:11" s="17" customFormat="1" x14ac:dyDescent="0.25">
      <c r="A38" s="56" t="s">
        <v>98</v>
      </c>
      <c r="B38" s="23">
        <v>1</v>
      </c>
      <c r="C38" s="23">
        <v>2</v>
      </c>
      <c r="D38" s="23">
        <v>404</v>
      </c>
      <c r="E38" s="23">
        <v>1797849</v>
      </c>
      <c r="F38" s="24">
        <v>859863</v>
      </c>
      <c r="G38" s="18">
        <f t="shared" si="0"/>
        <v>3.4583491985102816E-7</v>
      </c>
      <c r="H38" s="18">
        <f t="shared" si="1"/>
        <v>6.6837190618999275E-7</v>
      </c>
      <c r="I38" s="18">
        <f t="shared" si="2"/>
        <v>1.5651101310663513E-4</v>
      </c>
      <c r="J38" s="18">
        <f t="shared" si="3"/>
        <v>0.40643555918067648</v>
      </c>
      <c r="K38" s="18">
        <f t="shared" si="4"/>
        <v>0.27225276934679954</v>
      </c>
    </row>
    <row r="39" spans="1:11" x14ac:dyDescent="0.25">
      <c r="A39" s="20" t="s">
        <v>85</v>
      </c>
      <c r="B39" s="21">
        <v>0</v>
      </c>
      <c r="C39" s="21">
        <v>0</v>
      </c>
      <c r="D39" s="21">
        <v>0</v>
      </c>
      <c r="E39" s="21">
        <v>0</v>
      </c>
      <c r="F39" s="22">
        <v>8</v>
      </c>
      <c r="G39" s="16">
        <f t="shared" si="0"/>
        <v>0</v>
      </c>
      <c r="H39" s="16">
        <f t="shared" si="1"/>
        <v>0</v>
      </c>
      <c r="I39" s="16">
        <f t="shared" si="2"/>
        <v>0</v>
      </c>
      <c r="J39" s="16">
        <f t="shared" si="3"/>
        <v>0</v>
      </c>
      <c r="K39" s="16">
        <f t="shared" si="4"/>
        <v>2.5329874116858107E-6</v>
      </c>
    </row>
    <row r="40" spans="1:11" x14ac:dyDescent="0.25">
      <c r="A40" s="20" t="s">
        <v>60</v>
      </c>
      <c r="B40" s="21">
        <v>6000</v>
      </c>
      <c r="C40" s="21">
        <v>3520</v>
      </c>
      <c r="D40" s="21">
        <v>3900</v>
      </c>
      <c r="E40" s="21">
        <v>2750</v>
      </c>
      <c r="F40" s="22">
        <v>2308</v>
      </c>
      <c r="G40" s="16">
        <f t="shared" si="0"/>
        <v>2.0750095191061687E-3</v>
      </c>
      <c r="H40" s="16">
        <f t="shared" si="1"/>
        <v>1.1763345548943872E-3</v>
      </c>
      <c r="I40" s="16">
        <f t="shared" si="2"/>
        <v>1.5108736413759333E-3</v>
      </c>
      <c r="J40" s="16">
        <f t="shared" si="3"/>
        <v>6.2168613034067953E-4</v>
      </c>
      <c r="K40" s="16">
        <f t="shared" si="4"/>
        <v>7.3076686827135639E-4</v>
      </c>
    </row>
    <row r="41" spans="1:11" x14ac:dyDescent="0.25">
      <c r="A41" s="20" t="s">
        <v>86</v>
      </c>
      <c r="B41" s="21">
        <v>8493</v>
      </c>
      <c r="C41" s="21">
        <v>23808</v>
      </c>
      <c r="D41" s="21">
        <v>5567</v>
      </c>
      <c r="E41" s="21">
        <v>8912</v>
      </c>
      <c r="F41" s="22">
        <v>83064</v>
      </c>
      <c r="G41" s="16">
        <f t="shared" si="0"/>
        <v>2.9371759742947822E-3</v>
      </c>
      <c r="H41" s="16">
        <f t="shared" si="1"/>
        <v>7.9562991712856732E-3</v>
      </c>
      <c r="I41" s="16">
        <f t="shared" si="2"/>
        <v>2.1566752721896977E-3</v>
      </c>
      <c r="J41" s="16">
        <f t="shared" si="3"/>
        <v>2.0147151976713218E-3</v>
      </c>
      <c r="K41" s="16">
        <f t="shared" si="4"/>
        <v>2.6300008295533774E-2</v>
      </c>
    </row>
    <row r="42" spans="1:11" x14ac:dyDescent="0.25">
      <c r="A42" s="20" t="s">
        <v>99</v>
      </c>
      <c r="B42" s="21">
        <v>0</v>
      </c>
      <c r="C42" s="21">
        <v>6228</v>
      </c>
      <c r="D42" s="21">
        <v>1006</v>
      </c>
      <c r="E42" s="21">
        <v>530</v>
      </c>
      <c r="F42" s="22">
        <v>650</v>
      </c>
      <c r="G42" s="16">
        <f t="shared" si="0"/>
        <v>0</v>
      </c>
      <c r="H42" s="16">
        <f t="shared" si="1"/>
        <v>2.0813101158756375E-3</v>
      </c>
      <c r="I42" s="16">
        <f t="shared" si="2"/>
        <v>3.8972791877543304E-4</v>
      </c>
      <c r="J42" s="16">
        <f t="shared" si="3"/>
        <v>1.1981587239293096E-4</v>
      </c>
      <c r="K42" s="16">
        <f t="shared" si="4"/>
        <v>2.0580522719947211E-4</v>
      </c>
    </row>
    <row r="43" spans="1:11" x14ac:dyDescent="0.25">
      <c r="A43" s="20" t="s">
        <v>100</v>
      </c>
      <c r="B43" s="21">
        <v>0</v>
      </c>
      <c r="C43" s="21">
        <v>145</v>
      </c>
      <c r="D43" s="21">
        <v>183</v>
      </c>
      <c r="E43" s="21">
        <v>187</v>
      </c>
      <c r="F43" s="22">
        <v>1453</v>
      </c>
      <c r="G43" s="16">
        <f t="shared" si="0"/>
        <v>0</v>
      </c>
      <c r="H43" s="16">
        <f t="shared" si="1"/>
        <v>4.8456963198774475E-5</v>
      </c>
      <c r="I43" s="16">
        <f t="shared" si="2"/>
        <v>7.0894840095332251E-5</v>
      </c>
      <c r="J43" s="16">
        <f t="shared" si="3"/>
        <v>4.2274656863166204E-5</v>
      </c>
      <c r="K43" s="16">
        <f t="shared" si="4"/>
        <v>4.6005383864743539E-4</v>
      </c>
    </row>
    <row r="44" spans="1:11" x14ac:dyDescent="0.25">
      <c r="A44" s="20" t="s">
        <v>63</v>
      </c>
      <c r="B44" s="21">
        <v>12</v>
      </c>
      <c r="C44" s="21">
        <v>36</v>
      </c>
      <c r="D44" s="21">
        <v>18269</v>
      </c>
      <c r="E44" s="21">
        <v>7171</v>
      </c>
      <c r="F44" s="22">
        <v>5070</v>
      </c>
      <c r="G44" s="16">
        <f t="shared" si="0"/>
        <v>4.1500190382123375E-6</v>
      </c>
      <c r="H44" s="16">
        <f t="shared" si="1"/>
        <v>1.2030694311419869E-5</v>
      </c>
      <c r="I44" s="16">
        <f t="shared" si="2"/>
        <v>7.0774745011017758E-3</v>
      </c>
      <c r="J44" s="16">
        <f t="shared" si="3"/>
        <v>1.6211313602447319E-3</v>
      </c>
      <c r="K44" s="16">
        <f t="shared" si="4"/>
        <v>1.6052807721558826E-3</v>
      </c>
    </row>
    <row r="45" spans="1:11" x14ac:dyDescent="0.25">
      <c r="A45" s="20" t="s">
        <v>102</v>
      </c>
      <c r="B45" s="21">
        <v>0</v>
      </c>
      <c r="C45" s="21">
        <v>2129</v>
      </c>
      <c r="D45" s="21">
        <v>0</v>
      </c>
      <c r="E45" s="21">
        <v>0</v>
      </c>
      <c r="F45" s="22">
        <v>0</v>
      </c>
      <c r="G45" s="16">
        <f t="shared" si="0"/>
        <v>0</v>
      </c>
      <c r="H45" s="16">
        <f t="shared" si="1"/>
        <v>7.1148189413924726E-4</v>
      </c>
      <c r="I45" s="16">
        <f t="shared" si="2"/>
        <v>0</v>
      </c>
      <c r="J45" s="16">
        <f t="shared" si="3"/>
        <v>0</v>
      </c>
      <c r="K45" s="16">
        <f t="shared" si="4"/>
        <v>0</v>
      </c>
    </row>
    <row r="46" spans="1:11" x14ac:dyDescent="0.25">
      <c r="A46" s="20" t="s">
        <v>103</v>
      </c>
      <c r="B46" s="21">
        <v>18000</v>
      </c>
      <c r="C46" s="21">
        <v>15641</v>
      </c>
      <c r="D46" s="21">
        <v>0</v>
      </c>
      <c r="E46" s="21">
        <v>0</v>
      </c>
      <c r="F46" s="22">
        <v>0</v>
      </c>
      <c r="G46" s="16">
        <f t="shared" si="0"/>
        <v>6.225028557318507E-3</v>
      </c>
      <c r="H46" s="16">
        <f t="shared" si="1"/>
        <v>5.2270024923588383E-3</v>
      </c>
      <c r="I46" s="16">
        <f t="shared" si="2"/>
        <v>0</v>
      </c>
      <c r="J46" s="16">
        <f t="shared" si="3"/>
        <v>0</v>
      </c>
      <c r="K46" s="16">
        <f t="shared" si="4"/>
        <v>0</v>
      </c>
    </row>
    <row r="47" spans="1:11" s="17" customFormat="1" x14ac:dyDescent="0.25">
      <c r="A47" s="19" t="s">
        <v>47</v>
      </c>
      <c r="B47" s="23">
        <v>2891553</v>
      </c>
      <c r="C47" s="23">
        <v>2992346</v>
      </c>
      <c r="D47" s="23">
        <v>2581288</v>
      </c>
      <c r="E47" s="23">
        <v>4423454</v>
      </c>
      <c r="F47" s="24">
        <v>3158326</v>
      </c>
      <c r="G47" s="18">
        <f t="shared" si="0"/>
        <v>1</v>
      </c>
      <c r="H47" s="18">
        <f t="shared" si="1"/>
        <v>1</v>
      </c>
      <c r="I47" s="18">
        <f t="shared" si="2"/>
        <v>1</v>
      </c>
      <c r="J47" s="18">
        <f t="shared" si="3"/>
        <v>1</v>
      </c>
      <c r="K47" s="18">
        <f t="shared" si="4"/>
        <v>1</v>
      </c>
    </row>
    <row r="48" spans="1:11" s="17" customFormat="1" ht="5.25" customHeight="1" x14ac:dyDescent="0.25">
      <c r="A48" s="19"/>
      <c r="B48" s="23"/>
      <c r="C48" s="23"/>
      <c r="D48" s="23"/>
      <c r="E48" s="23"/>
      <c r="F48" s="24"/>
    </row>
    <row r="49" spans="1:11" s="17" customFormat="1" x14ac:dyDescent="0.25">
      <c r="A49" s="57" t="s">
        <v>128</v>
      </c>
      <c r="B49" s="41">
        <f>SUM(B3,B4,B5,B12,B13,B15,B16,B17,B18,B19,B21,B23,B24,B29,B31,B33,B35,B37,B39,B41)</f>
        <v>279205</v>
      </c>
      <c r="C49" s="41">
        <f t="shared" ref="C49:K49" si="5">SUM(C3,C4,C5,C12,C13,C15,C16,C17,C18,C19,C21,C23,C24,C29,C31,C33,C35,C37,C39,C41)</f>
        <v>379707</v>
      </c>
      <c r="D49" s="41">
        <f t="shared" si="5"/>
        <v>1163051</v>
      </c>
      <c r="E49" s="41">
        <f t="shared" si="5"/>
        <v>594494</v>
      </c>
      <c r="F49" s="42">
        <f t="shared" si="5"/>
        <v>745250</v>
      </c>
      <c r="G49" s="43">
        <f>SUM(G3,G4,G5,G12,G13,G15,G16,G17,G18,G19,G21,G23,G24,G29,G31,G33,G35,G37,G39,G41)</f>
        <v>9.6558838797006302E-2</v>
      </c>
      <c r="H49" s="43">
        <f t="shared" si="5"/>
        <v>0.12689274569184175</v>
      </c>
      <c r="I49" s="43">
        <f t="shared" si="5"/>
        <v>0.45057002550664632</v>
      </c>
      <c r="J49" s="43">
        <f t="shared" si="5"/>
        <v>0.13439588158936433</v>
      </c>
      <c r="K49" s="44">
        <f t="shared" si="5"/>
        <v>0.23596360856985629</v>
      </c>
    </row>
    <row r="51" spans="1:11" x14ac:dyDescent="0.25">
      <c r="A51" s="48" t="s">
        <v>136</v>
      </c>
    </row>
    <row r="52" spans="1:11" x14ac:dyDescent="0.25">
      <c r="A52" s="20" t="s">
        <v>54</v>
      </c>
      <c r="B52" s="21" t="s">
        <v>42</v>
      </c>
      <c r="C52" s="21" t="s">
        <v>43</v>
      </c>
      <c r="D52" s="21" t="s">
        <v>44</v>
      </c>
      <c r="E52" s="21" t="s">
        <v>45</v>
      </c>
      <c r="F52" s="22" t="s">
        <v>46</v>
      </c>
      <c r="G52" s="21" t="s">
        <v>49</v>
      </c>
      <c r="H52" s="21" t="s">
        <v>50</v>
      </c>
      <c r="I52" s="21" t="s">
        <v>51</v>
      </c>
      <c r="J52" s="21" t="s">
        <v>52</v>
      </c>
      <c r="K52" s="21" t="s">
        <v>53</v>
      </c>
    </row>
    <row r="53" spans="1:11" s="17" customFormat="1" x14ac:dyDescent="0.25">
      <c r="A53" s="56" t="s">
        <v>71</v>
      </c>
      <c r="B53" s="23">
        <v>0</v>
      </c>
      <c r="C53" s="23">
        <v>0</v>
      </c>
      <c r="D53" s="23">
        <v>2</v>
      </c>
      <c r="E53" s="23">
        <v>5</v>
      </c>
      <c r="F53" s="24">
        <v>0</v>
      </c>
      <c r="G53" s="18">
        <f>B53/B$65</f>
        <v>0</v>
      </c>
      <c r="H53" s="18">
        <f t="shared" ref="H53:K53" si="6">C53/C$65</f>
        <v>0</v>
      </c>
      <c r="I53" s="18">
        <f t="shared" si="6"/>
        <v>0.22222222222222221</v>
      </c>
      <c r="J53" s="18">
        <f t="shared" si="6"/>
        <v>0.83333333333333337</v>
      </c>
      <c r="K53" s="18">
        <f t="shared" si="6"/>
        <v>0</v>
      </c>
    </row>
    <row r="54" spans="1:11" x14ac:dyDescent="0.25">
      <c r="A54" s="20" t="s">
        <v>61</v>
      </c>
      <c r="C54" s="21">
        <v>0</v>
      </c>
      <c r="D54" s="21">
        <v>0</v>
      </c>
      <c r="E54" s="21">
        <v>0</v>
      </c>
      <c r="F54" s="22">
        <v>8</v>
      </c>
      <c r="G54" s="16">
        <f t="shared" ref="G54:G65" si="7">B54/B$65</f>
        <v>0</v>
      </c>
      <c r="H54" s="16">
        <f t="shared" ref="H54:H65" si="8">C54/C$65</f>
        <v>0</v>
      </c>
      <c r="I54" s="16">
        <f t="shared" ref="I54:I65" si="9">D54/D$65</f>
        <v>0</v>
      </c>
      <c r="J54" s="16">
        <f t="shared" ref="J54:J65" si="10">E54/E$65</f>
        <v>0</v>
      </c>
      <c r="K54" s="16">
        <f t="shared" ref="K54:K65" si="11">F54/F$65</f>
        <v>4.7337278106508875E-2</v>
      </c>
    </row>
    <row r="55" spans="1:11" x14ac:dyDescent="0.25">
      <c r="A55" s="20" t="s">
        <v>62</v>
      </c>
      <c r="B55" s="21">
        <v>0</v>
      </c>
      <c r="C55" s="21">
        <v>0</v>
      </c>
      <c r="D55" s="21">
        <v>0</v>
      </c>
      <c r="E55" s="21">
        <v>0</v>
      </c>
      <c r="F55" s="22">
        <v>1</v>
      </c>
      <c r="G55" s="16">
        <f t="shared" si="7"/>
        <v>0</v>
      </c>
      <c r="H55" s="16">
        <f t="shared" si="8"/>
        <v>0</v>
      </c>
      <c r="I55" s="16">
        <f t="shared" si="9"/>
        <v>0</v>
      </c>
      <c r="J55" s="16">
        <f t="shared" si="10"/>
        <v>0</v>
      </c>
      <c r="K55" s="16">
        <f t="shared" si="11"/>
        <v>5.9171597633136093E-3</v>
      </c>
    </row>
    <row r="56" spans="1:11" x14ac:dyDescent="0.25">
      <c r="A56" s="20" t="s">
        <v>64</v>
      </c>
      <c r="B56" s="21">
        <v>0</v>
      </c>
      <c r="C56" s="21">
        <v>0</v>
      </c>
      <c r="D56" s="21">
        <v>2</v>
      </c>
      <c r="E56" s="21">
        <v>0</v>
      </c>
      <c r="F56" s="22">
        <v>2</v>
      </c>
      <c r="G56" s="16">
        <f t="shared" si="7"/>
        <v>0</v>
      </c>
      <c r="H56" s="16">
        <f t="shared" si="8"/>
        <v>0</v>
      </c>
      <c r="I56" s="16">
        <f t="shared" si="9"/>
        <v>0.22222222222222221</v>
      </c>
      <c r="J56" s="16">
        <f t="shared" si="10"/>
        <v>0</v>
      </c>
      <c r="K56" s="16">
        <f t="shared" si="11"/>
        <v>1.1834319526627219E-2</v>
      </c>
    </row>
    <row r="57" spans="1:11" s="17" customFormat="1" x14ac:dyDescent="0.25">
      <c r="A57" s="56" t="s">
        <v>57</v>
      </c>
      <c r="B57" s="23">
        <v>0</v>
      </c>
      <c r="C57" s="23">
        <v>0</v>
      </c>
      <c r="D57" s="23">
        <v>0</v>
      </c>
      <c r="E57" s="23">
        <v>0</v>
      </c>
      <c r="F57" s="24">
        <v>150</v>
      </c>
      <c r="G57" s="18">
        <f t="shared" si="7"/>
        <v>0</v>
      </c>
      <c r="H57" s="18">
        <f t="shared" si="8"/>
        <v>0</v>
      </c>
      <c r="I57" s="18">
        <f t="shared" si="9"/>
        <v>0</v>
      </c>
      <c r="J57" s="18">
        <f t="shared" si="10"/>
        <v>0</v>
      </c>
      <c r="K57" s="18">
        <f t="shared" si="11"/>
        <v>0.8875739644970414</v>
      </c>
    </row>
    <row r="58" spans="1:11" s="17" customFormat="1" x14ac:dyDescent="0.25">
      <c r="A58" s="56" t="s">
        <v>68</v>
      </c>
      <c r="B58" s="23">
        <v>0</v>
      </c>
      <c r="C58" s="23">
        <v>1</v>
      </c>
      <c r="D58" s="23">
        <v>0</v>
      </c>
      <c r="E58" s="23">
        <v>0</v>
      </c>
      <c r="F58" s="24">
        <v>0</v>
      </c>
      <c r="G58" s="18">
        <f t="shared" si="7"/>
        <v>0</v>
      </c>
      <c r="H58" s="18">
        <f t="shared" si="8"/>
        <v>1</v>
      </c>
      <c r="I58" s="18">
        <f t="shared" si="9"/>
        <v>0</v>
      </c>
      <c r="J58" s="18">
        <f t="shared" si="10"/>
        <v>0</v>
      </c>
      <c r="K58" s="18">
        <f t="shared" si="11"/>
        <v>0</v>
      </c>
    </row>
    <row r="59" spans="1:11" x14ac:dyDescent="0.25">
      <c r="A59" s="20" t="s">
        <v>110</v>
      </c>
      <c r="B59" s="21">
        <v>0</v>
      </c>
      <c r="C59" s="21">
        <v>0</v>
      </c>
      <c r="D59" s="21">
        <v>0</v>
      </c>
      <c r="E59" s="21">
        <v>0</v>
      </c>
      <c r="F59" s="22">
        <v>3</v>
      </c>
      <c r="G59" s="16">
        <f t="shared" si="7"/>
        <v>0</v>
      </c>
      <c r="H59" s="16">
        <f t="shared" si="8"/>
        <v>0</v>
      </c>
      <c r="I59" s="16">
        <f t="shared" si="9"/>
        <v>0</v>
      </c>
      <c r="J59" s="16">
        <f t="shared" si="10"/>
        <v>0</v>
      </c>
      <c r="K59" s="16">
        <f t="shared" si="11"/>
        <v>1.7751479289940829E-2</v>
      </c>
    </row>
    <row r="60" spans="1:11" x14ac:dyDescent="0.25">
      <c r="A60" s="20" t="s">
        <v>59</v>
      </c>
      <c r="B60" s="21">
        <v>5</v>
      </c>
      <c r="C60" s="21">
        <v>0</v>
      </c>
      <c r="D60" s="21">
        <v>3</v>
      </c>
      <c r="E60" s="21">
        <v>0</v>
      </c>
      <c r="F60" s="22">
        <v>0</v>
      </c>
      <c r="G60" s="16">
        <f t="shared" si="7"/>
        <v>0.7142857142857143</v>
      </c>
      <c r="H60" s="16">
        <f t="shared" si="8"/>
        <v>0</v>
      </c>
      <c r="I60" s="16">
        <f t="shared" si="9"/>
        <v>0.33333333333333331</v>
      </c>
      <c r="J60" s="16">
        <f t="shared" si="10"/>
        <v>0</v>
      </c>
      <c r="K60" s="16">
        <f t="shared" si="11"/>
        <v>0</v>
      </c>
    </row>
    <row r="61" spans="1:11" x14ac:dyDescent="0.25">
      <c r="A61" s="20" t="s">
        <v>98</v>
      </c>
      <c r="B61" s="21">
        <v>0</v>
      </c>
      <c r="C61" s="21">
        <v>0</v>
      </c>
      <c r="D61" s="21">
        <v>1</v>
      </c>
      <c r="E61" s="21">
        <v>0</v>
      </c>
      <c r="F61" s="22">
        <v>0</v>
      </c>
      <c r="G61" s="16">
        <f t="shared" si="7"/>
        <v>0</v>
      </c>
      <c r="H61" s="16">
        <f t="shared" si="8"/>
        <v>0</v>
      </c>
      <c r="I61" s="16">
        <f t="shared" si="9"/>
        <v>0.1111111111111111</v>
      </c>
      <c r="J61" s="16">
        <f t="shared" si="10"/>
        <v>0</v>
      </c>
      <c r="K61" s="16">
        <f t="shared" si="11"/>
        <v>0</v>
      </c>
    </row>
    <row r="62" spans="1:11" x14ac:dyDescent="0.25">
      <c r="A62" s="20" t="s">
        <v>86</v>
      </c>
      <c r="B62" s="21">
        <v>0</v>
      </c>
      <c r="C62" s="21">
        <v>0</v>
      </c>
      <c r="D62" s="21">
        <v>0</v>
      </c>
      <c r="E62" s="21">
        <v>0</v>
      </c>
      <c r="F62" s="22">
        <v>2</v>
      </c>
      <c r="G62" s="16">
        <f t="shared" si="7"/>
        <v>0</v>
      </c>
      <c r="H62" s="16">
        <f t="shared" si="8"/>
        <v>0</v>
      </c>
      <c r="I62" s="16">
        <f t="shared" si="9"/>
        <v>0</v>
      </c>
      <c r="J62" s="16">
        <f t="shared" si="10"/>
        <v>0</v>
      </c>
      <c r="K62" s="16">
        <f t="shared" si="11"/>
        <v>1.1834319526627219E-2</v>
      </c>
    </row>
    <row r="63" spans="1:11" x14ac:dyDescent="0.25">
      <c r="A63" s="20" t="s">
        <v>63</v>
      </c>
      <c r="B63" s="21">
        <v>0</v>
      </c>
      <c r="C63" s="21">
        <v>0</v>
      </c>
      <c r="D63" s="21">
        <v>1</v>
      </c>
      <c r="E63" s="21">
        <v>0</v>
      </c>
      <c r="F63" s="22">
        <v>3</v>
      </c>
      <c r="G63" s="16">
        <f t="shared" si="7"/>
        <v>0</v>
      </c>
      <c r="H63" s="16">
        <f t="shared" si="8"/>
        <v>0</v>
      </c>
      <c r="I63" s="16">
        <f t="shared" si="9"/>
        <v>0.1111111111111111</v>
      </c>
      <c r="J63" s="16">
        <f t="shared" si="10"/>
        <v>0</v>
      </c>
      <c r="K63" s="16">
        <f t="shared" si="11"/>
        <v>1.7751479289940829E-2</v>
      </c>
    </row>
    <row r="64" spans="1:11" x14ac:dyDescent="0.25">
      <c r="A64" s="20" t="s">
        <v>126</v>
      </c>
      <c r="B64" s="21">
        <v>2</v>
      </c>
      <c r="C64" s="21">
        <v>0</v>
      </c>
      <c r="D64" s="21">
        <v>0</v>
      </c>
      <c r="E64" s="21">
        <v>1</v>
      </c>
      <c r="F64" s="22">
        <v>0</v>
      </c>
      <c r="G64" s="16">
        <f t="shared" si="7"/>
        <v>0.2857142857142857</v>
      </c>
      <c r="H64" s="16">
        <f t="shared" si="8"/>
        <v>0</v>
      </c>
      <c r="I64" s="16">
        <f t="shared" si="9"/>
        <v>0</v>
      </c>
      <c r="J64" s="16">
        <f t="shared" si="10"/>
        <v>0.16666666666666666</v>
      </c>
      <c r="K64" s="16">
        <f t="shared" si="11"/>
        <v>0</v>
      </c>
    </row>
    <row r="65" spans="1:11" s="17" customFormat="1" x14ac:dyDescent="0.25">
      <c r="A65" s="19" t="s">
        <v>47</v>
      </c>
      <c r="B65" s="23">
        <v>7</v>
      </c>
      <c r="C65" s="23">
        <v>1</v>
      </c>
      <c r="D65" s="23">
        <v>9</v>
      </c>
      <c r="E65" s="23">
        <v>6</v>
      </c>
      <c r="F65" s="24">
        <v>169</v>
      </c>
      <c r="G65" s="18">
        <f t="shared" si="7"/>
        <v>1</v>
      </c>
      <c r="H65" s="18">
        <f t="shared" si="8"/>
        <v>1</v>
      </c>
      <c r="I65" s="18">
        <f t="shared" si="9"/>
        <v>1</v>
      </c>
      <c r="J65" s="18">
        <f t="shared" si="10"/>
        <v>1</v>
      </c>
      <c r="K65" s="18">
        <f t="shared" si="11"/>
        <v>1</v>
      </c>
    </row>
    <row r="66" spans="1:11" ht="5.25" customHeight="1" x14ac:dyDescent="0.25"/>
    <row r="67" spans="1:11" x14ac:dyDescent="0.25">
      <c r="A67" s="58" t="s">
        <v>128</v>
      </c>
      <c r="B67" s="31">
        <f>SUM(B53,B54,B55,B56,B57,B58,B60,B62)</f>
        <v>5</v>
      </c>
      <c r="C67" s="31">
        <f t="shared" ref="C67:K67" si="12">SUM(C53,C54,C55,C56,C57,C58,C60,C62)</f>
        <v>1</v>
      </c>
      <c r="D67" s="31">
        <f t="shared" si="12"/>
        <v>7</v>
      </c>
      <c r="E67" s="31">
        <f t="shared" si="12"/>
        <v>5</v>
      </c>
      <c r="F67" s="32">
        <f t="shared" si="12"/>
        <v>163</v>
      </c>
      <c r="G67" s="33">
        <f t="shared" si="12"/>
        <v>0.7142857142857143</v>
      </c>
      <c r="H67" s="33">
        <f t="shared" si="12"/>
        <v>1</v>
      </c>
      <c r="I67" s="33">
        <f t="shared" si="12"/>
        <v>0.77777777777777768</v>
      </c>
      <c r="J67" s="33">
        <f t="shared" si="12"/>
        <v>0.83333333333333337</v>
      </c>
      <c r="K67" s="34">
        <f t="shared" si="12"/>
        <v>0.96449704142011827</v>
      </c>
    </row>
    <row r="69" spans="1:11" x14ac:dyDescent="0.25">
      <c r="A69" s="49" t="s">
        <v>137</v>
      </c>
    </row>
    <row r="70" spans="1:11" x14ac:dyDescent="0.25">
      <c r="A70" s="20" t="s">
        <v>54</v>
      </c>
      <c r="B70" s="21" t="s">
        <v>42</v>
      </c>
      <c r="C70" s="21" t="s">
        <v>43</v>
      </c>
      <c r="D70" s="21" t="s">
        <v>44</v>
      </c>
      <c r="E70" s="21" t="s">
        <v>45</v>
      </c>
      <c r="F70" s="22" t="s">
        <v>46</v>
      </c>
      <c r="G70" s="21" t="s">
        <v>49</v>
      </c>
      <c r="H70" s="21" t="s">
        <v>50</v>
      </c>
      <c r="I70" s="21" t="s">
        <v>51</v>
      </c>
      <c r="J70" s="21" t="s">
        <v>52</v>
      </c>
      <c r="K70" s="21" t="s">
        <v>53</v>
      </c>
    </row>
    <row r="71" spans="1:11" x14ac:dyDescent="0.25">
      <c r="A71" s="20" t="s">
        <v>71</v>
      </c>
      <c r="B71" s="21">
        <v>359895</v>
      </c>
      <c r="C71" s="21">
        <v>48</v>
      </c>
      <c r="D71" s="21">
        <v>21</v>
      </c>
      <c r="E71" s="21">
        <v>44</v>
      </c>
      <c r="F71" s="22">
        <v>1216</v>
      </c>
      <c r="G71" s="16">
        <f t="shared" ref="G71:G96" si="13">B71/B$96</f>
        <v>0.97937541159374542</v>
      </c>
      <c r="H71" s="16">
        <f t="shared" ref="H71:H96" si="14">C71/C$96</f>
        <v>8.8911166075500031E-6</v>
      </c>
      <c r="I71" s="16">
        <f t="shared" ref="I71:I96" si="15">D71/D$96</f>
        <v>3.9382076466865141E-6</v>
      </c>
      <c r="J71" s="16">
        <f t="shared" ref="J71:J96" si="16">E71/E$96</f>
        <v>1.9936411908018833E-5</v>
      </c>
      <c r="K71" s="16">
        <f t="shared" ref="K71:K96" si="17">F71/F$96</f>
        <v>2.3621741326391856E-2</v>
      </c>
    </row>
    <row r="72" spans="1:11" x14ac:dyDescent="0.25">
      <c r="A72" s="20" t="s">
        <v>65</v>
      </c>
      <c r="B72" s="21">
        <v>52</v>
      </c>
      <c r="C72" s="21">
        <v>0</v>
      </c>
      <c r="D72" s="21">
        <v>0</v>
      </c>
      <c r="E72" s="21">
        <v>0</v>
      </c>
      <c r="F72" s="22">
        <v>0</v>
      </c>
      <c r="G72" s="16">
        <f t="shared" si="13"/>
        <v>1.4150660999145517E-4</v>
      </c>
      <c r="H72" s="16">
        <f t="shared" si="14"/>
        <v>0</v>
      </c>
      <c r="I72" s="16">
        <f t="shared" si="15"/>
        <v>0</v>
      </c>
      <c r="J72" s="16">
        <f t="shared" si="16"/>
        <v>0</v>
      </c>
      <c r="K72" s="16">
        <f t="shared" si="17"/>
        <v>0</v>
      </c>
    </row>
    <row r="73" spans="1:11" x14ac:dyDescent="0.25">
      <c r="A73" s="20" t="s">
        <v>73</v>
      </c>
      <c r="B73" s="21">
        <v>0</v>
      </c>
      <c r="C73" s="21">
        <v>0</v>
      </c>
      <c r="D73" s="21">
        <v>1</v>
      </c>
      <c r="E73" s="21">
        <v>0</v>
      </c>
      <c r="F73" s="22">
        <v>0</v>
      </c>
      <c r="G73" s="16">
        <f t="shared" si="13"/>
        <v>0</v>
      </c>
      <c r="H73" s="16">
        <f t="shared" si="14"/>
        <v>0</v>
      </c>
      <c r="I73" s="16">
        <f t="shared" si="15"/>
        <v>1.8753369746126257E-7</v>
      </c>
      <c r="J73" s="16">
        <f t="shared" si="16"/>
        <v>0</v>
      </c>
      <c r="K73" s="16">
        <f t="shared" si="17"/>
        <v>0</v>
      </c>
    </row>
    <row r="74" spans="1:11" x14ac:dyDescent="0.25">
      <c r="A74" s="20" t="s">
        <v>66</v>
      </c>
      <c r="B74" s="21">
        <v>16</v>
      </c>
      <c r="C74" s="21">
        <v>10</v>
      </c>
      <c r="D74" s="21">
        <v>43</v>
      </c>
      <c r="E74" s="21">
        <v>48</v>
      </c>
      <c r="F74" s="22">
        <v>92</v>
      </c>
      <c r="G74" s="16">
        <f t="shared" si="13"/>
        <v>4.3540495381986212E-5</v>
      </c>
      <c r="H74" s="16">
        <f t="shared" si="14"/>
        <v>1.8523159599062505E-6</v>
      </c>
      <c r="I74" s="16">
        <f t="shared" si="15"/>
        <v>8.0639489908342902E-6</v>
      </c>
      <c r="J74" s="16">
        <f t="shared" si="16"/>
        <v>2.1748812990566001E-5</v>
      </c>
      <c r="K74" s="16">
        <f t="shared" si="17"/>
        <v>1.7871712187730682E-3</v>
      </c>
    </row>
    <row r="75" spans="1:11" x14ac:dyDescent="0.25">
      <c r="A75" s="20" t="s">
        <v>74</v>
      </c>
      <c r="B75" s="21">
        <v>76</v>
      </c>
      <c r="C75" s="21">
        <v>1040</v>
      </c>
      <c r="D75" s="21">
        <v>2443</v>
      </c>
      <c r="E75" s="21">
        <v>1534</v>
      </c>
      <c r="F75" s="22">
        <v>1106</v>
      </c>
      <c r="G75" s="16">
        <f t="shared" si="13"/>
        <v>2.068173530644345E-4</v>
      </c>
      <c r="H75" s="16">
        <f t="shared" si="14"/>
        <v>1.9264085983025005E-4</v>
      </c>
      <c r="I75" s="16">
        <f t="shared" si="15"/>
        <v>4.5814482289786444E-4</v>
      </c>
      <c r="J75" s="16">
        <f t="shared" si="16"/>
        <v>6.9505581515683838E-4</v>
      </c>
      <c r="K75" s="16">
        <f t="shared" si="17"/>
        <v>2.1484906173511016E-2</v>
      </c>
    </row>
    <row r="76" spans="1:11" s="17" customFormat="1" x14ac:dyDescent="0.25">
      <c r="A76" s="56" t="s">
        <v>61</v>
      </c>
      <c r="B76" s="23">
        <v>1305</v>
      </c>
      <c r="C76" s="23">
        <v>7570</v>
      </c>
      <c r="D76" s="23">
        <v>1219</v>
      </c>
      <c r="E76" s="23">
        <v>39396</v>
      </c>
      <c r="F76" s="24">
        <v>43165</v>
      </c>
      <c r="G76" s="18">
        <f t="shared" si="13"/>
        <v>3.5512716545932502E-3</v>
      </c>
      <c r="H76" s="18">
        <f t="shared" si="14"/>
        <v>1.4022031816490316E-3</v>
      </c>
      <c r="I76" s="18">
        <f t="shared" si="15"/>
        <v>2.2860357720527906E-4</v>
      </c>
      <c r="J76" s="18">
        <f t="shared" si="16"/>
        <v>1.7850338262007045E-2</v>
      </c>
      <c r="K76" s="18">
        <f t="shared" si="17"/>
        <v>0.83851353976455967</v>
      </c>
    </row>
    <row r="77" spans="1:11" s="17" customFormat="1" x14ac:dyDescent="0.25">
      <c r="A77" s="56" t="s">
        <v>62</v>
      </c>
      <c r="B77" s="23">
        <v>5197</v>
      </c>
      <c r="C77" s="23">
        <v>5389093</v>
      </c>
      <c r="D77" s="23">
        <v>5296402</v>
      </c>
      <c r="E77" s="23">
        <v>2157445</v>
      </c>
      <c r="F77" s="24">
        <v>4143</v>
      </c>
      <c r="G77" s="18">
        <f t="shared" si="13"/>
        <v>1.4142497156261395E-2</v>
      </c>
      <c r="H77" s="18">
        <f t="shared" si="14"/>
        <v>0.9982302973319056</v>
      </c>
      <c r="I77" s="18">
        <f t="shared" si="15"/>
        <v>0.99325385030122604</v>
      </c>
      <c r="J77" s="18">
        <f t="shared" si="16"/>
        <v>0.97753891338399301</v>
      </c>
      <c r="K77" s="18">
        <f t="shared" si="17"/>
        <v>8.0480982167139364E-2</v>
      </c>
    </row>
    <row r="78" spans="1:11" x14ac:dyDescent="0.25">
      <c r="A78" s="20" t="s">
        <v>76</v>
      </c>
      <c r="B78" s="21">
        <v>0</v>
      </c>
      <c r="C78" s="21">
        <v>0</v>
      </c>
      <c r="D78" s="21">
        <v>80</v>
      </c>
      <c r="E78" s="21">
        <v>0</v>
      </c>
      <c r="F78" s="22">
        <v>0</v>
      </c>
      <c r="G78" s="16">
        <f t="shared" si="13"/>
        <v>0</v>
      </c>
      <c r="H78" s="16">
        <f t="shared" si="14"/>
        <v>0</v>
      </c>
      <c r="I78" s="16">
        <f t="shared" si="15"/>
        <v>1.5002695796901005E-5</v>
      </c>
      <c r="J78" s="16">
        <f t="shared" si="16"/>
        <v>0</v>
      </c>
      <c r="K78" s="16">
        <f t="shared" si="17"/>
        <v>0</v>
      </c>
    </row>
    <row r="79" spans="1:11" x14ac:dyDescent="0.25">
      <c r="A79" s="20" t="s">
        <v>56</v>
      </c>
      <c r="B79" s="21">
        <v>175</v>
      </c>
      <c r="C79" s="21">
        <v>141</v>
      </c>
      <c r="D79" s="21">
        <v>841</v>
      </c>
      <c r="E79" s="21">
        <v>2066</v>
      </c>
      <c r="F79" s="22">
        <v>779</v>
      </c>
      <c r="G79" s="16">
        <f t="shared" si="13"/>
        <v>4.7622416824047415E-4</v>
      </c>
      <c r="H79" s="16">
        <f t="shared" si="14"/>
        <v>2.6117655034678135E-5</v>
      </c>
      <c r="I79" s="16">
        <f t="shared" si="15"/>
        <v>1.5771583956492182E-4</v>
      </c>
      <c r="J79" s="16">
        <f t="shared" si="16"/>
        <v>9.361051591356116E-4</v>
      </c>
      <c r="K79" s="16">
        <f t="shared" si="17"/>
        <v>1.5132678037219783E-2</v>
      </c>
    </row>
    <row r="80" spans="1:11" x14ac:dyDescent="0.25">
      <c r="A80" s="20" t="s">
        <v>64</v>
      </c>
      <c r="B80" s="21">
        <v>16</v>
      </c>
      <c r="C80" s="21">
        <v>45</v>
      </c>
      <c r="D80" s="21">
        <v>20</v>
      </c>
      <c r="E80" s="21">
        <v>401</v>
      </c>
      <c r="F80" s="22">
        <v>347</v>
      </c>
      <c r="G80" s="16">
        <f t="shared" si="13"/>
        <v>4.3540495381986212E-5</v>
      </c>
      <c r="H80" s="16">
        <f t="shared" si="14"/>
        <v>8.3354218195781283E-6</v>
      </c>
      <c r="I80" s="16">
        <f t="shared" si="15"/>
        <v>3.7506739492252512E-6</v>
      </c>
      <c r="J80" s="16">
        <f t="shared" si="16"/>
        <v>1.8169320852535345E-4</v>
      </c>
      <c r="K80" s="16">
        <f t="shared" si="17"/>
        <v>6.7407436186332024E-3</v>
      </c>
    </row>
    <row r="81" spans="1:11" x14ac:dyDescent="0.25">
      <c r="A81" s="20" t="s">
        <v>57</v>
      </c>
      <c r="B81" s="21">
        <v>0</v>
      </c>
      <c r="C81" s="21">
        <v>2</v>
      </c>
      <c r="D81" s="21">
        <v>30500</v>
      </c>
      <c r="E81" s="21">
        <v>1</v>
      </c>
      <c r="F81" s="22">
        <v>0</v>
      </c>
      <c r="G81" s="16">
        <f t="shared" si="13"/>
        <v>0</v>
      </c>
      <c r="H81" s="16">
        <f t="shared" si="14"/>
        <v>3.7046319198125011E-7</v>
      </c>
      <c r="I81" s="16">
        <f t="shared" si="15"/>
        <v>5.719777772568508E-3</v>
      </c>
      <c r="J81" s="16">
        <f t="shared" si="16"/>
        <v>4.5310027063679167E-7</v>
      </c>
      <c r="K81" s="16">
        <f t="shared" si="17"/>
        <v>0</v>
      </c>
    </row>
    <row r="82" spans="1:11" x14ac:dyDescent="0.25">
      <c r="A82" s="20" t="s">
        <v>127</v>
      </c>
      <c r="B82" s="21">
        <v>1</v>
      </c>
      <c r="C82" s="21">
        <v>0</v>
      </c>
      <c r="D82" s="21">
        <v>17</v>
      </c>
      <c r="E82" s="21">
        <v>0</v>
      </c>
      <c r="F82" s="22">
        <v>63</v>
      </c>
      <c r="G82" s="16">
        <f t="shared" si="13"/>
        <v>2.7212809613741382E-6</v>
      </c>
      <c r="H82" s="16">
        <f t="shared" si="14"/>
        <v>0</v>
      </c>
      <c r="I82" s="16">
        <f t="shared" si="15"/>
        <v>3.1880728568414635E-6</v>
      </c>
      <c r="J82" s="16">
        <f t="shared" si="16"/>
        <v>0</v>
      </c>
      <c r="K82" s="16">
        <f t="shared" si="17"/>
        <v>1.2238237693772097E-3</v>
      </c>
    </row>
    <row r="83" spans="1:11" x14ac:dyDescent="0.25">
      <c r="A83" s="20" t="s">
        <v>68</v>
      </c>
      <c r="B83" s="21">
        <v>223</v>
      </c>
      <c r="C83" s="21">
        <v>11</v>
      </c>
      <c r="D83" s="21">
        <v>0</v>
      </c>
      <c r="E83" s="21">
        <v>260</v>
      </c>
      <c r="F83" s="22">
        <v>442</v>
      </c>
      <c r="G83" s="16">
        <f t="shared" si="13"/>
        <v>6.068456543864328E-4</v>
      </c>
      <c r="H83" s="16">
        <f t="shared" si="14"/>
        <v>2.0375475558968755E-6</v>
      </c>
      <c r="I83" s="16">
        <f t="shared" si="15"/>
        <v>0</v>
      </c>
      <c r="J83" s="16">
        <f t="shared" si="16"/>
        <v>1.1780607036556584E-4</v>
      </c>
      <c r="K83" s="16">
        <f t="shared" si="17"/>
        <v>8.586192159757566E-3</v>
      </c>
    </row>
    <row r="84" spans="1:11" x14ac:dyDescent="0.25">
      <c r="A84" s="20" t="s">
        <v>93</v>
      </c>
      <c r="B84" s="21">
        <v>41</v>
      </c>
      <c r="C84" s="21">
        <v>11</v>
      </c>
      <c r="D84" s="21">
        <v>10</v>
      </c>
      <c r="E84" s="21">
        <v>13</v>
      </c>
      <c r="F84" s="22">
        <v>10</v>
      </c>
      <c r="G84" s="16">
        <f t="shared" si="13"/>
        <v>1.1157251941633966E-4</v>
      </c>
      <c r="H84" s="16">
        <f t="shared" si="14"/>
        <v>2.0375475558968755E-6</v>
      </c>
      <c r="I84" s="16">
        <f t="shared" si="15"/>
        <v>1.8753369746126256E-6</v>
      </c>
      <c r="J84" s="16">
        <f t="shared" si="16"/>
        <v>5.8903035182782914E-6</v>
      </c>
      <c r="K84" s="16">
        <f t="shared" si="17"/>
        <v>1.9425774117098568E-4</v>
      </c>
    </row>
    <row r="85" spans="1:11" x14ac:dyDescent="0.25">
      <c r="A85" s="20" t="s">
        <v>95</v>
      </c>
      <c r="B85" s="21">
        <v>0</v>
      </c>
      <c r="C85" s="21">
        <v>0</v>
      </c>
      <c r="D85" s="21">
        <v>0</v>
      </c>
      <c r="E85" s="21">
        <v>1</v>
      </c>
      <c r="F85" s="22">
        <v>0</v>
      </c>
      <c r="G85" s="16">
        <f t="shared" si="13"/>
        <v>0</v>
      </c>
      <c r="H85" s="16">
        <f t="shared" si="14"/>
        <v>0</v>
      </c>
      <c r="I85" s="16">
        <f t="shared" si="15"/>
        <v>0</v>
      </c>
      <c r="J85" s="16">
        <f t="shared" si="16"/>
        <v>4.5310027063679167E-7</v>
      </c>
      <c r="K85" s="16">
        <f t="shared" si="17"/>
        <v>0</v>
      </c>
    </row>
    <row r="86" spans="1:11" x14ac:dyDescent="0.25">
      <c r="A86" s="20" t="s">
        <v>67</v>
      </c>
      <c r="B86" s="21">
        <v>0</v>
      </c>
      <c r="C86" s="21">
        <v>151</v>
      </c>
      <c r="D86" s="21">
        <v>0</v>
      </c>
      <c r="E86" s="21">
        <v>0</v>
      </c>
      <c r="F86" s="22">
        <v>0</v>
      </c>
      <c r="G86" s="16">
        <f t="shared" si="13"/>
        <v>0</v>
      </c>
      <c r="H86" s="16">
        <f t="shared" si="14"/>
        <v>2.7969970994584385E-5</v>
      </c>
      <c r="I86" s="16">
        <f t="shared" si="15"/>
        <v>0</v>
      </c>
      <c r="J86" s="16">
        <f t="shared" si="16"/>
        <v>0</v>
      </c>
      <c r="K86" s="16">
        <f t="shared" si="17"/>
        <v>0</v>
      </c>
    </row>
    <row r="87" spans="1:11" x14ac:dyDescent="0.25">
      <c r="A87" s="20" t="s">
        <v>82</v>
      </c>
      <c r="B87" s="21">
        <v>0</v>
      </c>
      <c r="C87" s="21">
        <v>0</v>
      </c>
      <c r="D87" s="21">
        <v>2</v>
      </c>
      <c r="E87" s="21">
        <v>12</v>
      </c>
      <c r="F87" s="22">
        <v>0</v>
      </c>
      <c r="G87" s="16">
        <f t="shared" si="13"/>
        <v>0</v>
      </c>
      <c r="H87" s="16">
        <f t="shared" si="14"/>
        <v>0</v>
      </c>
      <c r="I87" s="16">
        <f t="shared" si="15"/>
        <v>3.7506739492252514E-7</v>
      </c>
      <c r="J87" s="16">
        <f t="shared" si="16"/>
        <v>5.4372032476415002E-6</v>
      </c>
      <c r="K87" s="16">
        <f t="shared" si="17"/>
        <v>0</v>
      </c>
    </row>
    <row r="88" spans="1:11" x14ac:dyDescent="0.25">
      <c r="A88" s="20" t="s">
        <v>59</v>
      </c>
      <c r="B88" s="21">
        <v>81</v>
      </c>
      <c r="C88" s="21">
        <v>112</v>
      </c>
      <c r="D88" s="21">
        <v>94</v>
      </c>
      <c r="E88" s="21">
        <v>16</v>
      </c>
      <c r="F88" s="22">
        <v>2</v>
      </c>
      <c r="G88" s="16">
        <f t="shared" si="13"/>
        <v>2.2042375787130518E-4</v>
      </c>
      <c r="H88" s="16">
        <f t="shared" si="14"/>
        <v>2.0745938750950007E-5</v>
      </c>
      <c r="I88" s="16">
        <f t="shared" si="15"/>
        <v>1.7628167561358683E-5</v>
      </c>
      <c r="J88" s="16">
        <f t="shared" si="16"/>
        <v>7.2496043301886667E-6</v>
      </c>
      <c r="K88" s="16">
        <f t="shared" si="17"/>
        <v>3.8851548234197133E-5</v>
      </c>
    </row>
    <row r="89" spans="1:11" x14ac:dyDescent="0.25">
      <c r="A89" s="20" t="s">
        <v>83</v>
      </c>
      <c r="B89" s="21">
        <v>0</v>
      </c>
      <c r="C89" s="21">
        <v>57</v>
      </c>
      <c r="D89" s="21">
        <v>171</v>
      </c>
      <c r="E89" s="21">
        <v>401</v>
      </c>
      <c r="F89" s="22">
        <v>101</v>
      </c>
      <c r="G89" s="16">
        <f t="shared" si="13"/>
        <v>0</v>
      </c>
      <c r="H89" s="16">
        <f t="shared" si="14"/>
        <v>1.0558200971465628E-5</v>
      </c>
      <c r="I89" s="16">
        <f t="shared" si="15"/>
        <v>3.2068262265875899E-5</v>
      </c>
      <c r="J89" s="16">
        <f t="shared" si="16"/>
        <v>1.8169320852535345E-4</v>
      </c>
      <c r="K89" s="16">
        <f t="shared" si="17"/>
        <v>1.9620031858269553E-3</v>
      </c>
    </row>
    <row r="90" spans="1:11" x14ac:dyDescent="0.25">
      <c r="A90" s="20" t="s">
        <v>85</v>
      </c>
      <c r="B90" s="21">
        <v>0</v>
      </c>
      <c r="C90" s="21">
        <v>0</v>
      </c>
      <c r="D90" s="21">
        <v>0</v>
      </c>
      <c r="E90" s="21">
        <v>4</v>
      </c>
      <c r="F90" s="22">
        <v>0</v>
      </c>
      <c r="G90" s="16">
        <f t="shared" si="13"/>
        <v>0</v>
      </c>
      <c r="H90" s="16">
        <f t="shared" si="14"/>
        <v>0</v>
      </c>
      <c r="I90" s="16">
        <f t="shared" si="15"/>
        <v>0</v>
      </c>
      <c r="J90" s="16">
        <f t="shared" si="16"/>
        <v>1.8124010825471667E-6</v>
      </c>
      <c r="K90" s="16">
        <f t="shared" si="17"/>
        <v>0</v>
      </c>
    </row>
    <row r="91" spans="1:11" x14ac:dyDescent="0.25">
      <c r="A91" s="20" t="s">
        <v>86</v>
      </c>
      <c r="B91" s="21">
        <v>0</v>
      </c>
      <c r="C91" s="21">
        <v>12</v>
      </c>
      <c r="D91" s="21">
        <v>6</v>
      </c>
      <c r="E91" s="21">
        <v>16</v>
      </c>
      <c r="F91" s="22">
        <v>4</v>
      </c>
      <c r="G91" s="16">
        <f t="shared" si="13"/>
        <v>0</v>
      </c>
      <c r="H91" s="16">
        <f t="shared" si="14"/>
        <v>2.2227791518875008E-6</v>
      </c>
      <c r="I91" s="16">
        <f t="shared" si="15"/>
        <v>1.1252021847675755E-6</v>
      </c>
      <c r="J91" s="16">
        <f t="shared" si="16"/>
        <v>7.2496043301886667E-6</v>
      </c>
      <c r="K91" s="16">
        <f t="shared" si="17"/>
        <v>7.7703096468394265E-5</v>
      </c>
    </row>
    <row r="92" spans="1:11" x14ac:dyDescent="0.25">
      <c r="A92" s="20" t="s">
        <v>87</v>
      </c>
      <c r="B92" s="21">
        <v>0</v>
      </c>
      <c r="C92" s="21">
        <v>0</v>
      </c>
      <c r="D92" s="21">
        <v>0</v>
      </c>
      <c r="E92" s="21">
        <v>5275</v>
      </c>
      <c r="F92" s="22">
        <v>0</v>
      </c>
      <c r="G92" s="16">
        <f t="shared" si="13"/>
        <v>0</v>
      </c>
      <c r="H92" s="16">
        <f t="shared" si="14"/>
        <v>0</v>
      </c>
      <c r="I92" s="16">
        <f t="shared" si="15"/>
        <v>0</v>
      </c>
      <c r="J92" s="16">
        <f t="shared" si="16"/>
        <v>2.3901039276090761E-3</v>
      </c>
      <c r="K92" s="16">
        <f t="shared" si="17"/>
        <v>0</v>
      </c>
    </row>
    <row r="93" spans="1:11" x14ac:dyDescent="0.25">
      <c r="A93" s="20" t="s">
        <v>100</v>
      </c>
      <c r="B93" s="21">
        <v>1</v>
      </c>
      <c r="C93" s="21">
        <v>0</v>
      </c>
      <c r="D93" s="21">
        <v>0</v>
      </c>
      <c r="E93" s="21">
        <v>3</v>
      </c>
      <c r="F93" s="22">
        <v>1</v>
      </c>
      <c r="G93" s="16">
        <f t="shared" si="13"/>
        <v>2.7212809613741382E-6</v>
      </c>
      <c r="H93" s="16">
        <f t="shared" si="14"/>
        <v>0</v>
      </c>
      <c r="I93" s="16">
        <f t="shared" si="15"/>
        <v>0</v>
      </c>
      <c r="J93" s="16">
        <f t="shared" si="16"/>
        <v>1.3593008119103751E-6</v>
      </c>
      <c r="K93" s="16">
        <f t="shared" si="17"/>
        <v>1.9425774117098566E-5</v>
      </c>
    </row>
    <row r="94" spans="1:11" x14ac:dyDescent="0.25">
      <c r="A94" s="20" t="s">
        <v>63</v>
      </c>
      <c r="B94" s="21">
        <v>392</v>
      </c>
      <c r="C94" s="21">
        <v>344</v>
      </c>
      <c r="D94" s="21">
        <v>505</v>
      </c>
      <c r="E94" s="21">
        <v>81</v>
      </c>
      <c r="F94" s="22">
        <v>7</v>
      </c>
      <c r="G94" s="16">
        <f t="shared" si="13"/>
        <v>1.0667421368586621E-3</v>
      </c>
      <c r="H94" s="16">
        <f t="shared" si="14"/>
        <v>6.3719669020775022E-5</v>
      </c>
      <c r="I94" s="16">
        <f t="shared" si="15"/>
        <v>9.4704517217937594E-5</v>
      </c>
      <c r="J94" s="16">
        <f t="shared" si="16"/>
        <v>3.6701121921580125E-5</v>
      </c>
      <c r="K94" s="16">
        <f t="shared" si="17"/>
        <v>1.3598041881968996E-4</v>
      </c>
    </row>
    <row r="95" spans="1:11" x14ac:dyDescent="0.25">
      <c r="A95" s="20" t="s">
        <v>126</v>
      </c>
      <c r="B95" s="21">
        <v>3</v>
      </c>
      <c r="C95" s="21">
        <v>0</v>
      </c>
      <c r="D95" s="21">
        <v>0</v>
      </c>
      <c r="E95" s="21">
        <v>0</v>
      </c>
      <c r="F95" s="22">
        <v>0</v>
      </c>
      <c r="G95" s="16">
        <f t="shared" si="13"/>
        <v>8.1638428841224138E-6</v>
      </c>
      <c r="H95" s="16">
        <f t="shared" si="14"/>
        <v>0</v>
      </c>
      <c r="I95" s="16">
        <f t="shared" si="15"/>
        <v>0</v>
      </c>
      <c r="J95" s="16">
        <f t="shared" si="16"/>
        <v>0</v>
      </c>
      <c r="K95" s="16">
        <f t="shared" si="17"/>
        <v>0</v>
      </c>
    </row>
    <row r="96" spans="1:11" s="17" customFormat="1" x14ac:dyDescent="0.25">
      <c r="A96" s="19" t="s">
        <v>47</v>
      </c>
      <c r="B96" s="23">
        <v>367474</v>
      </c>
      <c r="C96" s="23">
        <v>5398647</v>
      </c>
      <c r="D96" s="23">
        <v>5332375</v>
      </c>
      <c r="E96" s="23">
        <v>2207017</v>
      </c>
      <c r="F96" s="24">
        <v>51478</v>
      </c>
      <c r="G96" s="18">
        <f t="shared" si="13"/>
        <v>1</v>
      </c>
      <c r="H96" s="18">
        <f t="shared" si="14"/>
        <v>1</v>
      </c>
      <c r="I96" s="18">
        <f t="shared" si="15"/>
        <v>1</v>
      </c>
      <c r="J96" s="18">
        <f t="shared" si="16"/>
        <v>1</v>
      </c>
      <c r="K96" s="18">
        <f t="shared" si="17"/>
        <v>1</v>
      </c>
    </row>
    <row r="97" spans="1:11" ht="5.25" customHeight="1" x14ac:dyDescent="0.25"/>
    <row r="98" spans="1:11" x14ac:dyDescent="0.25">
      <c r="A98" s="59" t="s">
        <v>128</v>
      </c>
      <c r="B98" s="45">
        <f>SUM(B71,B72,B76,B77,B78,B79,B80,B81,B83,B86,B87,B88,B90,B91)</f>
        <v>366944</v>
      </c>
      <c r="C98" s="45">
        <f t="shared" ref="C98:K98" si="18">SUM(C71,C72,C76,C77,C78,C79,C80,C81,C83,C86,C87,C88,C90,C91)</f>
        <v>5397185</v>
      </c>
      <c r="D98" s="45">
        <f t="shared" si="18"/>
        <v>5329185</v>
      </c>
      <c r="E98" s="45">
        <f t="shared" si="18"/>
        <v>2199661</v>
      </c>
      <c r="F98" s="50">
        <f t="shared" si="18"/>
        <v>50098</v>
      </c>
      <c r="G98" s="46">
        <f t="shared" si="18"/>
        <v>0.99855772109047169</v>
      </c>
      <c r="H98" s="46">
        <f t="shared" si="18"/>
        <v>0.99972919140666172</v>
      </c>
      <c r="I98" s="46">
        <f t="shared" si="18"/>
        <v>0.99940176750509857</v>
      </c>
      <c r="J98" s="46">
        <f t="shared" si="18"/>
        <v>0.99666699440919582</v>
      </c>
      <c r="K98" s="47">
        <f t="shared" si="18"/>
        <v>0.97319243171840397</v>
      </c>
    </row>
    <row r="100" spans="1:11" x14ac:dyDescent="0.25">
      <c r="A100" s="91" t="s">
        <v>138</v>
      </c>
    </row>
    <row r="101" spans="1:11" x14ac:dyDescent="0.25">
      <c r="A101" s="20" t="s">
        <v>54</v>
      </c>
      <c r="B101" s="21" t="s">
        <v>42</v>
      </c>
      <c r="C101" s="21" t="s">
        <v>43</v>
      </c>
      <c r="D101" s="21" t="s">
        <v>44</v>
      </c>
      <c r="E101" s="21" t="s">
        <v>45</v>
      </c>
      <c r="F101" s="22" t="s">
        <v>46</v>
      </c>
      <c r="G101" s="21" t="s">
        <v>49</v>
      </c>
      <c r="H101" s="21" t="s">
        <v>50</v>
      </c>
      <c r="I101" s="21" t="s">
        <v>51</v>
      </c>
      <c r="J101" s="21" t="s">
        <v>52</v>
      </c>
      <c r="K101" s="21" t="s">
        <v>53</v>
      </c>
    </row>
    <row r="102" spans="1:11" x14ac:dyDescent="0.25">
      <c r="A102" s="20" t="s">
        <v>71</v>
      </c>
      <c r="B102" s="21">
        <v>586</v>
      </c>
      <c r="C102" s="21">
        <v>3624</v>
      </c>
      <c r="D102" s="21">
        <v>62663</v>
      </c>
      <c r="E102" s="21">
        <v>17716</v>
      </c>
      <c r="F102" s="22">
        <v>109</v>
      </c>
      <c r="G102" s="16">
        <f>B102/B$128</f>
        <v>2.5761752150842534E-3</v>
      </c>
      <c r="H102" s="16">
        <f t="shared" ref="H102:K102" si="19">C102/C$128</f>
        <v>1.9054228840026499E-2</v>
      </c>
      <c r="I102" s="16">
        <f t="shared" si="19"/>
        <v>0.12623387402196598</v>
      </c>
      <c r="J102" s="16">
        <f t="shared" si="19"/>
        <v>0.14252614641995173</v>
      </c>
      <c r="K102" s="16">
        <f t="shared" si="19"/>
        <v>9.6829070041174565E-5</v>
      </c>
    </row>
    <row r="103" spans="1:11" x14ac:dyDescent="0.25">
      <c r="A103" s="20" t="s">
        <v>72</v>
      </c>
      <c r="B103" s="21">
        <v>0</v>
      </c>
      <c r="C103" s="21">
        <v>1</v>
      </c>
      <c r="D103" s="21">
        <v>0</v>
      </c>
      <c r="E103" s="21">
        <v>0</v>
      </c>
      <c r="F103" s="22">
        <v>0</v>
      </c>
      <c r="G103" s="16">
        <f t="shared" ref="G103:G128" si="20">B103/B$128</f>
        <v>0</v>
      </c>
      <c r="H103" s="16">
        <f t="shared" ref="H103:H128" si="21">C103/C$128</f>
        <v>5.2577894150183494E-6</v>
      </c>
      <c r="I103" s="16">
        <f t="shared" ref="I103:I128" si="22">D103/D$128</f>
        <v>0</v>
      </c>
      <c r="J103" s="16">
        <f t="shared" ref="J103:J128" si="23">E103/E$128</f>
        <v>0</v>
      </c>
      <c r="K103" s="16">
        <f t="shared" ref="K103:K128" si="24">F103/F$128</f>
        <v>0</v>
      </c>
    </row>
    <row r="104" spans="1:11" x14ac:dyDescent="0.25">
      <c r="A104" s="20" t="s">
        <v>65</v>
      </c>
      <c r="B104" s="21">
        <v>0</v>
      </c>
      <c r="C104" s="21">
        <v>0</v>
      </c>
      <c r="D104" s="21">
        <v>0</v>
      </c>
      <c r="E104" s="21">
        <v>1</v>
      </c>
      <c r="F104" s="22">
        <v>2</v>
      </c>
      <c r="G104" s="16">
        <f t="shared" si="20"/>
        <v>0</v>
      </c>
      <c r="H104" s="16">
        <f t="shared" si="21"/>
        <v>0</v>
      </c>
      <c r="I104" s="16">
        <f t="shared" si="22"/>
        <v>0</v>
      </c>
      <c r="J104" s="16">
        <f t="shared" si="23"/>
        <v>8.0450522928399039E-6</v>
      </c>
      <c r="K104" s="16">
        <f t="shared" si="24"/>
        <v>1.7766801842417351E-6</v>
      </c>
    </row>
    <row r="105" spans="1:11" x14ac:dyDescent="0.25">
      <c r="A105" s="20" t="s">
        <v>73</v>
      </c>
      <c r="B105" s="21">
        <v>6</v>
      </c>
      <c r="C105" s="21">
        <v>4</v>
      </c>
      <c r="D105" s="21">
        <v>0</v>
      </c>
      <c r="E105" s="21">
        <v>2</v>
      </c>
      <c r="F105" s="22">
        <v>0</v>
      </c>
      <c r="G105" s="16">
        <f t="shared" si="20"/>
        <v>2.6377220632261977E-5</v>
      </c>
      <c r="H105" s="16">
        <f t="shared" si="21"/>
        <v>2.1031157660073398E-5</v>
      </c>
      <c r="I105" s="16">
        <f t="shared" si="22"/>
        <v>0</v>
      </c>
      <c r="J105" s="16">
        <f t="shared" si="23"/>
        <v>1.6090104585679808E-5</v>
      </c>
      <c r="K105" s="16">
        <f t="shared" si="24"/>
        <v>0</v>
      </c>
    </row>
    <row r="106" spans="1:11" x14ac:dyDescent="0.25">
      <c r="A106" s="20" t="s">
        <v>66</v>
      </c>
      <c r="B106" s="21">
        <v>18</v>
      </c>
      <c r="C106" s="21">
        <v>1155</v>
      </c>
      <c r="D106" s="21">
        <v>37</v>
      </c>
      <c r="E106" s="21">
        <v>226</v>
      </c>
      <c r="F106" s="22">
        <v>28</v>
      </c>
      <c r="G106" s="16">
        <f t="shared" si="20"/>
        <v>7.9131661896785941E-5</v>
      </c>
      <c r="H106" s="16">
        <f t="shared" si="21"/>
        <v>6.0727467743461935E-3</v>
      </c>
      <c r="I106" s="16">
        <f t="shared" si="22"/>
        <v>7.4536063367740789E-5</v>
      </c>
      <c r="J106" s="16">
        <f t="shared" si="23"/>
        <v>1.8181818181818182E-3</v>
      </c>
      <c r="K106" s="16">
        <f t="shared" si="24"/>
        <v>2.487352257938429E-5</v>
      </c>
    </row>
    <row r="107" spans="1:11" x14ac:dyDescent="0.25">
      <c r="A107" s="20" t="s">
        <v>74</v>
      </c>
      <c r="B107" s="21">
        <v>1</v>
      </c>
      <c r="C107" s="21">
        <v>0</v>
      </c>
      <c r="D107" s="21">
        <v>0</v>
      </c>
      <c r="E107" s="21">
        <v>0</v>
      </c>
      <c r="F107" s="22">
        <v>0</v>
      </c>
      <c r="G107" s="16">
        <f t="shared" si="20"/>
        <v>4.3962034387103298E-6</v>
      </c>
      <c r="H107" s="16">
        <f t="shared" si="21"/>
        <v>0</v>
      </c>
      <c r="I107" s="16">
        <f t="shared" si="22"/>
        <v>0</v>
      </c>
      <c r="J107" s="16">
        <f t="shared" si="23"/>
        <v>0</v>
      </c>
      <c r="K107" s="16">
        <f t="shared" si="24"/>
        <v>0</v>
      </c>
    </row>
    <row r="108" spans="1:11" x14ac:dyDescent="0.25">
      <c r="A108" s="20" t="s">
        <v>75</v>
      </c>
      <c r="B108" s="21">
        <v>4</v>
      </c>
      <c r="C108" s="21">
        <v>0</v>
      </c>
      <c r="D108" s="21">
        <v>0</v>
      </c>
      <c r="E108" s="21">
        <v>0</v>
      </c>
      <c r="F108" s="22">
        <v>0</v>
      </c>
      <c r="G108" s="16">
        <f t="shared" si="20"/>
        <v>1.7584813754841319E-5</v>
      </c>
      <c r="H108" s="16">
        <f t="shared" si="21"/>
        <v>0</v>
      </c>
      <c r="I108" s="16">
        <f t="shared" si="22"/>
        <v>0</v>
      </c>
      <c r="J108" s="16">
        <f t="shared" si="23"/>
        <v>0</v>
      </c>
      <c r="K108" s="16">
        <f t="shared" si="24"/>
        <v>0</v>
      </c>
    </row>
    <row r="109" spans="1:11" s="17" customFormat="1" x14ac:dyDescent="0.25">
      <c r="A109" s="56" t="s">
        <v>61</v>
      </c>
      <c r="B109" s="23">
        <v>206806</v>
      </c>
      <c r="C109" s="23">
        <v>91984</v>
      </c>
      <c r="D109" s="23">
        <v>41793</v>
      </c>
      <c r="E109" s="23">
        <v>75341</v>
      </c>
      <c r="F109" s="24">
        <v>31087</v>
      </c>
      <c r="G109" s="18">
        <f t="shared" si="20"/>
        <v>0.90916124834592849</v>
      </c>
      <c r="H109" s="18">
        <f t="shared" si="21"/>
        <v>0.48363250155104787</v>
      </c>
      <c r="I109" s="18">
        <f t="shared" si="22"/>
        <v>8.4191505306161915E-2</v>
      </c>
      <c r="J109" s="18">
        <f t="shared" si="23"/>
        <v>0.6061222847948512</v>
      </c>
      <c r="K109" s="18">
        <f t="shared" si="24"/>
        <v>2.7615828443761408E-2</v>
      </c>
    </row>
    <row r="110" spans="1:11" s="17" customFormat="1" x14ac:dyDescent="0.25">
      <c r="A110" s="56" t="s">
        <v>62</v>
      </c>
      <c r="B110" s="23">
        <v>58</v>
      </c>
      <c r="C110" s="23">
        <v>490</v>
      </c>
      <c r="D110" s="23">
        <v>34967</v>
      </c>
      <c r="E110" s="23">
        <v>25742</v>
      </c>
      <c r="F110" s="24">
        <v>2321</v>
      </c>
      <c r="G110" s="18">
        <f t="shared" si="20"/>
        <v>2.5497979944519913E-4</v>
      </c>
      <c r="H110" s="18">
        <f t="shared" si="21"/>
        <v>2.5763168133589912E-3</v>
      </c>
      <c r="I110" s="18">
        <f t="shared" si="22"/>
        <v>7.0440608858913303E-2</v>
      </c>
      <c r="J110" s="18">
        <f t="shared" si="23"/>
        <v>0.2070957361222848</v>
      </c>
      <c r="K110" s="18">
        <f t="shared" si="24"/>
        <v>2.0618373538125335E-3</v>
      </c>
    </row>
    <row r="111" spans="1:11" x14ac:dyDescent="0.25">
      <c r="A111" s="20" t="s">
        <v>76</v>
      </c>
      <c r="B111" s="21">
        <v>0</v>
      </c>
      <c r="C111" s="21">
        <v>0</v>
      </c>
      <c r="D111" s="21">
        <v>0</v>
      </c>
      <c r="E111" s="21">
        <v>0</v>
      </c>
      <c r="F111" s="22">
        <v>480</v>
      </c>
      <c r="G111" s="16">
        <f t="shared" si="20"/>
        <v>0</v>
      </c>
      <c r="H111" s="16">
        <f t="shared" si="21"/>
        <v>0</v>
      </c>
      <c r="I111" s="16">
        <f t="shared" si="22"/>
        <v>0</v>
      </c>
      <c r="J111" s="16">
        <f t="shared" si="23"/>
        <v>0</v>
      </c>
      <c r="K111" s="16">
        <f t="shared" si="24"/>
        <v>4.2640324421801642E-4</v>
      </c>
    </row>
    <row r="112" spans="1:11" x14ac:dyDescent="0.25">
      <c r="A112" s="20" t="s">
        <v>77</v>
      </c>
      <c r="B112" s="21">
        <v>0</v>
      </c>
      <c r="C112" s="21">
        <v>0</v>
      </c>
      <c r="D112" s="21">
        <v>0</v>
      </c>
      <c r="E112" s="21">
        <v>40</v>
      </c>
      <c r="F112" s="22">
        <v>0</v>
      </c>
      <c r="G112" s="16">
        <f t="shared" si="20"/>
        <v>0</v>
      </c>
      <c r="H112" s="16">
        <f t="shared" si="21"/>
        <v>0</v>
      </c>
      <c r="I112" s="16">
        <f t="shared" si="22"/>
        <v>0</v>
      </c>
      <c r="J112" s="16">
        <f t="shared" si="23"/>
        <v>3.2180209171359613E-4</v>
      </c>
      <c r="K112" s="16">
        <f t="shared" si="24"/>
        <v>0</v>
      </c>
    </row>
    <row r="113" spans="1:11" x14ac:dyDescent="0.25">
      <c r="A113" s="20" t="s">
        <v>78</v>
      </c>
      <c r="B113" s="21">
        <v>0</v>
      </c>
      <c r="C113" s="21">
        <v>0</v>
      </c>
      <c r="D113" s="21">
        <v>0</v>
      </c>
      <c r="E113" s="21">
        <v>49</v>
      </c>
      <c r="F113" s="22">
        <v>15</v>
      </c>
      <c r="G113" s="16">
        <f t="shared" si="20"/>
        <v>0</v>
      </c>
      <c r="H113" s="16">
        <f t="shared" si="21"/>
        <v>0</v>
      </c>
      <c r="I113" s="16">
        <f t="shared" si="22"/>
        <v>0</v>
      </c>
      <c r="J113" s="16">
        <f t="shared" si="23"/>
        <v>3.9420756234915529E-4</v>
      </c>
      <c r="K113" s="16">
        <f t="shared" si="24"/>
        <v>1.3325101381813013E-5</v>
      </c>
    </row>
    <row r="114" spans="1:11" s="17" customFormat="1" x14ac:dyDescent="0.25">
      <c r="A114" s="56" t="s">
        <v>56</v>
      </c>
      <c r="B114" s="23">
        <v>7000</v>
      </c>
      <c r="C114" s="23">
        <v>79293</v>
      </c>
      <c r="D114" s="23">
        <v>315444</v>
      </c>
      <c r="E114" s="23">
        <v>10</v>
      </c>
      <c r="F114" s="24">
        <v>0</v>
      </c>
      <c r="G114" s="18">
        <f t="shared" si="20"/>
        <v>3.0773424070972309E-2</v>
      </c>
      <c r="H114" s="18">
        <f t="shared" si="21"/>
        <v>0.41690589608505002</v>
      </c>
      <c r="I114" s="18">
        <f t="shared" si="22"/>
        <v>0.63545821548577364</v>
      </c>
      <c r="J114" s="18">
        <f t="shared" si="23"/>
        <v>8.0450522928399032E-5</v>
      </c>
      <c r="K114" s="18">
        <f t="shared" si="24"/>
        <v>0</v>
      </c>
    </row>
    <row r="115" spans="1:11" x14ac:dyDescent="0.25">
      <c r="A115" s="20" t="s">
        <v>64</v>
      </c>
      <c r="B115" s="21">
        <v>0</v>
      </c>
      <c r="C115" s="21">
        <v>0</v>
      </c>
      <c r="D115" s="21">
        <v>337</v>
      </c>
      <c r="E115" s="21">
        <v>565</v>
      </c>
      <c r="F115" s="22">
        <v>0</v>
      </c>
      <c r="G115" s="16">
        <f t="shared" si="20"/>
        <v>0</v>
      </c>
      <c r="H115" s="16">
        <f t="shared" si="21"/>
        <v>0</v>
      </c>
      <c r="I115" s="16">
        <f t="shared" si="22"/>
        <v>6.7888252310617969E-4</v>
      </c>
      <c r="J115" s="16">
        <f t="shared" si="23"/>
        <v>4.5454545454545452E-3</v>
      </c>
      <c r="K115" s="16">
        <f t="shared" si="24"/>
        <v>0</v>
      </c>
    </row>
    <row r="116" spans="1:11" x14ac:dyDescent="0.25">
      <c r="A116" s="20" t="s">
        <v>79</v>
      </c>
      <c r="B116" s="21">
        <v>0</v>
      </c>
      <c r="C116" s="21">
        <v>2</v>
      </c>
      <c r="D116" s="21">
        <v>0</v>
      </c>
      <c r="E116" s="21">
        <v>0</v>
      </c>
      <c r="F116" s="22">
        <v>0</v>
      </c>
      <c r="G116" s="16">
        <f t="shared" si="20"/>
        <v>0</v>
      </c>
      <c r="H116" s="16">
        <f t="shared" si="21"/>
        <v>1.0515578830036699E-5</v>
      </c>
      <c r="I116" s="16">
        <f t="shared" si="22"/>
        <v>0</v>
      </c>
      <c r="J116" s="16">
        <f t="shared" si="23"/>
        <v>0</v>
      </c>
      <c r="K116" s="16">
        <f t="shared" si="24"/>
        <v>0</v>
      </c>
    </row>
    <row r="117" spans="1:11" x14ac:dyDescent="0.25">
      <c r="A117" s="20" t="s">
        <v>57</v>
      </c>
      <c r="B117" s="21">
        <v>662</v>
      </c>
      <c r="C117" s="21">
        <v>6714</v>
      </c>
      <c r="D117" s="21">
        <v>203</v>
      </c>
      <c r="E117" s="21">
        <v>11</v>
      </c>
      <c r="F117" s="22">
        <v>1084016</v>
      </c>
      <c r="G117" s="16">
        <f t="shared" si="20"/>
        <v>2.9102866764262381E-3</v>
      </c>
      <c r="H117" s="16">
        <f t="shared" si="21"/>
        <v>3.5300798132433198E-2</v>
      </c>
      <c r="I117" s="16">
        <f t="shared" si="22"/>
        <v>4.0894110442301029E-4</v>
      </c>
      <c r="J117" s="16">
        <f t="shared" si="23"/>
        <v>8.849557522123894E-5</v>
      </c>
      <c r="K117" s="16">
        <f t="shared" si="24"/>
        <v>0.96297487330049436</v>
      </c>
    </row>
    <row r="118" spans="1:11" x14ac:dyDescent="0.25">
      <c r="A118" s="20" t="s">
        <v>80</v>
      </c>
      <c r="B118" s="21">
        <v>0</v>
      </c>
      <c r="C118" s="21">
        <v>0</v>
      </c>
      <c r="D118" s="21">
        <v>0</v>
      </c>
      <c r="E118" s="21">
        <v>0</v>
      </c>
      <c r="F118" s="22">
        <v>0</v>
      </c>
      <c r="G118" s="16">
        <f t="shared" si="20"/>
        <v>0</v>
      </c>
      <c r="H118" s="16">
        <f t="shared" si="21"/>
        <v>0</v>
      </c>
      <c r="I118" s="16">
        <f t="shared" si="22"/>
        <v>0</v>
      </c>
      <c r="J118" s="16">
        <f t="shared" si="23"/>
        <v>0</v>
      </c>
      <c r="K118" s="16">
        <f t="shared" si="24"/>
        <v>0</v>
      </c>
    </row>
    <row r="119" spans="1:11" x14ac:dyDescent="0.25">
      <c r="A119" s="20" t="s">
        <v>68</v>
      </c>
      <c r="B119" s="21">
        <v>488</v>
      </c>
      <c r="C119" s="21">
        <v>552</v>
      </c>
      <c r="D119" s="21">
        <v>1010</v>
      </c>
      <c r="E119" s="21">
        <v>686</v>
      </c>
      <c r="F119" s="22">
        <v>269</v>
      </c>
      <c r="G119" s="16">
        <f t="shared" si="20"/>
        <v>2.1453472780906409E-3</v>
      </c>
      <c r="H119" s="16">
        <f t="shared" si="21"/>
        <v>2.902299757090129E-3</v>
      </c>
      <c r="I119" s="16">
        <f t="shared" si="22"/>
        <v>2.0346330811194108E-3</v>
      </c>
      <c r="J119" s="16">
        <f t="shared" si="23"/>
        <v>5.5189058728881734E-3</v>
      </c>
      <c r="K119" s="16">
        <f t="shared" si="24"/>
        <v>2.3896348478051336E-4</v>
      </c>
    </row>
    <row r="120" spans="1:11" x14ac:dyDescent="0.25">
      <c r="A120" s="20" t="s">
        <v>67</v>
      </c>
      <c r="B120" s="21">
        <v>0</v>
      </c>
      <c r="C120" s="21">
        <v>0</v>
      </c>
      <c r="D120" s="21">
        <v>471</v>
      </c>
      <c r="E120" s="21">
        <v>0</v>
      </c>
      <c r="F120" s="22">
        <v>0</v>
      </c>
      <c r="G120" s="16">
        <f t="shared" si="20"/>
        <v>0</v>
      </c>
      <c r="H120" s="16">
        <f t="shared" si="21"/>
        <v>0</v>
      </c>
      <c r="I120" s="16">
        <f t="shared" si="22"/>
        <v>9.4882394178934899E-4</v>
      </c>
      <c r="J120" s="16">
        <f t="shared" si="23"/>
        <v>0</v>
      </c>
      <c r="K120" s="16">
        <f t="shared" si="24"/>
        <v>0</v>
      </c>
    </row>
    <row r="121" spans="1:11" x14ac:dyDescent="0.25">
      <c r="A121" s="20" t="s">
        <v>82</v>
      </c>
      <c r="B121" s="21">
        <v>105</v>
      </c>
      <c r="C121" s="21">
        <v>215</v>
      </c>
      <c r="D121" s="21">
        <v>38213</v>
      </c>
      <c r="E121" s="21">
        <v>3899</v>
      </c>
      <c r="F121" s="22">
        <v>7324</v>
      </c>
      <c r="G121" s="16">
        <f t="shared" si="20"/>
        <v>4.616013610645846E-4</v>
      </c>
      <c r="H121" s="16">
        <f t="shared" si="21"/>
        <v>1.1304247242289451E-3</v>
      </c>
      <c r="I121" s="16">
        <f t="shared" si="22"/>
        <v>7.6979637553283214E-2</v>
      </c>
      <c r="J121" s="16">
        <f t="shared" si="23"/>
        <v>3.1367658889782782E-2</v>
      </c>
      <c r="K121" s="16">
        <f t="shared" si="24"/>
        <v>6.5062028346932338E-3</v>
      </c>
    </row>
    <row r="122" spans="1:11" x14ac:dyDescent="0.25">
      <c r="A122" s="20" t="s">
        <v>59</v>
      </c>
      <c r="B122" s="21">
        <v>3957</v>
      </c>
      <c r="C122" s="21">
        <v>6157</v>
      </c>
      <c r="D122" s="21">
        <v>1152</v>
      </c>
      <c r="E122" s="21">
        <v>0</v>
      </c>
      <c r="F122" s="22">
        <v>20</v>
      </c>
      <c r="G122" s="16">
        <f t="shared" si="20"/>
        <v>1.7395777006976774E-2</v>
      </c>
      <c r="H122" s="16">
        <f t="shared" si="21"/>
        <v>3.2372209428267976E-2</v>
      </c>
      <c r="I122" s="16">
        <f t="shared" si="22"/>
        <v>2.3206904053956054E-3</v>
      </c>
      <c r="J122" s="16">
        <f t="shared" si="23"/>
        <v>0</v>
      </c>
      <c r="K122" s="16">
        <f t="shared" si="24"/>
        <v>1.776680184241735E-5</v>
      </c>
    </row>
    <row r="123" spans="1:11" x14ac:dyDescent="0.25">
      <c r="A123" s="20" t="s">
        <v>83</v>
      </c>
      <c r="B123" s="21">
        <v>0</v>
      </c>
      <c r="C123" s="21">
        <v>1</v>
      </c>
      <c r="D123" s="21">
        <v>0</v>
      </c>
      <c r="E123" s="21">
        <v>0</v>
      </c>
      <c r="F123" s="22">
        <v>0</v>
      </c>
      <c r="G123" s="16">
        <f t="shared" si="20"/>
        <v>0</v>
      </c>
      <c r="H123" s="16">
        <f t="shared" si="21"/>
        <v>5.2577894150183494E-6</v>
      </c>
      <c r="I123" s="16">
        <f t="shared" si="22"/>
        <v>0</v>
      </c>
      <c r="J123" s="16">
        <f t="shared" si="23"/>
        <v>0</v>
      </c>
      <c r="K123" s="16">
        <f t="shared" si="24"/>
        <v>0</v>
      </c>
    </row>
    <row r="124" spans="1:11" x14ac:dyDescent="0.25">
      <c r="A124" s="20" t="s">
        <v>84</v>
      </c>
      <c r="B124" s="21">
        <v>0</v>
      </c>
      <c r="C124" s="21">
        <v>0</v>
      </c>
      <c r="D124" s="21">
        <v>12</v>
      </c>
      <c r="E124" s="21">
        <v>3</v>
      </c>
      <c r="F124" s="22">
        <v>0</v>
      </c>
      <c r="G124" s="16">
        <f t="shared" si="20"/>
        <v>0</v>
      </c>
      <c r="H124" s="16">
        <f t="shared" si="21"/>
        <v>0</v>
      </c>
      <c r="I124" s="16">
        <f t="shared" si="22"/>
        <v>2.4173858389537555E-5</v>
      </c>
      <c r="J124" s="16">
        <f t="shared" si="23"/>
        <v>2.4135156878519712E-5</v>
      </c>
      <c r="K124" s="16">
        <f t="shared" si="24"/>
        <v>0</v>
      </c>
    </row>
    <row r="125" spans="1:11" x14ac:dyDescent="0.25">
      <c r="A125" s="20" t="s">
        <v>85</v>
      </c>
      <c r="B125" s="21">
        <v>7764</v>
      </c>
      <c r="C125" s="21">
        <v>0</v>
      </c>
      <c r="D125" s="21">
        <v>0</v>
      </c>
      <c r="E125" s="21">
        <v>0</v>
      </c>
      <c r="F125" s="22">
        <v>0</v>
      </c>
      <c r="G125" s="16">
        <f t="shared" si="20"/>
        <v>3.4132123498147003E-2</v>
      </c>
      <c r="H125" s="16">
        <f t="shared" si="21"/>
        <v>0</v>
      </c>
      <c r="I125" s="16">
        <f t="shared" si="22"/>
        <v>0</v>
      </c>
      <c r="J125" s="16">
        <f t="shared" si="23"/>
        <v>0</v>
      </c>
      <c r="K125" s="16">
        <f t="shared" si="24"/>
        <v>0</v>
      </c>
    </row>
    <row r="126" spans="1:11" x14ac:dyDescent="0.25">
      <c r="A126" s="20" t="s">
        <v>86</v>
      </c>
      <c r="B126" s="21">
        <v>12</v>
      </c>
      <c r="C126" s="21">
        <v>0</v>
      </c>
      <c r="D126" s="21">
        <v>100</v>
      </c>
      <c r="E126" s="21">
        <v>8</v>
      </c>
      <c r="F126" s="22">
        <v>22</v>
      </c>
      <c r="G126" s="16">
        <f t="shared" si="20"/>
        <v>5.2754441264523954E-5</v>
      </c>
      <c r="H126" s="16">
        <f t="shared" si="21"/>
        <v>0</v>
      </c>
      <c r="I126" s="16">
        <f t="shared" si="22"/>
        <v>2.0144881991281295E-4</v>
      </c>
      <c r="J126" s="16">
        <f t="shared" si="23"/>
        <v>6.4360418342719231E-5</v>
      </c>
      <c r="K126" s="16">
        <f t="shared" si="24"/>
        <v>1.9543482026659086E-5</v>
      </c>
    </row>
    <row r="127" spans="1:11" x14ac:dyDescent="0.25">
      <c r="A127" s="20" t="s">
        <v>63</v>
      </c>
      <c r="B127" s="21">
        <v>2</v>
      </c>
      <c r="C127" s="21">
        <v>2</v>
      </c>
      <c r="D127" s="21">
        <v>2</v>
      </c>
      <c r="E127" s="21">
        <v>1</v>
      </c>
      <c r="F127" s="22">
        <v>2</v>
      </c>
      <c r="G127" s="16">
        <f t="shared" si="20"/>
        <v>8.7924068774206596E-6</v>
      </c>
      <c r="H127" s="16">
        <f t="shared" si="21"/>
        <v>1.0515578830036699E-5</v>
      </c>
      <c r="I127" s="16">
        <f t="shared" si="22"/>
        <v>4.0289763982562588E-6</v>
      </c>
      <c r="J127" s="16">
        <f t="shared" si="23"/>
        <v>8.0450522928399039E-6</v>
      </c>
      <c r="K127" s="16">
        <f t="shared" si="24"/>
        <v>1.7766801842417351E-6</v>
      </c>
    </row>
    <row r="128" spans="1:11" s="17" customFormat="1" x14ac:dyDescent="0.25">
      <c r="A128" s="19" t="s">
        <v>47</v>
      </c>
      <c r="B128" s="23">
        <v>227469</v>
      </c>
      <c r="C128" s="23">
        <v>190194</v>
      </c>
      <c r="D128" s="23">
        <v>496404</v>
      </c>
      <c r="E128" s="23">
        <v>124300</v>
      </c>
      <c r="F128" s="24">
        <v>1125695</v>
      </c>
      <c r="G128" s="18">
        <f t="shared" si="20"/>
        <v>1</v>
      </c>
      <c r="H128" s="18">
        <f t="shared" si="21"/>
        <v>1</v>
      </c>
      <c r="I128" s="18">
        <f t="shared" si="22"/>
        <v>1</v>
      </c>
      <c r="J128" s="18">
        <f t="shared" si="23"/>
        <v>1</v>
      </c>
      <c r="K128" s="18">
        <f t="shared" si="24"/>
        <v>1</v>
      </c>
    </row>
    <row r="129" spans="1:11" ht="4.5" customHeight="1" x14ac:dyDescent="0.25">
      <c r="A129" s="19"/>
      <c r="B129" s="23"/>
      <c r="C129" s="23"/>
      <c r="D129" s="23"/>
      <c r="E129" s="23"/>
      <c r="F129" s="24"/>
      <c r="G129" s="18"/>
      <c r="H129" s="18"/>
      <c r="I129" s="18"/>
      <c r="J129" s="18"/>
      <c r="K129" s="18"/>
    </row>
    <row r="130" spans="1:11" x14ac:dyDescent="0.25">
      <c r="A130" s="94" t="s">
        <v>128</v>
      </c>
      <c r="B130" s="87">
        <f>SUM(B102,B104,B108,B109,B110,B111,B112,B113,B114,B115,B117,B118,B119,B120,B121,B122,B124,B125,B126)</f>
        <v>227442</v>
      </c>
      <c r="C130" s="87">
        <f t="shared" ref="C130:K130" si="25">SUM(C102,C104,C108,C109,C110,C111,C112,C113,C114,C115,C117,C118,C119,C120,C121,C122,C124,C125,C126)</f>
        <v>189029</v>
      </c>
      <c r="D130" s="87">
        <f t="shared" si="25"/>
        <v>496365</v>
      </c>
      <c r="E130" s="87">
        <f t="shared" si="25"/>
        <v>124071</v>
      </c>
      <c r="F130" s="88">
        <f t="shared" si="25"/>
        <v>1125665</v>
      </c>
      <c r="G130" s="89">
        <f t="shared" si="25"/>
        <v>0.99988130250715479</v>
      </c>
      <c r="H130" s="89">
        <f t="shared" si="25"/>
        <v>0.99387467533150375</v>
      </c>
      <c r="I130" s="89">
        <f t="shared" si="25"/>
        <v>0.99992143496023378</v>
      </c>
      <c r="J130" s="89">
        <f t="shared" si="25"/>
        <v>0.99815768302493968</v>
      </c>
      <c r="K130" s="90">
        <f t="shared" si="25"/>
        <v>0.9999733497972364</v>
      </c>
    </row>
  </sheetData>
  <pageMargins left="0.7" right="0.7" top="0.75" bottom="0.75" header="0.3" footer="0.3"/>
  <tableParts count="4">
    <tablePart r:id="rId1"/>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A37" sqref="A37"/>
    </sheetView>
  </sheetViews>
  <sheetFormatPr defaultRowHeight="15" x14ac:dyDescent="0.25"/>
  <cols>
    <col min="1" max="1" width="33.42578125" style="1" customWidth="1"/>
    <col min="2" max="4" width="12.7109375" style="21" bestFit="1" customWidth="1"/>
    <col min="5" max="5" width="13.85546875" style="21" bestFit="1" customWidth="1"/>
    <col min="6" max="6" width="12.7109375" style="21" bestFit="1" customWidth="1"/>
  </cols>
  <sheetData>
    <row r="1" spans="1:11" x14ac:dyDescent="0.25">
      <c r="A1" s="51" t="s">
        <v>41</v>
      </c>
      <c r="B1" s="21" t="s">
        <v>42</v>
      </c>
      <c r="C1" s="21" t="s">
        <v>43</v>
      </c>
      <c r="D1" s="21" t="s">
        <v>44</v>
      </c>
      <c r="E1" s="21" t="s">
        <v>45</v>
      </c>
      <c r="F1" s="22" t="s">
        <v>46</v>
      </c>
      <c r="G1" s="21" t="s">
        <v>49</v>
      </c>
      <c r="H1" s="21" t="s">
        <v>50</v>
      </c>
      <c r="I1" s="21" t="s">
        <v>51</v>
      </c>
      <c r="J1" s="21" t="s">
        <v>52</v>
      </c>
      <c r="K1" s="21" t="s">
        <v>53</v>
      </c>
    </row>
    <row r="2" spans="1:11" s="17" customFormat="1" x14ac:dyDescent="0.25">
      <c r="A2" s="52">
        <v>26169000</v>
      </c>
      <c r="B2" s="23">
        <v>22050</v>
      </c>
      <c r="C2" s="23">
        <v>0</v>
      </c>
      <c r="D2" s="23">
        <v>0</v>
      </c>
      <c r="E2" s="23">
        <v>0</v>
      </c>
      <c r="F2" s="24">
        <v>0</v>
      </c>
      <c r="G2" s="18">
        <f t="shared" ref="G2:G31" si="0">B2/B$31</f>
        <v>3.4499864230126145E-4</v>
      </c>
      <c r="H2" s="18">
        <f t="shared" ref="H2:H31" si="1">C2/C$31</f>
        <v>0</v>
      </c>
      <c r="I2" s="18">
        <f t="shared" ref="I2:I31" si="2">D2/D$31</f>
        <v>0</v>
      </c>
      <c r="J2" s="18">
        <f t="shared" ref="J2:J31" si="3">E2/E$31</f>
        <v>0</v>
      </c>
      <c r="K2" s="18">
        <f t="shared" ref="K2:K31" si="4">F2/F$31</f>
        <v>0</v>
      </c>
    </row>
    <row r="3" spans="1:11" x14ac:dyDescent="0.25">
      <c r="A3" s="51" t="s">
        <v>65</v>
      </c>
      <c r="B3" s="21">
        <v>0</v>
      </c>
      <c r="C3" s="21">
        <v>0</v>
      </c>
      <c r="D3" s="21">
        <v>0</v>
      </c>
      <c r="E3" s="21">
        <v>0</v>
      </c>
      <c r="F3" s="22">
        <v>0</v>
      </c>
      <c r="G3" s="16">
        <f t="shared" si="0"/>
        <v>0</v>
      </c>
      <c r="H3" s="16">
        <f t="shared" si="1"/>
        <v>0</v>
      </c>
      <c r="I3" s="16">
        <f t="shared" si="2"/>
        <v>0</v>
      </c>
      <c r="J3" s="16">
        <f t="shared" si="3"/>
        <v>0</v>
      </c>
      <c r="K3" s="16">
        <f t="shared" si="4"/>
        <v>0</v>
      </c>
    </row>
    <row r="4" spans="1:11" x14ac:dyDescent="0.25">
      <c r="A4" s="51" t="s">
        <v>56</v>
      </c>
      <c r="B4" s="21">
        <v>22050</v>
      </c>
      <c r="C4" s="21">
        <v>0</v>
      </c>
      <c r="D4" s="21">
        <v>0</v>
      </c>
      <c r="E4" s="21">
        <v>0</v>
      </c>
      <c r="F4" s="22">
        <v>0</v>
      </c>
      <c r="G4" s="16">
        <f t="shared" si="0"/>
        <v>3.4499864230126145E-4</v>
      </c>
      <c r="H4" s="16">
        <f t="shared" si="1"/>
        <v>0</v>
      </c>
      <c r="I4" s="16">
        <f t="shared" si="2"/>
        <v>0</v>
      </c>
      <c r="J4" s="16">
        <f t="shared" si="3"/>
        <v>0</v>
      </c>
      <c r="K4" s="16">
        <f t="shared" si="4"/>
        <v>0</v>
      </c>
    </row>
    <row r="5" spans="1:11" s="17" customFormat="1" x14ac:dyDescent="0.25">
      <c r="A5" s="52">
        <v>7108</v>
      </c>
      <c r="B5" s="23">
        <v>63891245</v>
      </c>
      <c r="C5" s="23">
        <v>84226333</v>
      </c>
      <c r="D5" s="23">
        <v>50575152</v>
      </c>
      <c r="E5" s="23">
        <v>117870505</v>
      </c>
      <c r="F5" s="24">
        <v>28659114</v>
      </c>
      <c r="G5" s="18">
        <f t="shared" si="0"/>
        <v>0.99965500135769869</v>
      </c>
      <c r="H5" s="18">
        <f t="shared" si="1"/>
        <v>1</v>
      </c>
      <c r="I5" s="18">
        <f t="shared" si="2"/>
        <v>1</v>
      </c>
      <c r="J5" s="18">
        <f t="shared" si="3"/>
        <v>1</v>
      </c>
      <c r="K5" s="18">
        <f t="shared" si="4"/>
        <v>1</v>
      </c>
    </row>
    <row r="6" spans="1:11" x14ac:dyDescent="0.25">
      <c r="A6" s="51" t="s">
        <v>71</v>
      </c>
      <c r="B6" s="21">
        <v>6193256</v>
      </c>
      <c r="C6" s="21">
        <v>656090</v>
      </c>
      <c r="D6" s="21">
        <v>5189220</v>
      </c>
      <c r="E6" s="21">
        <v>4674806</v>
      </c>
      <c r="F6" s="22">
        <v>1387625</v>
      </c>
      <c r="G6" s="16">
        <f t="shared" si="0"/>
        <v>9.6900903012432704E-2</v>
      </c>
      <c r="H6" s="16">
        <f t="shared" si="1"/>
        <v>7.7896066067603825E-3</v>
      </c>
      <c r="I6" s="16">
        <f t="shared" si="2"/>
        <v>0.10260414046803062</v>
      </c>
      <c r="J6" s="16">
        <f t="shared" si="3"/>
        <v>3.9660524064098986E-2</v>
      </c>
      <c r="K6" s="16">
        <f t="shared" si="4"/>
        <v>4.8418279783527154E-2</v>
      </c>
    </row>
    <row r="7" spans="1:11" x14ac:dyDescent="0.25">
      <c r="A7" s="51" t="s">
        <v>72</v>
      </c>
      <c r="B7" s="21">
        <v>0</v>
      </c>
      <c r="C7" s="21">
        <v>2173</v>
      </c>
      <c r="D7" s="21">
        <v>0</v>
      </c>
      <c r="E7" s="21">
        <v>0</v>
      </c>
      <c r="F7" s="22">
        <v>62</v>
      </c>
      <c r="G7" s="16">
        <f t="shared" si="0"/>
        <v>0</v>
      </c>
      <c r="H7" s="16">
        <f t="shared" si="1"/>
        <v>2.5799532314911536E-5</v>
      </c>
      <c r="I7" s="16">
        <f t="shared" si="2"/>
        <v>0</v>
      </c>
      <c r="J7" s="16">
        <f t="shared" si="3"/>
        <v>0</v>
      </c>
      <c r="K7" s="16">
        <f t="shared" si="4"/>
        <v>2.1633606677442993E-6</v>
      </c>
    </row>
    <row r="8" spans="1:11" x14ac:dyDescent="0.25">
      <c r="A8" s="51" t="s">
        <v>65</v>
      </c>
      <c r="B8" s="21">
        <v>0</v>
      </c>
      <c r="C8" s="21">
        <v>0</v>
      </c>
      <c r="D8" s="21">
        <v>0</v>
      </c>
      <c r="E8" s="21">
        <v>302</v>
      </c>
      <c r="F8" s="22">
        <v>733</v>
      </c>
      <c r="G8" s="16">
        <f t="shared" si="0"/>
        <v>0</v>
      </c>
      <c r="H8" s="16">
        <f t="shared" si="1"/>
        <v>0</v>
      </c>
      <c r="I8" s="16">
        <f t="shared" si="2"/>
        <v>0</v>
      </c>
      <c r="J8" s="16">
        <f t="shared" si="3"/>
        <v>2.5621337585683543E-6</v>
      </c>
      <c r="K8" s="16">
        <f t="shared" si="4"/>
        <v>2.5576505958976959E-5</v>
      </c>
    </row>
    <row r="9" spans="1:11" x14ac:dyDescent="0.25">
      <c r="A9" s="51" t="s">
        <v>73</v>
      </c>
      <c r="B9" s="21">
        <v>45698</v>
      </c>
      <c r="C9" s="21">
        <v>34593</v>
      </c>
      <c r="D9" s="21">
        <v>28080</v>
      </c>
      <c r="E9" s="21">
        <v>34610</v>
      </c>
      <c r="F9" s="22">
        <v>24169</v>
      </c>
      <c r="G9" s="16">
        <f t="shared" si="0"/>
        <v>7.1499990729628315E-4</v>
      </c>
      <c r="H9" s="16">
        <f t="shared" si="1"/>
        <v>4.107147820385342E-4</v>
      </c>
      <c r="I9" s="16">
        <f t="shared" si="2"/>
        <v>5.552133585283145E-4</v>
      </c>
      <c r="J9" s="16">
        <f t="shared" si="3"/>
        <v>2.936273158412276E-4</v>
      </c>
      <c r="K9" s="16">
        <f t="shared" si="4"/>
        <v>8.4332683836632215E-4</v>
      </c>
    </row>
    <row r="10" spans="1:11" x14ac:dyDescent="0.25">
      <c r="A10" s="51" t="s">
        <v>66</v>
      </c>
      <c r="B10" s="21">
        <v>250508</v>
      </c>
      <c r="C10" s="21">
        <v>1418183</v>
      </c>
      <c r="D10" s="21">
        <v>967781</v>
      </c>
      <c r="E10" s="21">
        <v>505905</v>
      </c>
      <c r="F10" s="22">
        <v>471907</v>
      </c>
      <c r="G10" s="16">
        <f t="shared" si="0"/>
        <v>3.919497500480925E-3</v>
      </c>
      <c r="H10" s="16">
        <f t="shared" si="1"/>
        <v>1.683776260329415E-2</v>
      </c>
      <c r="I10" s="16">
        <f t="shared" si="2"/>
        <v>1.913550353738927E-2</v>
      </c>
      <c r="J10" s="16">
        <f t="shared" si="3"/>
        <v>4.2920406593659711E-3</v>
      </c>
      <c r="K10" s="16">
        <f t="shared" si="4"/>
        <v>1.6466210365051758E-2</v>
      </c>
    </row>
    <row r="11" spans="1:11" x14ac:dyDescent="0.25">
      <c r="A11" s="51" t="s">
        <v>74</v>
      </c>
      <c r="B11" s="21">
        <v>197</v>
      </c>
      <c r="C11" s="21">
        <v>0</v>
      </c>
      <c r="D11" s="21">
        <v>0</v>
      </c>
      <c r="E11" s="21">
        <v>0</v>
      </c>
      <c r="F11" s="22">
        <v>0</v>
      </c>
      <c r="G11" s="16">
        <f t="shared" si="0"/>
        <v>3.0823007951631971E-6</v>
      </c>
      <c r="H11" s="16">
        <f t="shared" si="1"/>
        <v>0</v>
      </c>
      <c r="I11" s="16">
        <f t="shared" si="2"/>
        <v>0</v>
      </c>
      <c r="J11" s="16">
        <f t="shared" si="3"/>
        <v>0</v>
      </c>
      <c r="K11" s="16">
        <f t="shared" si="4"/>
        <v>0</v>
      </c>
    </row>
    <row r="12" spans="1:11" x14ac:dyDescent="0.25">
      <c r="A12" s="51" t="s">
        <v>75</v>
      </c>
      <c r="B12" s="21">
        <v>72845</v>
      </c>
      <c r="C12" s="21">
        <v>0</v>
      </c>
      <c r="D12" s="21">
        <v>0</v>
      </c>
      <c r="E12" s="21">
        <v>0</v>
      </c>
      <c r="F12" s="22">
        <v>0</v>
      </c>
      <c r="G12" s="16">
        <f t="shared" si="0"/>
        <v>1.1397472153485437E-3</v>
      </c>
      <c r="H12" s="16">
        <f t="shared" si="1"/>
        <v>0</v>
      </c>
      <c r="I12" s="16">
        <f t="shared" si="2"/>
        <v>0</v>
      </c>
      <c r="J12" s="16">
        <f t="shared" si="3"/>
        <v>0</v>
      </c>
      <c r="K12" s="16">
        <f t="shared" si="4"/>
        <v>0</v>
      </c>
    </row>
    <row r="13" spans="1:11" s="17" customFormat="1" x14ac:dyDescent="0.25">
      <c r="A13" s="55" t="s">
        <v>61</v>
      </c>
      <c r="B13" s="23">
        <v>10083645</v>
      </c>
      <c r="C13" s="23">
        <v>14219774</v>
      </c>
      <c r="D13" s="23">
        <v>4252056</v>
      </c>
      <c r="E13" s="23">
        <v>84572278</v>
      </c>
      <c r="F13" s="24">
        <v>2881721</v>
      </c>
      <c r="G13" s="18">
        <f t="shared" si="0"/>
        <v>0.1577706954398142</v>
      </c>
      <c r="H13" s="18">
        <f t="shared" si="1"/>
        <v>0.16882812647203815</v>
      </c>
      <c r="I13" s="18">
        <f t="shared" si="2"/>
        <v>8.4074013262481151E-2</v>
      </c>
      <c r="J13" s="18">
        <f t="shared" si="3"/>
        <v>0.7175016175590323</v>
      </c>
      <c r="K13" s="18">
        <f t="shared" si="4"/>
        <v>0.1005516430131092</v>
      </c>
    </row>
    <row r="14" spans="1:11" x14ac:dyDescent="0.25">
      <c r="A14" s="51" t="s">
        <v>62</v>
      </c>
      <c r="B14" s="21">
        <v>1370819</v>
      </c>
      <c r="C14" s="21">
        <v>1530192</v>
      </c>
      <c r="D14" s="21">
        <v>3251599</v>
      </c>
      <c r="E14" s="21">
        <v>663723</v>
      </c>
      <c r="F14" s="22">
        <v>103380</v>
      </c>
      <c r="G14" s="16">
        <f t="shared" si="0"/>
        <v>2.1448104029059993E-2</v>
      </c>
      <c r="H14" s="16">
        <f t="shared" si="1"/>
        <v>1.8167619858269268E-2</v>
      </c>
      <c r="I14" s="16">
        <f t="shared" si="2"/>
        <v>6.4292421701471106E-2</v>
      </c>
      <c r="J14" s="16">
        <f t="shared" si="3"/>
        <v>5.6309506776101451E-3</v>
      </c>
      <c r="K14" s="16">
        <f t="shared" si="4"/>
        <v>3.6072294488936397E-3</v>
      </c>
    </row>
    <row r="15" spans="1:11" x14ac:dyDescent="0.25">
      <c r="A15" s="51" t="s">
        <v>76</v>
      </c>
      <c r="B15" s="21">
        <v>0</v>
      </c>
      <c r="C15" s="21">
        <v>0</v>
      </c>
      <c r="D15" s="21">
        <v>0</v>
      </c>
      <c r="E15" s="21">
        <v>0</v>
      </c>
      <c r="F15" s="22">
        <v>3948</v>
      </c>
      <c r="G15" s="16">
        <f t="shared" si="0"/>
        <v>0</v>
      </c>
      <c r="H15" s="16">
        <f t="shared" si="1"/>
        <v>0</v>
      </c>
      <c r="I15" s="16">
        <f t="shared" si="2"/>
        <v>0</v>
      </c>
      <c r="J15" s="16">
        <f t="shared" si="3"/>
        <v>0</v>
      </c>
      <c r="K15" s="16">
        <f t="shared" si="4"/>
        <v>1.3775722445571765E-4</v>
      </c>
    </row>
    <row r="16" spans="1:11" x14ac:dyDescent="0.25">
      <c r="A16" s="51" t="s">
        <v>77</v>
      </c>
      <c r="B16" s="21">
        <v>0</v>
      </c>
      <c r="C16" s="21">
        <v>0</v>
      </c>
      <c r="D16" s="21">
        <v>0</v>
      </c>
      <c r="E16" s="21">
        <v>28</v>
      </c>
      <c r="F16" s="22">
        <v>0</v>
      </c>
      <c r="G16" s="16">
        <f t="shared" si="0"/>
        <v>0</v>
      </c>
      <c r="H16" s="16">
        <f t="shared" si="1"/>
        <v>0</v>
      </c>
      <c r="I16" s="16">
        <f t="shared" si="2"/>
        <v>0</v>
      </c>
      <c r="J16" s="16">
        <f t="shared" si="3"/>
        <v>2.3754882529772822E-7</v>
      </c>
      <c r="K16" s="16">
        <f t="shared" si="4"/>
        <v>0</v>
      </c>
    </row>
    <row r="17" spans="1:11" x14ac:dyDescent="0.25">
      <c r="A17" s="51" t="s">
        <v>78</v>
      </c>
      <c r="B17" s="21">
        <v>0</v>
      </c>
      <c r="C17" s="21">
        <v>0</v>
      </c>
      <c r="D17" s="21">
        <v>0</v>
      </c>
      <c r="E17" s="21">
        <v>1788010</v>
      </c>
      <c r="F17" s="22">
        <v>470250</v>
      </c>
      <c r="G17" s="16">
        <f t="shared" si="0"/>
        <v>0</v>
      </c>
      <c r="H17" s="16">
        <f t="shared" si="1"/>
        <v>0</v>
      </c>
      <c r="I17" s="16">
        <f t="shared" si="2"/>
        <v>0</v>
      </c>
      <c r="J17" s="16">
        <f t="shared" si="3"/>
        <v>1.5169274111449679E-2</v>
      </c>
      <c r="K17" s="16">
        <f t="shared" si="4"/>
        <v>1.6408392806560593E-2</v>
      </c>
    </row>
    <row r="18" spans="1:11" x14ac:dyDescent="0.25">
      <c r="A18" s="51" t="s">
        <v>56</v>
      </c>
      <c r="B18" s="21">
        <v>0</v>
      </c>
      <c r="C18" s="21">
        <v>366262</v>
      </c>
      <c r="D18" s="21">
        <v>1312475</v>
      </c>
      <c r="E18" s="21">
        <v>123</v>
      </c>
      <c r="F18" s="22">
        <v>0</v>
      </c>
      <c r="G18" s="16">
        <f t="shared" si="0"/>
        <v>0</v>
      </c>
      <c r="H18" s="16">
        <f t="shared" si="1"/>
        <v>4.3485450090769116E-3</v>
      </c>
      <c r="I18" s="16">
        <f t="shared" si="2"/>
        <v>2.5950984783990369E-2</v>
      </c>
      <c r="J18" s="16">
        <f t="shared" si="3"/>
        <v>1.0435180539864488E-6</v>
      </c>
      <c r="K18" s="16">
        <f t="shared" si="4"/>
        <v>0</v>
      </c>
    </row>
    <row r="19" spans="1:11" x14ac:dyDescent="0.25">
      <c r="A19" s="51" t="s">
        <v>64</v>
      </c>
      <c r="B19" s="21">
        <v>0</v>
      </c>
      <c r="C19" s="21">
        <v>0</v>
      </c>
      <c r="D19" s="21">
        <v>8662</v>
      </c>
      <c r="E19" s="21">
        <v>16844864</v>
      </c>
      <c r="F19" s="22">
        <v>0</v>
      </c>
      <c r="G19" s="16">
        <f t="shared" si="0"/>
        <v>0</v>
      </c>
      <c r="H19" s="16">
        <f t="shared" si="1"/>
        <v>0</v>
      </c>
      <c r="I19" s="16">
        <f t="shared" si="2"/>
        <v>1.7126987576824288E-4</v>
      </c>
      <c r="J19" s="16">
        <f t="shared" si="3"/>
        <v>0.14290991626785682</v>
      </c>
      <c r="K19" s="16">
        <f t="shared" si="4"/>
        <v>0</v>
      </c>
    </row>
    <row r="20" spans="1:11" x14ac:dyDescent="0.25">
      <c r="A20" s="51" t="s">
        <v>79</v>
      </c>
      <c r="B20" s="21">
        <v>0</v>
      </c>
      <c r="C20" s="21">
        <v>68775</v>
      </c>
      <c r="D20" s="21">
        <v>0</v>
      </c>
      <c r="E20" s="21">
        <v>0</v>
      </c>
      <c r="F20" s="22">
        <v>0</v>
      </c>
      <c r="G20" s="16">
        <f t="shared" si="0"/>
        <v>0</v>
      </c>
      <c r="H20" s="16">
        <f t="shared" si="1"/>
        <v>8.165498550198072E-4</v>
      </c>
      <c r="I20" s="16">
        <f t="shared" si="2"/>
        <v>0</v>
      </c>
      <c r="J20" s="16">
        <f t="shared" si="3"/>
        <v>0</v>
      </c>
      <c r="K20" s="16">
        <f t="shared" si="4"/>
        <v>0</v>
      </c>
    </row>
    <row r="21" spans="1:11" x14ac:dyDescent="0.25">
      <c r="A21" s="51" t="s">
        <v>57</v>
      </c>
      <c r="B21" s="21">
        <v>3122483</v>
      </c>
      <c r="C21" s="21">
        <v>494556</v>
      </c>
      <c r="D21" s="21">
        <v>177982</v>
      </c>
      <c r="E21" s="21">
        <v>215276</v>
      </c>
      <c r="F21" s="22">
        <v>2721012</v>
      </c>
      <c r="G21" s="16">
        <f t="shared" si="0"/>
        <v>4.8854983927835362E-2</v>
      </c>
      <c r="H21" s="16">
        <f t="shared" si="1"/>
        <v>5.8717503467710036E-3</v>
      </c>
      <c r="I21" s="16">
        <f t="shared" si="2"/>
        <v>3.5191589735607716E-3</v>
      </c>
      <c r="J21" s="16">
        <f t="shared" si="3"/>
        <v>1.8263771755283478E-3</v>
      </c>
      <c r="K21" s="16">
        <f t="shared" si="4"/>
        <v>9.4944037697745995E-2</v>
      </c>
    </row>
    <row r="22" spans="1:11" s="17" customFormat="1" x14ac:dyDescent="0.25">
      <c r="A22" s="55" t="s">
        <v>68</v>
      </c>
      <c r="B22" s="23">
        <v>14156932</v>
      </c>
      <c r="C22" s="23">
        <v>19449343</v>
      </c>
      <c r="D22" s="23">
        <v>12435220</v>
      </c>
      <c r="E22" s="23">
        <v>4045340</v>
      </c>
      <c r="F22" s="24">
        <v>7983644</v>
      </c>
      <c r="G22" s="18">
        <f t="shared" si="0"/>
        <v>0.22150214599325541</v>
      </c>
      <c r="H22" s="18">
        <f t="shared" si="1"/>
        <v>0.23091760388048713</v>
      </c>
      <c r="I22" s="18">
        <f t="shared" si="2"/>
        <v>0.24587607764382002</v>
      </c>
      <c r="J22" s="18">
        <f t="shared" si="3"/>
        <v>3.4320205890353991E-2</v>
      </c>
      <c r="K22" s="18">
        <f t="shared" si="4"/>
        <v>0.27857260346568985</v>
      </c>
    </row>
    <row r="23" spans="1:11" x14ac:dyDescent="0.25">
      <c r="A23" s="51" t="s">
        <v>67</v>
      </c>
      <c r="B23" s="21">
        <v>0</v>
      </c>
      <c r="C23" s="21">
        <v>0</v>
      </c>
      <c r="D23" s="21">
        <v>3086</v>
      </c>
      <c r="E23" s="21">
        <v>0</v>
      </c>
      <c r="F23" s="22">
        <v>0</v>
      </c>
      <c r="G23" s="16">
        <f t="shared" si="0"/>
        <v>0</v>
      </c>
      <c r="H23" s="16">
        <f t="shared" si="1"/>
        <v>0</v>
      </c>
      <c r="I23" s="16">
        <f t="shared" si="2"/>
        <v>6.1018106282705785E-5</v>
      </c>
      <c r="J23" s="16">
        <f t="shared" si="3"/>
        <v>0</v>
      </c>
      <c r="K23" s="16">
        <f t="shared" si="4"/>
        <v>0</v>
      </c>
    </row>
    <row r="24" spans="1:11" x14ac:dyDescent="0.25">
      <c r="A24" s="51" t="s">
        <v>82</v>
      </c>
      <c r="B24" s="21">
        <v>489</v>
      </c>
      <c r="C24" s="21">
        <v>6388263</v>
      </c>
      <c r="D24" s="21">
        <v>33898</v>
      </c>
      <c r="E24" s="21">
        <v>371493</v>
      </c>
      <c r="F24" s="22">
        <v>9317</v>
      </c>
      <c r="G24" s="16">
        <f t="shared" si="0"/>
        <v>7.650990298653825E-6</v>
      </c>
      <c r="H24" s="16">
        <f t="shared" si="1"/>
        <v>7.5846386426439816E-2</v>
      </c>
      <c r="I24" s="16">
        <f t="shared" si="2"/>
        <v>6.7025008644561266E-4</v>
      </c>
      <c r="J24" s="16">
        <f t="shared" si="3"/>
        <v>3.1517044912974623E-3</v>
      </c>
      <c r="K24" s="16">
        <f t="shared" si="4"/>
        <v>3.250972796995748E-4</v>
      </c>
    </row>
    <row r="25" spans="1:11" s="17" customFormat="1" x14ac:dyDescent="0.25">
      <c r="A25" s="55" t="s">
        <v>59</v>
      </c>
      <c r="B25" s="23">
        <v>28560698</v>
      </c>
      <c r="C25" s="23">
        <v>39593577</v>
      </c>
      <c r="D25" s="23">
        <v>18661364</v>
      </c>
      <c r="E25" s="23">
        <v>3852742</v>
      </c>
      <c r="F25" s="24">
        <v>11989380</v>
      </c>
      <c r="G25" s="18">
        <f t="shared" si="0"/>
        <v>0.44686630535947175</v>
      </c>
      <c r="H25" s="18">
        <f t="shared" si="1"/>
        <v>0.47008548977194581</v>
      </c>
      <c r="I25" s="18">
        <f t="shared" si="2"/>
        <v>0.36898285545439391</v>
      </c>
      <c r="J25" s="18">
        <f t="shared" si="3"/>
        <v>3.2686226295543575E-2</v>
      </c>
      <c r="K25" s="18">
        <f t="shared" si="4"/>
        <v>0.41834440520387334</v>
      </c>
    </row>
    <row r="26" spans="1:11" x14ac:dyDescent="0.25">
      <c r="A26" s="51" t="s">
        <v>83</v>
      </c>
      <c r="B26" s="21">
        <v>0</v>
      </c>
      <c r="C26" s="21">
        <v>3289</v>
      </c>
      <c r="D26" s="21">
        <v>0</v>
      </c>
      <c r="E26" s="21">
        <v>0</v>
      </c>
      <c r="F26" s="22">
        <v>0</v>
      </c>
      <c r="G26" s="16">
        <f t="shared" si="0"/>
        <v>0</v>
      </c>
      <c r="H26" s="16">
        <f t="shared" si="1"/>
        <v>3.9049545229518657E-5</v>
      </c>
      <c r="I26" s="16">
        <f t="shared" si="2"/>
        <v>0</v>
      </c>
      <c r="J26" s="16">
        <f t="shared" si="3"/>
        <v>0</v>
      </c>
      <c r="K26" s="16">
        <f t="shared" si="4"/>
        <v>0</v>
      </c>
    </row>
    <row r="27" spans="1:11" x14ac:dyDescent="0.25">
      <c r="A27" s="51" t="s">
        <v>84</v>
      </c>
      <c r="B27" s="21">
        <v>0</v>
      </c>
      <c r="C27" s="21">
        <v>0</v>
      </c>
      <c r="D27" s="21">
        <v>152</v>
      </c>
      <c r="E27" s="21">
        <v>40</v>
      </c>
      <c r="F27" s="22">
        <v>0</v>
      </c>
      <c r="G27" s="16">
        <f t="shared" si="0"/>
        <v>0</v>
      </c>
      <c r="H27" s="16">
        <f t="shared" si="1"/>
        <v>0</v>
      </c>
      <c r="I27" s="16">
        <f t="shared" si="2"/>
        <v>3.0054284364780555E-6</v>
      </c>
      <c r="J27" s="16">
        <f t="shared" si="3"/>
        <v>3.3935546471104032E-7</v>
      </c>
      <c r="K27" s="16">
        <f t="shared" si="4"/>
        <v>0</v>
      </c>
    </row>
    <row r="28" spans="1:11" x14ac:dyDescent="0.25">
      <c r="A28" s="51" t="s">
        <v>85</v>
      </c>
      <c r="B28" s="21">
        <v>19755</v>
      </c>
      <c r="C28" s="21">
        <v>0</v>
      </c>
      <c r="D28" s="21">
        <v>0</v>
      </c>
      <c r="E28" s="21">
        <v>0</v>
      </c>
      <c r="F28" s="22">
        <v>0</v>
      </c>
      <c r="G28" s="16">
        <f t="shared" si="0"/>
        <v>3.0909062034745665E-4</v>
      </c>
      <c r="H28" s="16">
        <f t="shared" si="1"/>
        <v>0</v>
      </c>
      <c r="I28" s="16">
        <f t="shared" si="2"/>
        <v>0</v>
      </c>
      <c r="J28" s="16">
        <f t="shared" si="3"/>
        <v>0</v>
      </c>
      <c r="K28" s="16">
        <f t="shared" si="4"/>
        <v>0</v>
      </c>
    </row>
    <row r="29" spans="1:11" x14ac:dyDescent="0.25">
      <c r="A29" s="51" t="s">
        <v>86</v>
      </c>
      <c r="B29" s="21">
        <v>1560</v>
      </c>
      <c r="C29" s="21">
        <v>0</v>
      </c>
      <c r="D29" s="21">
        <v>4252522</v>
      </c>
      <c r="E29" s="21">
        <v>299036</v>
      </c>
      <c r="F29" s="22">
        <v>611229</v>
      </c>
      <c r="G29" s="16">
        <f t="shared" si="0"/>
        <v>2.4408067210429378E-5</v>
      </c>
      <c r="H29" s="16">
        <f t="shared" si="1"/>
        <v>0</v>
      </c>
      <c r="I29" s="16">
        <f t="shared" si="2"/>
        <v>8.408322727334562E-2</v>
      </c>
      <c r="J29" s="16">
        <f t="shared" si="3"/>
        <v>2.5369875186332662E-3</v>
      </c>
      <c r="K29" s="16">
        <f t="shared" si="4"/>
        <v>2.1327560928785169E-2</v>
      </c>
    </row>
    <row r="30" spans="1:11" x14ac:dyDescent="0.25">
      <c r="A30" s="51" t="s">
        <v>63</v>
      </c>
      <c r="B30" s="21">
        <v>12360</v>
      </c>
      <c r="C30" s="21">
        <v>1263</v>
      </c>
      <c r="D30" s="21">
        <v>1055</v>
      </c>
      <c r="E30" s="21">
        <v>1929</v>
      </c>
      <c r="F30" s="22">
        <v>737</v>
      </c>
      <c r="G30" s="16">
        <f t="shared" si="0"/>
        <v>1.9338699405186354E-4</v>
      </c>
      <c r="H30" s="16">
        <f t="shared" si="1"/>
        <v>1.4995310314649458E-5</v>
      </c>
      <c r="I30" s="16">
        <f t="shared" si="2"/>
        <v>2.0860046055818081E-5</v>
      </c>
      <c r="J30" s="16">
        <f t="shared" si="3"/>
        <v>1.6365417285689919E-5</v>
      </c>
      <c r="K30" s="16">
        <f t="shared" si="4"/>
        <v>2.5716077614960461E-5</v>
      </c>
    </row>
    <row r="31" spans="1:11" s="17" customFormat="1" x14ac:dyDescent="0.25">
      <c r="A31" s="52" t="s">
        <v>47</v>
      </c>
      <c r="B31" s="23">
        <v>63913295</v>
      </c>
      <c r="C31" s="23">
        <v>84226333</v>
      </c>
      <c r="D31" s="23">
        <v>50575152</v>
      </c>
      <c r="E31" s="23">
        <v>117870505</v>
      </c>
      <c r="F31" s="24">
        <v>28659114</v>
      </c>
      <c r="G31" s="18">
        <f t="shared" si="0"/>
        <v>1</v>
      </c>
      <c r="H31" s="18">
        <f t="shared" si="1"/>
        <v>1</v>
      </c>
      <c r="I31" s="18">
        <f t="shared" si="2"/>
        <v>1</v>
      </c>
      <c r="J31" s="18">
        <f t="shared" si="3"/>
        <v>1</v>
      </c>
      <c r="K31" s="18">
        <f t="shared" si="4"/>
        <v>1</v>
      </c>
    </row>
    <row r="32" spans="1:11" ht="6" customHeight="1" x14ac:dyDescent="0.25">
      <c r="A32" s="51"/>
      <c r="F32" s="22"/>
    </row>
    <row r="33" spans="1:11" x14ac:dyDescent="0.25">
      <c r="A33" s="97" t="s">
        <v>128</v>
      </c>
      <c r="B33" s="87">
        <f>SUM(B34:B35)</f>
        <v>60482049</v>
      </c>
      <c r="C33" s="87">
        <f t="shared" ref="C33:K33" si="5">SUM(C34:C35)</f>
        <v>82203501</v>
      </c>
      <c r="D33" s="87">
        <f t="shared" si="5"/>
        <v>49400254</v>
      </c>
      <c r="E33" s="87">
        <f t="shared" si="5"/>
        <v>117112785</v>
      </c>
      <c r="F33" s="88">
        <f t="shared" si="5"/>
        <v>25441227</v>
      </c>
      <c r="G33" s="89">
        <f t="shared" si="5"/>
        <v>0.94631404936954044</v>
      </c>
      <c r="H33" s="89">
        <f t="shared" si="5"/>
        <v>0.97598337802501733</v>
      </c>
      <c r="I33" s="89">
        <f t="shared" si="5"/>
        <v>0.97676926408446574</v>
      </c>
      <c r="J33" s="89">
        <f t="shared" si="5"/>
        <v>0.99357158943197876</v>
      </c>
      <c r="K33" s="90">
        <f t="shared" si="5"/>
        <v>0.8877185456605533</v>
      </c>
    </row>
    <row r="34" spans="1:11" s="53" customFormat="1" x14ac:dyDescent="0.25">
      <c r="A34" s="95">
        <v>26169000</v>
      </c>
      <c r="B34" s="83">
        <f t="shared" ref="B34:K34" si="6">SUM(B3,B4)</f>
        <v>22050</v>
      </c>
      <c r="C34" s="83">
        <f t="shared" si="6"/>
        <v>0</v>
      </c>
      <c r="D34" s="83">
        <f t="shared" si="6"/>
        <v>0</v>
      </c>
      <c r="E34" s="83">
        <f t="shared" si="6"/>
        <v>0</v>
      </c>
      <c r="F34" s="84">
        <f t="shared" si="6"/>
        <v>0</v>
      </c>
      <c r="G34" s="85">
        <f t="shared" si="6"/>
        <v>3.4499864230126145E-4</v>
      </c>
      <c r="H34" s="85">
        <f t="shared" si="6"/>
        <v>0</v>
      </c>
      <c r="I34" s="85">
        <f t="shared" si="6"/>
        <v>0</v>
      </c>
      <c r="J34" s="85">
        <f t="shared" si="6"/>
        <v>0</v>
      </c>
      <c r="K34" s="86">
        <f t="shared" si="6"/>
        <v>0</v>
      </c>
    </row>
    <row r="35" spans="1:11" s="53" customFormat="1" x14ac:dyDescent="0.25">
      <c r="A35" s="96">
        <v>7108</v>
      </c>
      <c r="B35" s="79">
        <f>SUM(B6,B8,B12,B13,B14,B15,B16,B17,B18,B19,B22,B23,B24,B25,B27,B28,B29)</f>
        <v>60459999</v>
      </c>
      <c r="C35" s="79">
        <f t="shared" ref="C35:K35" si="7">SUM(C6,C8,C12,C13,C14,C15,C16,C17,C18,C19,C22,C23,C24,C25,C27,C28,C29)</f>
        <v>82203501</v>
      </c>
      <c r="D35" s="79">
        <f t="shared" si="7"/>
        <v>49400254</v>
      </c>
      <c r="E35" s="79">
        <f t="shared" si="7"/>
        <v>117112785</v>
      </c>
      <c r="F35" s="80">
        <f t="shared" si="7"/>
        <v>25441227</v>
      </c>
      <c r="G35" s="81">
        <f t="shared" si="7"/>
        <v>0.94596905072723914</v>
      </c>
      <c r="H35" s="81">
        <f t="shared" si="7"/>
        <v>0.97598337802501733</v>
      </c>
      <c r="I35" s="81">
        <f t="shared" si="7"/>
        <v>0.97676926408446574</v>
      </c>
      <c r="J35" s="81">
        <f t="shared" si="7"/>
        <v>0.99357158943197876</v>
      </c>
      <c r="K35" s="82">
        <f t="shared" si="7"/>
        <v>0.8877185456605533</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A4" sqref="A4:XFD4"/>
    </sheetView>
  </sheetViews>
  <sheetFormatPr defaultRowHeight="15" x14ac:dyDescent="0.25"/>
  <cols>
    <col min="1" max="1" width="26.7109375" style="1" bestFit="1" customWidth="1"/>
    <col min="2" max="5" width="10.28515625" style="21" bestFit="1" customWidth="1"/>
    <col min="6" max="6" width="11.7109375" style="21" bestFit="1" customWidth="1"/>
  </cols>
  <sheetData>
    <row r="1" spans="1:11" x14ac:dyDescent="0.25">
      <c r="A1" s="51" t="s">
        <v>132</v>
      </c>
      <c r="B1" s="21" t="s">
        <v>42</v>
      </c>
      <c r="C1" s="21" t="s">
        <v>43</v>
      </c>
      <c r="D1" s="21" t="s">
        <v>44</v>
      </c>
      <c r="E1" s="21" t="s">
        <v>45</v>
      </c>
      <c r="F1" s="22" t="s">
        <v>46</v>
      </c>
      <c r="G1" s="21" t="s">
        <v>49</v>
      </c>
      <c r="H1" s="21" t="s">
        <v>50</v>
      </c>
      <c r="I1" s="21" t="s">
        <v>51</v>
      </c>
      <c r="J1" s="21" t="s">
        <v>52</v>
      </c>
      <c r="K1" s="21" t="s">
        <v>53</v>
      </c>
    </row>
    <row r="2" spans="1:11" s="17" customFormat="1" x14ac:dyDescent="0.25">
      <c r="A2" s="52">
        <v>26169000</v>
      </c>
      <c r="B2" s="23">
        <v>7000</v>
      </c>
      <c r="C2" s="23">
        <v>0</v>
      </c>
      <c r="D2" s="23">
        <v>0</v>
      </c>
      <c r="E2" s="23">
        <v>0</v>
      </c>
      <c r="F2" s="24">
        <v>0</v>
      </c>
      <c r="G2" s="18">
        <f>B2/B$31</f>
        <v>3.0773424070972309E-2</v>
      </c>
      <c r="H2" s="18">
        <f t="shared" ref="H2:K2" si="0">C2/C$31</f>
        <v>0</v>
      </c>
      <c r="I2" s="18">
        <f t="shared" si="0"/>
        <v>0</v>
      </c>
      <c r="J2" s="18">
        <f t="shared" si="0"/>
        <v>0</v>
      </c>
      <c r="K2" s="18">
        <f t="shared" si="0"/>
        <v>0</v>
      </c>
    </row>
    <row r="3" spans="1:11" x14ac:dyDescent="0.25">
      <c r="A3" s="51" t="s">
        <v>56</v>
      </c>
      <c r="B3" s="21">
        <v>7000</v>
      </c>
      <c r="C3" s="21">
        <v>0</v>
      </c>
      <c r="D3" s="21">
        <v>0</v>
      </c>
      <c r="E3" s="21">
        <v>0</v>
      </c>
      <c r="F3" s="22">
        <v>0</v>
      </c>
      <c r="G3" s="16">
        <f t="shared" ref="G3:G31" si="1">B3/B$31</f>
        <v>3.0773424070972309E-2</v>
      </c>
      <c r="H3" s="16">
        <f t="shared" ref="H3:H31" si="2">C3/C$31</f>
        <v>0</v>
      </c>
      <c r="I3" s="16">
        <f t="shared" ref="I3:I31" si="3">D3/D$31</f>
        <v>0</v>
      </c>
      <c r="J3" s="16">
        <f t="shared" ref="J3:J31" si="4">E3/E$31</f>
        <v>0</v>
      </c>
      <c r="K3" s="16">
        <f t="shared" ref="K3:K31" si="5">F3/F$31</f>
        <v>0</v>
      </c>
    </row>
    <row r="4" spans="1:11" s="17" customFormat="1" x14ac:dyDescent="0.25">
      <c r="A4" s="52">
        <v>7108</v>
      </c>
      <c r="B4" s="23">
        <v>220469</v>
      </c>
      <c r="C4" s="23">
        <v>190194</v>
      </c>
      <c r="D4" s="23">
        <v>496404</v>
      </c>
      <c r="E4" s="23">
        <v>124300</v>
      </c>
      <c r="F4" s="24">
        <v>1125695</v>
      </c>
      <c r="G4" s="18">
        <f t="shared" si="1"/>
        <v>0.96922657592902772</v>
      </c>
      <c r="H4" s="18">
        <f t="shared" si="2"/>
        <v>1</v>
      </c>
      <c r="I4" s="18">
        <f t="shared" si="3"/>
        <v>1</v>
      </c>
      <c r="J4" s="18">
        <f t="shared" si="4"/>
        <v>1</v>
      </c>
      <c r="K4" s="18">
        <f t="shared" si="5"/>
        <v>1</v>
      </c>
    </row>
    <row r="5" spans="1:11" s="17" customFormat="1" x14ac:dyDescent="0.25">
      <c r="A5" s="55" t="s">
        <v>71</v>
      </c>
      <c r="B5" s="23">
        <v>586</v>
      </c>
      <c r="C5" s="23">
        <v>3624</v>
      </c>
      <c r="D5" s="23">
        <v>62663</v>
      </c>
      <c r="E5" s="23">
        <v>17716</v>
      </c>
      <c r="F5" s="24">
        <v>109</v>
      </c>
      <c r="G5" s="18">
        <f t="shared" si="1"/>
        <v>2.5761752150842534E-3</v>
      </c>
      <c r="H5" s="18">
        <f t="shared" si="2"/>
        <v>1.9054228840026499E-2</v>
      </c>
      <c r="I5" s="18">
        <f t="shared" si="3"/>
        <v>0.12623387402196598</v>
      </c>
      <c r="J5" s="18">
        <f t="shared" si="4"/>
        <v>0.14252614641995173</v>
      </c>
      <c r="K5" s="18">
        <f t="shared" si="5"/>
        <v>9.6829070041174565E-5</v>
      </c>
    </row>
    <row r="6" spans="1:11" x14ac:dyDescent="0.25">
      <c r="A6" s="51" t="s">
        <v>72</v>
      </c>
      <c r="B6" s="21">
        <v>0</v>
      </c>
      <c r="C6" s="21">
        <v>1</v>
      </c>
      <c r="D6" s="21">
        <v>0</v>
      </c>
      <c r="E6" s="21">
        <v>0</v>
      </c>
      <c r="F6" s="22">
        <v>0</v>
      </c>
      <c r="G6" s="16">
        <f t="shared" si="1"/>
        <v>0</v>
      </c>
      <c r="H6" s="16">
        <f t="shared" si="2"/>
        <v>5.2577894150183494E-6</v>
      </c>
      <c r="I6" s="16">
        <f t="shared" si="3"/>
        <v>0</v>
      </c>
      <c r="J6" s="16">
        <f t="shared" si="4"/>
        <v>0</v>
      </c>
      <c r="K6" s="16">
        <f t="shared" si="5"/>
        <v>0</v>
      </c>
    </row>
    <row r="7" spans="1:11" x14ac:dyDescent="0.25">
      <c r="A7" s="51" t="s">
        <v>65</v>
      </c>
      <c r="B7" s="21">
        <v>0</v>
      </c>
      <c r="C7" s="21">
        <v>0</v>
      </c>
      <c r="D7" s="21">
        <v>0</v>
      </c>
      <c r="E7" s="21">
        <v>1</v>
      </c>
      <c r="F7" s="22">
        <v>2</v>
      </c>
      <c r="G7" s="16">
        <f t="shared" si="1"/>
        <v>0</v>
      </c>
      <c r="H7" s="16">
        <f t="shared" si="2"/>
        <v>0</v>
      </c>
      <c r="I7" s="16">
        <f t="shared" si="3"/>
        <v>0</v>
      </c>
      <c r="J7" s="16">
        <f t="shared" si="4"/>
        <v>8.0450522928399039E-6</v>
      </c>
      <c r="K7" s="16">
        <f t="shared" si="5"/>
        <v>1.7766801842417351E-6</v>
      </c>
    </row>
    <row r="8" spans="1:11" x14ac:dyDescent="0.25">
      <c r="A8" s="51" t="s">
        <v>73</v>
      </c>
      <c r="B8" s="21">
        <v>6</v>
      </c>
      <c r="C8" s="21">
        <v>4</v>
      </c>
      <c r="D8" s="21">
        <v>0</v>
      </c>
      <c r="E8" s="21">
        <v>2</v>
      </c>
      <c r="F8" s="22">
        <v>0</v>
      </c>
      <c r="G8" s="16">
        <f t="shared" si="1"/>
        <v>2.6377220632261977E-5</v>
      </c>
      <c r="H8" s="16">
        <f t="shared" si="2"/>
        <v>2.1031157660073398E-5</v>
      </c>
      <c r="I8" s="16">
        <f t="shared" si="3"/>
        <v>0</v>
      </c>
      <c r="J8" s="16">
        <f t="shared" si="4"/>
        <v>1.6090104585679808E-5</v>
      </c>
      <c r="K8" s="16">
        <f t="shared" si="5"/>
        <v>0</v>
      </c>
    </row>
    <row r="9" spans="1:11" x14ac:dyDescent="0.25">
      <c r="A9" s="51" t="s">
        <v>66</v>
      </c>
      <c r="B9" s="21">
        <v>18</v>
      </c>
      <c r="C9" s="21">
        <v>1155</v>
      </c>
      <c r="D9" s="21">
        <v>37</v>
      </c>
      <c r="E9" s="21">
        <v>226</v>
      </c>
      <c r="F9" s="22">
        <v>28</v>
      </c>
      <c r="G9" s="16">
        <f t="shared" si="1"/>
        <v>7.9131661896785941E-5</v>
      </c>
      <c r="H9" s="16">
        <f t="shared" si="2"/>
        <v>6.0727467743461935E-3</v>
      </c>
      <c r="I9" s="16">
        <f t="shared" si="3"/>
        <v>7.4536063367740789E-5</v>
      </c>
      <c r="J9" s="16">
        <f t="shared" si="4"/>
        <v>1.8181818181818182E-3</v>
      </c>
      <c r="K9" s="16">
        <f t="shared" si="5"/>
        <v>2.487352257938429E-5</v>
      </c>
    </row>
    <row r="10" spans="1:11" x14ac:dyDescent="0.25">
      <c r="A10" s="51" t="s">
        <v>74</v>
      </c>
      <c r="B10" s="21">
        <v>1</v>
      </c>
      <c r="C10" s="21">
        <v>0</v>
      </c>
      <c r="D10" s="21">
        <v>0</v>
      </c>
      <c r="E10" s="21">
        <v>0</v>
      </c>
      <c r="F10" s="22">
        <v>0</v>
      </c>
      <c r="G10" s="16">
        <f t="shared" si="1"/>
        <v>4.3962034387103298E-6</v>
      </c>
      <c r="H10" s="16">
        <f t="shared" si="2"/>
        <v>0</v>
      </c>
      <c r="I10" s="16">
        <f t="shared" si="3"/>
        <v>0</v>
      </c>
      <c r="J10" s="16">
        <f t="shared" si="4"/>
        <v>0</v>
      </c>
      <c r="K10" s="16">
        <f t="shared" si="5"/>
        <v>0</v>
      </c>
    </row>
    <row r="11" spans="1:11" x14ac:dyDescent="0.25">
      <c r="A11" s="51" t="s">
        <v>75</v>
      </c>
      <c r="B11" s="21">
        <v>4</v>
      </c>
      <c r="C11" s="21">
        <v>0</v>
      </c>
      <c r="D11" s="21">
        <v>0</v>
      </c>
      <c r="E11" s="21">
        <v>0</v>
      </c>
      <c r="F11" s="22">
        <v>0</v>
      </c>
      <c r="G11" s="16">
        <f t="shared" si="1"/>
        <v>1.7584813754841319E-5</v>
      </c>
      <c r="H11" s="16">
        <f t="shared" si="2"/>
        <v>0</v>
      </c>
      <c r="I11" s="16">
        <f t="shared" si="3"/>
        <v>0</v>
      </c>
      <c r="J11" s="16">
        <f t="shared" si="4"/>
        <v>0</v>
      </c>
      <c r="K11" s="16">
        <f t="shared" si="5"/>
        <v>0</v>
      </c>
    </row>
    <row r="12" spans="1:11" s="17" customFormat="1" x14ac:dyDescent="0.25">
      <c r="A12" s="55" t="s">
        <v>61</v>
      </c>
      <c r="B12" s="23">
        <v>206806</v>
      </c>
      <c r="C12" s="23">
        <v>91984</v>
      </c>
      <c r="D12" s="23">
        <v>41793</v>
      </c>
      <c r="E12" s="23">
        <v>75341</v>
      </c>
      <c r="F12" s="24">
        <v>31087</v>
      </c>
      <c r="G12" s="18">
        <f t="shared" si="1"/>
        <v>0.90916124834592849</v>
      </c>
      <c r="H12" s="18">
        <f t="shared" si="2"/>
        <v>0.48363250155104787</v>
      </c>
      <c r="I12" s="18">
        <f t="shared" si="3"/>
        <v>8.4191505306161915E-2</v>
      </c>
      <c r="J12" s="18">
        <f t="shared" si="4"/>
        <v>0.6061222847948512</v>
      </c>
      <c r="K12" s="18">
        <f t="shared" si="5"/>
        <v>2.7615828443761408E-2</v>
      </c>
    </row>
    <row r="13" spans="1:11" s="17" customFormat="1" x14ac:dyDescent="0.25">
      <c r="A13" s="55" t="s">
        <v>62</v>
      </c>
      <c r="B13" s="23">
        <v>58</v>
      </c>
      <c r="C13" s="23">
        <v>490</v>
      </c>
      <c r="D13" s="23">
        <v>34967</v>
      </c>
      <c r="E13" s="23">
        <v>25742</v>
      </c>
      <c r="F13" s="24">
        <v>2321</v>
      </c>
      <c r="G13" s="18">
        <f t="shared" si="1"/>
        <v>2.5497979944519913E-4</v>
      </c>
      <c r="H13" s="18">
        <f t="shared" si="2"/>
        <v>2.5763168133589912E-3</v>
      </c>
      <c r="I13" s="18">
        <f t="shared" si="3"/>
        <v>7.0440608858913303E-2</v>
      </c>
      <c r="J13" s="18">
        <f t="shared" si="4"/>
        <v>0.2070957361222848</v>
      </c>
      <c r="K13" s="18">
        <f t="shared" si="5"/>
        <v>2.0618373538125335E-3</v>
      </c>
    </row>
    <row r="14" spans="1:11" x14ac:dyDescent="0.25">
      <c r="A14" s="51" t="s">
        <v>76</v>
      </c>
      <c r="B14" s="21">
        <v>0</v>
      </c>
      <c r="C14" s="21">
        <v>0</v>
      </c>
      <c r="D14" s="21">
        <v>0</v>
      </c>
      <c r="E14" s="21">
        <v>0</v>
      </c>
      <c r="F14" s="22">
        <v>480</v>
      </c>
      <c r="G14" s="16">
        <f t="shared" si="1"/>
        <v>0</v>
      </c>
      <c r="H14" s="16">
        <f t="shared" si="2"/>
        <v>0</v>
      </c>
      <c r="I14" s="16">
        <f t="shared" si="3"/>
        <v>0</v>
      </c>
      <c r="J14" s="16">
        <f t="shared" si="4"/>
        <v>0</v>
      </c>
      <c r="K14" s="16">
        <f t="shared" si="5"/>
        <v>4.2640324421801642E-4</v>
      </c>
    </row>
    <row r="15" spans="1:11" x14ac:dyDescent="0.25">
      <c r="A15" s="51" t="s">
        <v>77</v>
      </c>
      <c r="B15" s="21">
        <v>0</v>
      </c>
      <c r="C15" s="21">
        <v>0</v>
      </c>
      <c r="D15" s="21">
        <v>0</v>
      </c>
      <c r="E15" s="21">
        <v>40</v>
      </c>
      <c r="F15" s="22">
        <v>0</v>
      </c>
      <c r="G15" s="16">
        <f t="shared" si="1"/>
        <v>0</v>
      </c>
      <c r="H15" s="16">
        <f t="shared" si="2"/>
        <v>0</v>
      </c>
      <c r="I15" s="16">
        <f t="shared" si="3"/>
        <v>0</v>
      </c>
      <c r="J15" s="16">
        <f t="shared" si="4"/>
        <v>3.2180209171359613E-4</v>
      </c>
      <c r="K15" s="16">
        <f t="shared" si="5"/>
        <v>0</v>
      </c>
    </row>
    <row r="16" spans="1:11" x14ac:dyDescent="0.25">
      <c r="A16" s="51" t="s">
        <v>78</v>
      </c>
      <c r="B16" s="21">
        <v>0</v>
      </c>
      <c r="C16" s="21">
        <v>0</v>
      </c>
      <c r="D16" s="21">
        <v>0</v>
      </c>
      <c r="E16" s="21">
        <v>49</v>
      </c>
      <c r="F16" s="22">
        <v>15</v>
      </c>
      <c r="G16" s="16">
        <f t="shared" si="1"/>
        <v>0</v>
      </c>
      <c r="H16" s="16">
        <f t="shared" si="2"/>
        <v>0</v>
      </c>
      <c r="I16" s="16">
        <f t="shared" si="3"/>
        <v>0</v>
      </c>
      <c r="J16" s="16">
        <f t="shared" si="4"/>
        <v>3.9420756234915529E-4</v>
      </c>
      <c r="K16" s="16">
        <f t="shared" si="5"/>
        <v>1.3325101381813013E-5</v>
      </c>
    </row>
    <row r="17" spans="1:11" x14ac:dyDescent="0.25">
      <c r="A17" s="51" t="s">
        <v>56</v>
      </c>
      <c r="B17" s="21">
        <v>0</v>
      </c>
      <c r="C17" s="21">
        <v>79293</v>
      </c>
      <c r="D17" s="21">
        <v>315444</v>
      </c>
      <c r="E17" s="21">
        <v>10</v>
      </c>
      <c r="F17" s="22">
        <v>0</v>
      </c>
      <c r="G17" s="16">
        <f t="shared" si="1"/>
        <v>0</v>
      </c>
      <c r="H17" s="16">
        <f t="shared" si="2"/>
        <v>0.41690589608505002</v>
      </c>
      <c r="I17" s="16">
        <f t="shared" si="3"/>
        <v>0.63545821548577364</v>
      </c>
      <c r="J17" s="16">
        <f t="shared" si="4"/>
        <v>8.0450522928399032E-5</v>
      </c>
      <c r="K17" s="16">
        <f t="shared" si="5"/>
        <v>0</v>
      </c>
    </row>
    <row r="18" spans="1:11" x14ac:dyDescent="0.25">
      <c r="A18" s="51" t="s">
        <v>64</v>
      </c>
      <c r="B18" s="21">
        <v>0</v>
      </c>
      <c r="C18" s="21">
        <v>0</v>
      </c>
      <c r="D18" s="21">
        <v>337</v>
      </c>
      <c r="E18" s="21">
        <v>565</v>
      </c>
      <c r="F18" s="22">
        <v>0</v>
      </c>
      <c r="G18" s="16">
        <f t="shared" si="1"/>
        <v>0</v>
      </c>
      <c r="H18" s="16">
        <f t="shared" si="2"/>
        <v>0</v>
      </c>
      <c r="I18" s="16">
        <f t="shared" si="3"/>
        <v>6.7888252310617969E-4</v>
      </c>
      <c r="J18" s="16">
        <f t="shared" si="4"/>
        <v>4.5454545454545452E-3</v>
      </c>
      <c r="K18" s="16">
        <f t="shared" si="5"/>
        <v>0</v>
      </c>
    </row>
    <row r="19" spans="1:11" x14ac:dyDescent="0.25">
      <c r="A19" s="51" t="s">
        <v>79</v>
      </c>
      <c r="B19" s="21">
        <v>0</v>
      </c>
      <c r="C19" s="21">
        <v>2</v>
      </c>
      <c r="D19" s="21">
        <v>0</v>
      </c>
      <c r="E19" s="21">
        <v>0</v>
      </c>
      <c r="F19" s="22">
        <v>0</v>
      </c>
      <c r="G19" s="16">
        <f t="shared" si="1"/>
        <v>0</v>
      </c>
      <c r="H19" s="16">
        <f t="shared" si="2"/>
        <v>1.0515578830036699E-5</v>
      </c>
      <c r="I19" s="16">
        <f t="shared" si="3"/>
        <v>0</v>
      </c>
      <c r="J19" s="16">
        <f t="shared" si="4"/>
        <v>0</v>
      </c>
      <c r="K19" s="16">
        <f t="shared" si="5"/>
        <v>0</v>
      </c>
    </row>
    <row r="20" spans="1:11" s="17" customFormat="1" x14ac:dyDescent="0.25">
      <c r="A20" s="55" t="s">
        <v>57</v>
      </c>
      <c r="B20" s="23">
        <v>662</v>
      </c>
      <c r="C20" s="23">
        <v>6714</v>
      </c>
      <c r="D20" s="23">
        <v>203</v>
      </c>
      <c r="E20" s="23">
        <v>11</v>
      </c>
      <c r="F20" s="24">
        <v>1084016</v>
      </c>
      <c r="G20" s="18">
        <f t="shared" si="1"/>
        <v>2.9102866764262381E-3</v>
      </c>
      <c r="H20" s="18">
        <f t="shared" si="2"/>
        <v>3.5300798132433198E-2</v>
      </c>
      <c r="I20" s="18">
        <f t="shared" si="3"/>
        <v>4.0894110442301029E-4</v>
      </c>
      <c r="J20" s="18">
        <f t="shared" si="4"/>
        <v>8.849557522123894E-5</v>
      </c>
      <c r="K20" s="18">
        <f t="shared" si="5"/>
        <v>0.96297487330049436</v>
      </c>
    </row>
    <row r="21" spans="1:11" x14ac:dyDescent="0.25">
      <c r="A21" s="51" t="s">
        <v>80</v>
      </c>
      <c r="B21" s="21">
        <v>0</v>
      </c>
      <c r="C21" s="21">
        <v>0</v>
      </c>
      <c r="D21" s="21">
        <v>0</v>
      </c>
      <c r="E21" s="21">
        <v>0</v>
      </c>
      <c r="F21" s="22">
        <v>0</v>
      </c>
      <c r="G21" s="16">
        <f t="shared" si="1"/>
        <v>0</v>
      </c>
      <c r="H21" s="16">
        <f t="shared" si="2"/>
        <v>0</v>
      </c>
      <c r="I21" s="16">
        <f t="shared" si="3"/>
        <v>0</v>
      </c>
      <c r="J21" s="16">
        <f t="shared" si="4"/>
        <v>0</v>
      </c>
      <c r="K21" s="16">
        <f t="shared" si="5"/>
        <v>0</v>
      </c>
    </row>
    <row r="22" spans="1:11" x14ac:dyDescent="0.25">
      <c r="A22" s="51" t="s">
        <v>68</v>
      </c>
      <c r="B22" s="21">
        <v>488</v>
      </c>
      <c r="C22" s="21">
        <v>552</v>
      </c>
      <c r="D22" s="21">
        <v>1010</v>
      </c>
      <c r="E22" s="21">
        <v>686</v>
      </c>
      <c r="F22" s="22">
        <v>269</v>
      </c>
      <c r="G22" s="16">
        <f t="shared" si="1"/>
        <v>2.1453472780906409E-3</v>
      </c>
      <c r="H22" s="16">
        <f t="shared" si="2"/>
        <v>2.902299757090129E-3</v>
      </c>
      <c r="I22" s="16">
        <f t="shared" si="3"/>
        <v>2.0346330811194108E-3</v>
      </c>
      <c r="J22" s="16">
        <f t="shared" si="4"/>
        <v>5.5189058728881734E-3</v>
      </c>
      <c r="K22" s="16">
        <f t="shared" si="5"/>
        <v>2.3896348478051336E-4</v>
      </c>
    </row>
    <row r="23" spans="1:11" x14ac:dyDescent="0.25">
      <c r="A23" s="51" t="s">
        <v>67</v>
      </c>
      <c r="B23" s="21">
        <v>0</v>
      </c>
      <c r="C23" s="21">
        <v>0</v>
      </c>
      <c r="D23" s="21">
        <v>471</v>
      </c>
      <c r="E23" s="21">
        <v>0</v>
      </c>
      <c r="F23" s="22">
        <v>0</v>
      </c>
      <c r="G23" s="16">
        <f t="shared" si="1"/>
        <v>0</v>
      </c>
      <c r="H23" s="16">
        <f t="shared" si="2"/>
        <v>0</v>
      </c>
      <c r="I23" s="16">
        <f t="shared" si="3"/>
        <v>9.4882394178934899E-4</v>
      </c>
      <c r="J23" s="16">
        <f t="shared" si="4"/>
        <v>0</v>
      </c>
      <c r="K23" s="16">
        <f t="shared" si="5"/>
        <v>0</v>
      </c>
    </row>
    <row r="24" spans="1:11" x14ac:dyDescent="0.25">
      <c r="A24" s="51" t="s">
        <v>82</v>
      </c>
      <c r="B24" s="21">
        <v>105</v>
      </c>
      <c r="C24" s="21">
        <v>215</v>
      </c>
      <c r="D24" s="21">
        <v>38213</v>
      </c>
      <c r="E24" s="21">
        <v>3899</v>
      </c>
      <c r="F24" s="22">
        <v>7324</v>
      </c>
      <c r="G24" s="16">
        <f t="shared" si="1"/>
        <v>4.616013610645846E-4</v>
      </c>
      <c r="H24" s="16">
        <f t="shared" si="2"/>
        <v>1.1304247242289451E-3</v>
      </c>
      <c r="I24" s="16">
        <f t="shared" si="3"/>
        <v>7.6979637553283214E-2</v>
      </c>
      <c r="J24" s="16">
        <f t="shared" si="4"/>
        <v>3.1367658889782782E-2</v>
      </c>
      <c r="K24" s="16">
        <f t="shared" si="5"/>
        <v>6.5062028346932338E-3</v>
      </c>
    </row>
    <row r="25" spans="1:11" x14ac:dyDescent="0.25">
      <c r="A25" s="51" t="s">
        <v>59</v>
      </c>
      <c r="B25" s="21">
        <v>3957</v>
      </c>
      <c r="C25" s="21">
        <v>6157</v>
      </c>
      <c r="D25" s="21">
        <v>1152</v>
      </c>
      <c r="E25" s="21">
        <v>0</v>
      </c>
      <c r="F25" s="22">
        <v>20</v>
      </c>
      <c r="G25" s="16">
        <f t="shared" si="1"/>
        <v>1.7395777006976774E-2</v>
      </c>
      <c r="H25" s="16">
        <f t="shared" si="2"/>
        <v>3.2372209428267976E-2</v>
      </c>
      <c r="I25" s="16">
        <f t="shared" si="3"/>
        <v>2.3206904053956054E-3</v>
      </c>
      <c r="J25" s="16">
        <f t="shared" si="4"/>
        <v>0</v>
      </c>
      <c r="K25" s="16">
        <f t="shared" si="5"/>
        <v>1.776680184241735E-5</v>
      </c>
    </row>
    <row r="26" spans="1:11" x14ac:dyDescent="0.25">
      <c r="A26" s="51" t="s">
        <v>83</v>
      </c>
      <c r="B26" s="21">
        <v>0</v>
      </c>
      <c r="C26" s="21">
        <v>1</v>
      </c>
      <c r="D26" s="21">
        <v>0</v>
      </c>
      <c r="E26" s="21">
        <v>0</v>
      </c>
      <c r="F26" s="22">
        <v>0</v>
      </c>
      <c r="G26" s="16">
        <f t="shared" si="1"/>
        <v>0</v>
      </c>
      <c r="H26" s="16">
        <f t="shared" si="2"/>
        <v>5.2577894150183494E-6</v>
      </c>
      <c r="I26" s="16">
        <f t="shared" si="3"/>
        <v>0</v>
      </c>
      <c r="J26" s="16">
        <f t="shared" si="4"/>
        <v>0</v>
      </c>
      <c r="K26" s="16">
        <f t="shared" si="5"/>
        <v>0</v>
      </c>
    </row>
    <row r="27" spans="1:11" x14ac:dyDescent="0.25">
      <c r="A27" s="51" t="s">
        <v>84</v>
      </c>
      <c r="B27" s="21">
        <v>0</v>
      </c>
      <c r="C27" s="21">
        <v>0</v>
      </c>
      <c r="D27" s="21">
        <v>12</v>
      </c>
      <c r="E27" s="21">
        <v>3</v>
      </c>
      <c r="F27" s="22">
        <v>0</v>
      </c>
      <c r="G27" s="16">
        <f t="shared" si="1"/>
        <v>0</v>
      </c>
      <c r="H27" s="16">
        <f t="shared" si="2"/>
        <v>0</v>
      </c>
      <c r="I27" s="16">
        <f t="shared" si="3"/>
        <v>2.4173858389537555E-5</v>
      </c>
      <c r="J27" s="16">
        <f t="shared" si="4"/>
        <v>2.4135156878519712E-5</v>
      </c>
      <c r="K27" s="16">
        <f t="shared" si="5"/>
        <v>0</v>
      </c>
    </row>
    <row r="28" spans="1:11" x14ac:dyDescent="0.25">
      <c r="A28" s="51" t="s">
        <v>85</v>
      </c>
      <c r="B28" s="21">
        <v>7764</v>
      </c>
      <c r="C28" s="21">
        <v>0</v>
      </c>
      <c r="D28" s="21">
        <v>0</v>
      </c>
      <c r="E28" s="21">
        <v>0</v>
      </c>
      <c r="F28" s="22">
        <v>0</v>
      </c>
      <c r="G28" s="16">
        <f t="shared" si="1"/>
        <v>3.4132123498147003E-2</v>
      </c>
      <c r="H28" s="16">
        <f t="shared" si="2"/>
        <v>0</v>
      </c>
      <c r="I28" s="16">
        <f t="shared" si="3"/>
        <v>0</v>
      </c>
      <c r="J28" s="16">
        <f t="shared" si="4"/>
        <v>0</v>
      </c>
      <c r="K28" s="16">
        <f t="shared" si="5"/>
        <v>0</v>
      </c>
    </row>
    <row r="29" spans="1:11" x14ac:dyDescent="0.25">
      <c r="A29" s="51" t="s">
        <v>86</v>
      </c>
      <c r="B29" s="21">
        <v>12</v>
      </c>
      <c r="C29" s="21">
        <v>0</v>
      </c>
      <c r="D29" s="21">
        <v>100</v>
      </c>
      <c r="E29" s="21">
        <v>8</v>
      </c>
      <c r="F29" s="22">
        <v>22</v>
      </c>
      <c r="G29" s="16">
        <f t="shared" si="1"/>
        <v>5.2754441264523954E-5</v>
      </c>
      <c r="H29" s="16">
        <f t="shared" si="2"/>
        <v>0</v>
      </c>
      <c r="I29" s="16">
        <f t="shared" si="3"/>
        <v>2.0144881991281295E-4</v>
      </c>
      <c r="J29" s="16">
        <f t="shared" si="4"/>
        <v>6.4360418342719231E-5</v>
      </c>
      <c r="K29" s="16">
        <f t="shared" si="5"/>
        <v>1.9543482026659086E-5</v>
      </c>
    </row>
    <row r="30" spans="1:11" x14ac:dyDescent="0.25">
      <c r="A30" s="51" t="s">
        <v>63</v>
      </c>
      <c r="B30" s="21">
        <v>2</v>
      </c>
      <c r="C30" s="21">
        <v>2</v>
      </c>
      <c r="D30" s="21">
        <v>2</v>
      </c>
      <c r="E30" s="21">
        <v>1</v>
      </c>
      <c r="F30" s="22">
        <v>2</v>
      </c>
      <c r="G30" s="16">
        <f t="shared" si="1"/>
        <v>8.7924068774206596E-6</v>
      </c>
      <c r="H30" s="16">
        <f t="shared" si="2"/>
        <v>1.0515578830036699E-5</v>
      </c>
      <c r="I30" s="16">
        <f t="shared" si="3"/>
        <v>4.0289763982562588E-6</v>
      </c>
      <c r="J30" s="16">
        <f t="shared" si="4"/>
        <v>8.0450522928399039E-6</v>
      </c>
      <c r="K30" s="16">
        <f t="shared" si="5"/>
        <v>1.7766801842417351E-6</v>
      </c>
    </row>
    <row r="31" spans="1:11" s="17" customFormat="1" x14ac:dyDescent="0.25">
      <c r="A31" s="52" t="s">
        <v>47</v>
      </c>
      <c r="B31" s="23">
        <v>227469</v>
      </c>
      <c r="C31" s="23">
        <v>190194</v>
      </c>
      <c r="D31" s="23">
        <v>496404</v>
      </c>
      <c r="E31" s="23">
        <v>124300</v>
      </c>
      <c r="F31" s="24">
        <v>1125695</v>
      </c>
      <c r="G31" s="18">
        <f t="shared" si="1"/>
        <v>1</v>
      </c>
      <c r="H31" s="18">
        <f t="shared" si="2"/>
        <v>1</v>
      </c>
      <c r="I31" s="18">
        <f t="shared" si="3"/>
        <v>1</v>
      </c>
      <c r="J31" s="18">
        <f t="shared" si="4"/>
        <v>1</v>
      </c>
      <c r="K31" s="18">
        <f t="shared" si="5"/>
        <v>1</v>
      </c>
    </row>
    <row r="32" spans="1:11" ht="5.25" customHeight="1" x14ac:dyDescent="0.25">
      <c r="A32" s="51"/>
      <c r="F32" s="22"/>
    </row>
    <row r="33" spans="1:11" x14ac:dyDescent="0.25">
      <c r="A33" s="97" t="s">
        <v>128</v>
      </c>
      <c r="B33" s="87">
        <f>SUM(B34:B35)</f>
        <v>227442</v>
      </c>
      <c r="C33" s="87">
        <f t="shared" ref="C33:K33" si="6">SUM(C34:C35)</f>
        <v>189029</v>
      </c>
      <c r="D33" s="87">
        <f t="shared" si="6"/>
        <v>496365</v>
      </c>
      <c r="E33" s="87">
        <f t="shared" si="6"/>
        <v>124071</v>
      </c>
      <c r="F33" s="88">
        <f t="shared" si="6"/>
        <v>1125665</v>
      </c>
      <c r="G33" s="89">
        <f t="shared" si="6"/>
        <v>0.99988130250715479</v>
      </c>
      <c r="H33" s="89">
        <f t="shared" si="6"/>
        <v>0.99387467533150375</v>
      </c>
      <c r="I33" s="89">
        <f t="shared" si="6"/>
        <v>0.99992143496023378</v>
      </c>
      <c r="J33" s="89">
        <f t="shared" si="6"/>
        <v>0.99815768302493968</v>
      </c>
      <c r="K33" s="90">
        <f t="shared" si="6"/>
        <v>0.9999733497972364</v>
      </c>
    </row>
    <row r="34" spans="1:11" s="53" customFormat="1" x14ac:dyDescent="0.25">
      <c r="A34" s="95">
        <v>26169000</v>
      </c>
      <c r="B34" s="83">
        <f>SUM(B3)</f>
        <v>7000</v>
      </c>
      <c r="C34" s="83">
        <f t="shared" ref="C34:K34" si="7">SUM(C3)</f>
        <v>0</v>
      </c>
      <c r="D34" s="83">
        <f t="shared" si="7"/>
        <v>0</v>
      </c>
      <c r="E34" s="83">
        <f t="shared" si="7"/>
        <v>0</v>
      </c>
      <c r="F34" s="84">
        <f t="shared" si="7"/>
        <v>0</v>
      </c>
      <c r="G34" s="85">
        <f t="shared" si="7"/>
        <v>3.0773424070972309E-2</v>
      </c>
      <c r="H34" s="85">
        <f t="shared" si="7"/>
        <v>0</v>
      </c>
      <c r="I34" s="85">
        <f t="shared" si="7"/>
        <v>0</v>
      </c>
      <c r="J34" s="85">
        <f t="shared" si="7"/>
        <v>0</v>
      </c>
      <c r="K34" s="86">
        <f t="shared" si="7"/>
        <v>0</v>
      </c>
    </row>
    <row r="35" spans="1:11" s="53" customFormat="1" x14ac:dyDescent="0.25">
      <c r="A35" s="96">
        <v>7108</v>
      </c>
      <c r="B35" s="79">
        <f>SUM(B5,B7,B11,B12,B13,B14,B15,B16,B17,B18,B20,B21,B22,B23,B24,B25,B27,B28,B29)</f>
        <v>220442</v>
      </c>
      <c r="C35" s="79">
        <f t="shared" ref="C35:K35" si="8">SUM(C5,C7,C11,C12,C13,C14,C15,C16,C17,C18,C20,C21,C22,C23,C24,C25,C27,C28,C29)</f>
        <v>189029</v>
      </c>
      <c r="D35" s="79">
        <f t="shared" si="8"/>
        <v>496365</v>
      </c>
      <c r="E35" s="79">
        <f t="shared" si="8"/>
        <v>124071</v>
      </c>
      <c r="F35" s="80">
        <f t="shared" si="8"/>
        <v>1125665</v>
      </c>
      <c r="G35" s="81">
        <f t="shared" si="8"/>
        <v>0.96910787843618251</v>
      </c>
      <c r="H35" s="81">
        <f t="shared" si="8"/>
        <v>0.99387467533150375</v>
      </c>
      <c r="I35" s="81">
        <f t="shared" si="8"/>
        <v>0.99992143496023378</v>
      </c>
      <c r="J35" s="81">
        <f t="shared" si="8"/>
        <v>0.99815768302493968</v>
      </c>
      <c r="K35" s="82">
        <f t="shared" si="8"/>
        <v>0.9999733497972364</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topLeftCell="A64" workbookViewId="0">
      <selection activeCell="F107" sqref="F107"/>
    </sheetView>
  </sheetViews>
  <sheetFormatPr defaultRowHeight="15" x14ac:dyDescent="0.25"/>
  <cols>
    <col min="1" max="1" width="23.7109375" style="51" customWidth="1"/>
    <col min="2" max="5" width="12.7109375" style="21" bestFit="1" customWidth="1"/>
    <col min="6" max="6" width="12.7109375" style="22" bestFit="1" customWidth="1"/>
    <col min="7" max="7" width="12" style="53" bestFit="1" customWidth="1"/>
    <col min="8" max="11" width="9.140625" style="53"/>
  </cols>
  <sheetData>
    <row r="1" spans="1:11" x14ac:dyDescent="0.25">
      <c r="A1" s="51" t="s">
        <v>139</v>
      </c>
      <c r="B1" s="21" t="s">
        <v>42</v>
      </c>
      <c r="C1" s="21" t="s">
        <v>43</v>
      </c>
      <c r="D1" s="21" t="s">
        <v>44</v>
      </c>
      <c r="E1" s="21" t="s">
        <v>45</v>
      </c>
      <c r="F1" s="22" t="s">
        <v>46</v>
      </c>
      <c r="G1" s="53" t="s">
        <v>49</v>
      </c>
      <c r="H1" s="53" t="s">
        <v>50</v>
      </c>
      <c r="I1" s="53" t="s">
        <v>51</v>
      </c>
      <c r="J1" s="53" t="s">
        <v>52</v>
      </c>
      <c r="K1" s="53" t="s">
        <v>53</v>
      </c>
    </row>
    <row r="2" spans="1:11" s="17" customFormat="1" x14ac:dyDescent="0.25">
      <c r="A2" s="52">
        <v>26090000</v>
      </c>
      <c r="B2" s="23">
        <v>515</v>
      </c>
      <c r="C2" s="23">
        <v>970</v>
      </c>
      <c r="D2" s="23">
        <v>7149</v>
      </c>
      <c r="E2" s="23">
        <v>0</v>
      </c>
      <c r="F2" s="24">
        <v>0</v>
      </c>
      <c r="G2" s="18">
        <f>B2/B$97</f>
        <v>1.1712737183212249E-5</v>
      </c>
      <c r="H2" s="18">
        <f t="shared" ref="H2:K2" si="0">C2/C$97</f>
        <v>1.6145917548025699E-5</v>
      </c>
      <c r="I2" s="18">
        <f t="shared" si="0"/>
        <v>1.4742692077026926E-4</v>
      </c>
      <c r="J2" s="18">
        <f t="shared" si="0"/>
        <v>0</v>
      </c>
      <c r="K2" s="18">
        <f t="shared" si="0"/>
        <v>0</v>
      </c>
    </row>
    <row r="3" spans="1:11" x14ac:dyDescent="0.25">
      <c r="A3" s="51" t="s">
        <v>56</v>
      </c>
      <c r="B3" s="21">
        <v>508</v>
      </c>
      <c r="C3" s="21">
        <v>970</v>
      </c>
      <c r="D3" s="21">
        <v>0</v>
      </c>
      <c r="E3" s="21">
        <v>0</v>
      </c>
      <c r="F3" s="22">
        <v>0</v>
      </c>
      <c r="G3" s="54">
        <f t="shared" ref="G3:G66" si="1">B3/B$97</f>
        <v>1.155353493023655E-5</v>
      </c>
      <c r="H3" s="54">
        <f t="shared" ref="H3:H66" si="2">C3/C$97</f>
        <v>1.6145917548025699E-5</v>
      </c>
      <c r="I3" s="54">
        <f t="shared" ref="I3:I66" si="3">D3/D$97</f>
        <v>0</v>
      </c>
      <c r="J3" s="54">
        <f t="shared" ref="J3:J66" si="4">E3/E$97</f>
        <v>0</v>
      </c>
      <c r="K3" s="54">
        <f t="shared" ref="K3:K66" si="5">F3/F$97</f>
        <v>0</v>
      </c>
    </row>
    <row r="4" spans="1:11" x14ac:dyDescent="0.25">
      <c r="A4" s="51" t="s">
        <v>57</v>
      </c>
      <c r="B4" s="21">
        <v>0</v>
      </c>
      <c r="C4" s="21">
        <v>0</v>
      </c>
      <c r="D4" s="21">
        <v>649</v>
      </c>
      <c r="E4" s="21">
        <v>0</v>
      </c>
      <c r="F4" s="22">
        <v>0</v>
      </c>
      <c r="G4" s="54">
        <f t="shared" si="1"/>
        <v>0</v>
      </c>
      <c r="H4" s="54">
        <f t="shared" si="2"/>
        <v>0</v>
      </c>
      <c r="I4" s="54">
        <f t="shared" si="3"/>
        <v>1.3383700039152994E-5</v>
      </c>
      <c r="J4" s="54">
        <f t="shared" si="4"/>
        <v>0</v>
      </c>
      <c r="K4" s="54">
        <f t="shared" si="5"/>
        <v>0</v>
      </c>
    </row>
    <row r="5" spans="1:11" x14ac:dyDescent="0.25">
      <c r="A5" s="51" t="s">
        <v>58</v>
      </c>
      <c r="B5" s="21">
        <v>7</v>
      </c>
      <c r="C5" s="21">
        <v>0</v>
      </c>
      <c r="D5" s="21">
        <v>0</v>
      </c>
      <c r="E5" s="21">
        <v>0</v>
      </c>
      <c r="F5" s="22">
        <v>0</v>
      </c>
      <c r="G5" s="54">
        <f t="shared" si="1"/>
        <v>1.5920225297570049E-7</v>
      </c>
      <c r="H5" s="54">
        <f t="shared" si="2"/>
        <v>0</v>
      </c>
      <c r="I5" s="54">
        <f t="shared" si="3"/>
        <v>0</v>
      </c>
      <c r="J5" s="54">
        <f t="shared" si="4"/>
        <v>0</v>
      </c>
      <c r="K5" s="54">
        <f t="shared" si="5"/>
        <v>0</v>
      </c>
    </row>
    <row r="6" spans="1:11" x14ac:dyDescent="0.25">
      <c r="A6" s="51" t="s">
        <v>59</v>
      </c>
      <c r="B6" s="21">
        <v>0</v>
      </c>
      <c r="C6" s="21">
        <v>0</v>
      </c>
      <c r="D6" s="21">
        <v>6500</v>
      </c>
      <c r="E6" s="21">
        <v>0</v>
      </c>
      <c r="F6" s="22">
        <v>0</v>
      </c>
      <c r="G6" s="54">
        <f t="shared" si="1"/>
        <v>0</v>
      </c>
      <c r="H6" s="54">
        <f t="shared" si="2"/>
        <v>0</v>
      </c>
      <c r="I6" s="54">
        <f t="shared" si="3"/>
        <v>1.3404322073111628E-4</v>
      </c>
      <c r="J6" s="54">
        <f t="shared" si="4"/>
        <v>0</v>
      </c>
      <c r="K6" s="54">
        <f t="shared" si="5"/>
        <v>0</v>
      </c>
    </row>
    <row r="7" spans="1:11" s="17" customFormat="1" x14ac:dyDescent="0.25">
      <c r="A7" s="52">
        <v>8001</v>
      </c>
      <c r="B7" s="23">
        <v>30864011</v>
      </c>
      <c r="C7" s="23">
        <v>41706585</v>
      </c>
      <c r="D7" s="23">
        <v>39738578</v>
      </c>
      <c r="E7" s="23">
        <v>62116577</v>
      </c>
      <c r="F7" s="24">
        <v>43599925</v>
      </c>
      <c r="G7" s="18">
        <f t="shared" si="1"/>
        <v>0.70194572672382893</v>
      </c>
      <c r="H7" s="18">
        <f t="shared" si="2"/>
        <v>0.69421761094817047</v>
      </c>
      <c r="I7" s="18">
        <f t="shared" si="3"/>
        <v>0.81949030498379705</v>
      </c>
      <c r="J7" s="18">
        <f t="shared" si="4"/>
        <v>0.92418241057194395</v>
      </c>
      <c r="K7" s="18">
        <f t="shared" si="5"/>
        <v>0.8416944690153586</v>
      </c>
    </row>
    <row r="8" spans="1:11" x14ac:dyDescent="0.25">
      <c r="A8" s="51" t="s">
        <v>71</v>
      </c>
      <c r="B8" s="21">
        <v>0</v>
      </c>
      <c r="C8" s="21">
        <v>0</v>
      </c>
      <c r="D8" s="21">
        <v>0</v>
      </c>
      <c r="E8" s="21">
        <v>0</v>
      </c>
      <c r="F8" s="22">
        <v>532</v>
      </c>
      <c r="G8" s="54">
        <f t="shared" si="1"/>
        <v>0</v>
      </c>
      <c r="H8" s="54">
        <f t="shared" si="2"/>
        <v>0</v>
      </c>
      <c r="I8" s="54">
        <f t="shared" si="3"/>
        <v>0</v>
      </c>
      <c r="J8" s="54">
        <f t="shared" si="4"/>
        <v>0</v>
      </c>
      <c r="K8" s="54">
        <f t="shared" si="5"/>
        <v>1.0270234582196433E-5</v>
      </c>
    </row>
    <row r="9" spans="1:11" x14ac:dyDescent="0.25">
      <c r="A9" s="51" t="s">
        <v>65</v>
      </c>
      <c r="B9" s="21">
        <v>106445</v>
      </c>
      <c r="C9" s="21">
        <v>218296</v>
      </c>
      <c r="D9" s="21">
        <v>342184</v>
      </c>
      <c r="E9" s="21">
        <v>313179</v>
      </c>
      <c r="F9" s="22">
        <v>367086</v>
      </c>
      <c r="G9" s="54">
        <f t="shared" si="1"/>
        <v>2.4208976882854911E-3</v>
      </c>
      <c r="H9" s="54">
        <f t="shared" si="2"/>
        <v>3.6335971309936267E-3</v>
      </c>
      <c r="I9" s="54">
        <f t="shared" si="3"/>
        <v>7.0565300681009677E-3</v>
      </c>
      <c r="J9" s="54">
        <f t="shared" si="4"/>
        <v>4.6595375524396783E-3</v>
      </c>
      <c r="K9" s="54">
        <f t="shared" si="5"/>
        <v>7.0865776914288718E-3</v>
      </c>
    </row>
    <row r="10" spans="1:11" s="17" customFormat="1" x14ac:dyDescent="0.25">
      <c r="A10" s="55" t="s">
        <v>89</v>
      </c>
      <c r="B10" s="23">
        <v>0</v>
      </c>
      <c r="C10" s="23">
        <v>18444</v>
      </c>
      <c r="D10" s="23">
        <v>32616</v>
      </c>
      <c r="E10" s="23">
        <v>2267888</v>
      </c>
      <c r="F10" s="24">
        <v>9389090</v>
      </c>
      <c r="G10" s="18">
        <f t="shared" si="1"/>
        <v>0</v>
      </c>
      <c r="H10" s="18">
        <f t="shared" si="2"/>
        <v>3.0700546727400617E-4</v>
      </c>
      <c r="I10" s="18">
        <f t="shared" si="3"/>
        <v>6.7260825959478284E-4</v>
      </c>
      <c r="J10" s="18">
        <f t="shared" si="4"/>
        <v>3.3742074981806945E-2</v>
      </c>
      <c r="K10" s="18">
        <f t="shared" si="5"/>
        <v>0.1812559338596893</v>
      </c>
    </row>
    <row r="11" spans="1:11" x14ac:dyDescent="0.25">
      <c r="A11" s="51" t="s">
        <v>90</v>
      </c>
      <c r="B11" s="21">
        <v>0</v>
      </c>
      <c r="C11" s="21">
        <v>0</v>
      </c>
      <c r="D11" s="21">
        <v>0</v>
      </c>
      <c r="E11" s="21">
        <v>845509</v>
      </c>
      <c r="F11" s="22">
        <v>17103</v>
      </c>
      <c r="G11" s="54">
        <f t="shared" si="1"/>
        <v>0</v>
      </c>
      <c r="H11" s="54">
        <f t="shared" si="2"/>
        <v>0</v>
      </c>
      <c r="I11" s="54">
        <f t="shared" si="3"/>
        <v>0</v>
      </c>
      <c r="J11" s="54">
        <f t="shared" si="4"/>
        <v>1.2579645941859832E-2</v>
      </c>
      <c r="K11" s="54">
        <f t="shared" si="5"/>
        <v>3.3017259785583759E-4</v>
      </c>
    </row>
    <row r="12" spans="1:11" x14ac:dyDescent="0.25">
      <c r="A12" s="51" t="s">
        <v>66</v>
      </c>
      <c r="B12" s="21">
        <v>0</v>
      </c>
      <c r="C12" s="21">
        <v>0</v>
      </c>
      <c r="D12" s="21">
        <v>2541160</v>
      </c>
      <c r="E12" s="21">
        <v>6574543</v>
      </c>
      <c r="F12" s="22">
        <v>66585</v>
      </c>
      <c r="G12" s="54">
        <f t="shared" si="1"/>
        <v>0</v>
      </c>
      <c r="H12" s="54">
        <f t="shared" si="2"/>
        <v>0</v>
      </c>
      <c r="I12" s="54">
        <f t="shared" si="3"/>
        <v>5.2403887814320524E-2</v>
      </c>
      <c r="J12" s="54">
        <f t="shared" si="4"/>
        <v>9.7817318525921029E-2</v>
      </c>
      <c r="K12" s="54">
        <f t="shared" si="5"/>
        <v>1.2854202437134388E-3</v>
      </c>
    </row>
    <row r="13" spans="1:11" x14ac:dyDescent="0.25">
      <c r="A13" s="51" t="s">
        <v>74</v>
      </c>
      <c r="B13" s="21">
        <v>4245</v>
      </c>
      <c r="C13" s="21">
        <v>237324</v>
      </c>
      <c r="D13" s="21">
        <v>218</v>
      </c>
      <c r="E13" s="21">
        <v>71832</v>
      </c>
      <c r="F13" s="22">
        <v>256589</v>
      </c>
      <c r="G13" s="54">
        <f t="shared" si="1"/>
        <v>9.6544794840264085E-5</v>
      </c>
      <c r="H13" s="54">
        <f t="shared" si="2"/>
        <v>3.9503234393480939E-3</v>
      </c>
      <c r="I13" s="54">
        <f t="shared" si="3"/>
        <v>4.4956034029820534E-6</v>
      </c>
      <c r="J13" s="54">
        <f t="shared" si="4"/>
        <v>1.0687303473950903E-3</v>
      </c>
      <c r="K13" s="54">
        <f t="shared" si="5"/>
        <v>4.9534383857353387E-3</v>
      </c>
    </row>
    <row r="14" spans="1:11" x14ac:dyDescent="0.25">
      <c r="A14" s="51" t="s">
        <v>61</v>
      </c>
      <c r="B14" s="21">
        <v>30753</v>
      </c>
      <c r="C14" s="21">
        <v>177448</v>
      </c>
      <c r="D14" s="21">
        <v>12435157</v>
      </c>
      <c r="E14" s="21">
        <v>233036</v>
      </c>
      <c r="F14" s="22">
        <v>937275</v>
      </c>
      <c r="G14" s="54">
        <f t="shared" si="1"/>
        <v>6.994209836802453E-4</v>
      </c>
      <c r="H14" s="54">
        <f t="shared" si="2"/>
        <v>2.953670904187695E-3</v>
      </c>
      <c r="I14" s="54">
        <f t="shared" si="3"/>
        <v>0.25643822993493626</v>
      </c>
      <c r="J14" s="54">
        <f t="shared" si="4"/>
        <v>3.4671545444309258E-3</v>
      </c>
      <c r="K14" s="54">
        <f t="shared" si="5"/>
        <v>1.8094049094037896E-2</v>
      </c>
    </row>
    <row r="15" spans="1:11" x14ac:dyDescent="0.25">
      <c r="A15" s="51" t="s">
        <v>62</v>
      </c>
      <c r="B15" s="21">
        <v>28721</v>
      </c>
      <c r="C15" s="21">
        <v>27710</v>
      </c>
      <c r="D15" s="21">
        <v>85636</v>
      </c>
      <c r="E15" s="21">
        <v>230438</v>
      </c>
      <c r="F15" s="22">
        <v>519320</v>
      </c>
      <c r="G15" s="54">
        <f t="shared" si="1"/>
        <v>6.5320684395929907E-4</v>
      </c>
      <c r="H15" s="54">
        <f t="shared" si="2"/>
        <v>4.6124059304720837E-4</v>
      </c>
      <c r="I15" s="54">
        <f t="shared" si="3"/>
        <v>1.765988500081519E-3</v>
      </c>
      <c r="J15" s="54">
        <f t="shared" si="4"/>
        <v>3.4285009994574817E-3</v>
      </c>
      <c r="K15" s="54">
        <f t="shared" si="5"/>
        <v>1.0025447788019269E-2</v>
      </c>
    </row>
    <row r="16" spans="1:11" x14ac:dyDescent="0.25">
      <c r="A16" s="51" t="s">
        <v>91</v>
      </c>
      <c r="B16" s="21">
        <v>0</v>
      </c>
      <c r="C16" s="21">
        <v>2718</v>
      </c>
      <c r="D16" s="21">
        <v>0</v>
      </c>
      <c r="E16" s="21">
        <v>0</v>
      </c>
      <c r="F16" s="22">
        <v>0</v>
      </c>
      <c r="G16" s="54">
        <f t="shared" si="1"/>
        <v>0</v>
      </c>
      <c r="H16" s="54">
        <f t="shared" si="2"/>
        <v>4.5241859686117368E-5</v>
      </c>
      <c r="I16" s="54">
        <f t="shared" si="3"/>
        <v>0</v>
      </c>
      <c r="J16" s="54">
        <f t="shared" si="4"/>
        <v>0</v>
      </c>
      <c r="K16" s="54">
        <f t="shared" si="5"/>
        <v>0</v>
      </c>
    </row>
    <row r="17" spans="1:11" x14ac:dyDescent="0.25">
      <c r="A17" s="51" t="s">
        <v>78</v>
      </c>
      <c r="B17" s="21">
        <v>0</v>
      </c>
      <c r="C17" s="21">
        <v>0</v>
      </c>
      <c r="D17" s="21">
        <v>0</v>
      </c>
      <c r="E17" s="21">
        <v>68475</v>
      </c>
      <c r="F17" s="22">
        <v>1292</v>
      </c>
      <c r="G17" s="54">
        <f t="shared" si="1"/>
        <v>0</v>
      </c>
      <c r="H17" s="54">
        <f t="shared" si="2"/>
        <v>0</v>
      </c>
      <c r="I17" s="54">
        <f t="shared" si="3"/>
        <v>0</v>
      </c>
      <c r="J17" s="54">
        <f t="shared" si="4"/>
        <v>1.0187842540633535E-3</v>
      </c>
      <c r="K17" s="54">
        <f t="shared" si="5"/>
        <v>2.494199827104848E-5</v>
      </c>
    </row>
    <row r="18" spans="1:11" x14ac:dyDescent="0.25">
      <c r="A18" s="51" t="s">
        <v>64</v>
      </c>
      <c r="B18" s="21">
        <v>0</v>
      </c>
      <c r="C18" s="21">
        <v>0</v>
      </c>
      <c r="D18" s="21">
        <v>0</v>
      </c>
      <c r="E18" s="21">
        <v>79</v>
      </c>
      <c r="F18" s="22">
        <v>4486</v>
      </c>
      <c r="G18" s="54">
        <f t="shared" si="1"/>
        <v>0</v>
      </c>
      <c r="H18" s="54">
        <f t="shared" si="2"/>
        <v>0</v>
      </c>
      <c r="I18" s="54">
        <f t="shared" si="3"/>
        <v>0</v>
      </c>
      <c r="J18" s="54">
        <f t="shared" si="4"/>
        <v>1.1753772336035769E-6</v>
      </c>
      <c r="K18" s="54">
        <f t="shared" si="5"/>
        <v>8.660201566867142E-5</v>
      </c>
    </row>
    <row r="19" spans="1:11" x14ac:dyDescent="0.25">
      <c r="A19" s="51" t="s">
        <v>57</v>
      </c>
      <c r="B19" s="21">
        <v>171</v>
      </c>
      <c r="C19" s="21">
        <v>0</v>
      </c>
      <c r="D19" s="21">
        <v>0</v>
      </c>
      <c r="E19" s="21">
        <v>18778</v>
      </c>
      <c r="F19" s="22">
        <v>26586</v>
      </c>
      <c r="G19" s="54">
        <f t="shared" si="1"/>
        <v>3.8890836084063975E-6</v>
      </c>
      <c r="H19" s="54">
        <f t="shared" si="2"/>
        <v>0</v>
      </c>
      <c r="I19" s="54">
        <f t="shared" si="3"/>
        <v>0</v>
      </c>
      <c r="J19" s="54">
        <f t="shared" si="4"/>
        <v>2.7938270496972111E-4</v>
      </c>
      <c r="K19" s="54">
        <f t="shared" si="5"/>
        <v>5.132414597787112E-4</v>
      </c>
    </row>
    <row r="20" spans="1:11" x14ac:dyDescent="0.25">
      <c r="A20" s="51" t="s">
        <v>92</v>
      </c>
      <c r="B20" s="21">
        <v>78066</v>
      </c>
      <c r="C20" s="21">
        <v>161714</v>
      </c>
      <c r="D20" s="21">
        <v>133143</v>
      </c>
      <c r="E20" s="21">
        <v>247674</v>
      </c>
      <c r="F20" s="22">
        <v>390034</v>
      </c>
      <c r="G20" s="54">
        <f t="shared" si="1"/>
        <v>1.7754690115430048E-3</v>
      </c>
      <c r="H20" s="54">
        <f t="shared" si="2"/>
        <v>2.6917741343932245E-3</v>
      </c>
      <c r="I20" s="54">
        <f t="shared" si="3"/>
        <v>2.7456794673543098E-3</v>
      </c>
      <c r="J20" s="54">
        <f t="shared" si="4"/>
        <v>3.6849415310826871E-3</v>
      </c>
      <c r="K20" s="54">
        <f t="shared" si="5"/>
        <v>7.5295877350233147E-3</v>
      </c>
    </row>
    <row r="21" spans="1:11" x14ac:dyDescent="0.25">
      <c r="A21" s="51" t="s">
        <v>68</v>
      </c>
      <c r="B21" s="21">
        <v>50</v>
      </c>
      <c r="C21" s="21">
        <v>50335</v>
      </c>
      <c r="D21" s="21">
        <v>464186</v>
      </c>
      <c r="E21" s="21">
        <v>305317</v>
      </c>
      <c r="F21" s="22">
        <v>0</v>
      </c>
      <c r="G21" s="54">
        <f t="shared" si="1"/>
        <v>1.137158949826432E-6</v>
      </c>
      <c r="H21" s="54">
        <f t="shared" si="2"/>
        <v>8.3783995853595216E-4</v>
      </c>
      <c r="I21" s="54">
        <f t="shared" si="3"/>
        <v>9.5724594551221433E-3</v>
      </c>
      <c r="J21" s="54">
        <f t="shared" si="4"/>
        <v>4.542565200406877E-3</v>
      </c>
      <c r="K21" s="54">
        <f t="shared" si="5"/>
        <v>0</v>
      </c>
    </row>
    <row r="22" spans="1:11" x14ac:dyDescent="0.25">
      <c r="A22" s="51" t="s">
        <v>93</v>
      </c>
      <c r="B22" s="21">
        <v>64195</v>
      </c>
      <c r="C22" s="21">
        <v>87388</v>
      </c>
      <c r="D22" s="21">
        <v>300786</v>
      </c>
      <c r="E22" s="21">
        <v>128903</v>
      </c>
      <c r="F22" s="22">
        <v>12929</v>
      </c>
      <c r="G22" s="54">
        <f t="shared" si="1"/>
        <v>1.4599983756821561E-3</v>
      </c>
      <c r="H22" s="54">
        <f t="shared" si="2"/>
        <v>1.4545973635947112E-3</v>
      </c>
      <c r="I22" s="54">
        <f t="shared" si="3"/>
        <v>6.2028191062814672E-3</v>
      </c>
      <c r="J22" s="54">
        <f t="shared" si="4"/>
        <v>1.9178436904202767E-3</v>
      </c>
      <c r="K22" s="54">
        <f t="shared" si="5"/>
        <v>2.4959372728048436E-4</v>
      </c>
    </row>
    <row r="23" spans="1:11" x14ac:dyDescent="0.25">
      <c r="A23" s="51" t="s">
        <v>94</v>
      </c>
      <c r="B23" s="21">
        <v>0</v>
      </c>
      <c r="C23" s="21">
        <v>522</v>
      </c>
      <c r="D23" s="21">
        <v>0</v>
      </c>
      <c r="E23" s="21">
        <v>0</v>
      </c>
      <c r="F23" s="22">
        <v>0</v>
      </c>
      <c r="G23" s="54">
        <f t="shared" si="1"/>
        <v>0</v>
      </c>
      <c r="H23" s="54">
        <f t="shared" si="2"/>
        <v>8.6888339794530053E-6</v>
      </c>
      <c r="I23" s="54">
        <f t="shared" si="3"/>
        <v>0</v>
      </c>
      <c r="J23" s="54">
        <f t="shared" si="4"/>
        <v>0</v>
      </c>
      <c r="K23" s="54">
        <f t="shared" si="5"/>
        <v>0</v>
      </c>
    </row>
    <row r="24" spans="1:11" x14ac:dyDescent="0.25">
      <c r="A24" s="51" t="s">
        <v>95</v>
      </c>
      <c r="B24" s="21">
        <v>0</v>
      </c>
      <c r="C24" s="21">
        <v>0</v>
      </c>
      <c r="D24" s="21">
        <v>0</v>
      </c>
      <c r="E24" s="21">
        <v>75600</v>
      </c>
      <c r="F24" s="22">
        <v>22324</v>
      </c>
      <c r="G24" s="54">
        <f t="shared" si="1"/>
        <v>0</v>
      </c>
      <c r="H24" s="54">
        <f t="shared" si="2"/>
        <v>0</v>
      </c>
      <c r="I24" s="54">
        <f t="shared" si="3"/>
        <v>0</v>
      </c>
      <c r="J24" s="54">
        <f t="shared" si="4"/>
        <v>1.1247913779801318E-3</v>
      </c>
      <c r="K24" s="54">
        <f t="shared" si="5"/>
        <v>4.3096375340780671E-4</v>
      </c>
    </row>
    <row r="25" spans="1:11" x14ac:dyDescent="0.25">
      <c r="A25" s="51" t="s">
        <v>67</v>
      </c>
      <c r="B25" s="21">
        <v>50124</v>
      </c>
      <c r="C25" s="21">
        <v>15894</v>
      </c>
      <c r="D25" s="21">
        <v>3685294</v>
      </c>
      <c r="E25" s="21">
        <v>2662399</v>
      </c>
      <c r="F25" s="22">
        <v>2177864</v>
      </c>
      <c r="G25" s="54">
        <f t="shared" si="1"/>
        <v>1.1399791040220015E-3</v>
      </c>
      <c r="H25" s="54">
        <f t="shared" si="2"/>
        <v>2.6456001392610354E-4</v>
      </c>
      <c r="I25" s="54">
        <f t="shared" si="3"/>
        <v>7.5998258015547451E-2</v>
      </c>
      <c r="J25" s="54">
        <f t="shared" si="4"/>
        <v>3.9611685713530749E-2</v>
      </c>
      <c r="K25" s="54">
        <f t="shared" si="5"/>
        <v>4.2043560466392203E-2</v>
      </c>
    </row>
    <row r="26" spans="1:11" s="17" customFormat="1" x14ac:dyDescent="0.25">
      <c r="A26" s="55" t="s">
        <v>96</v>
      </c>
      <c r="B26" s="23">
        <v>29822367</v>
      </c>
      <c r="C26" s="23">
        <v>39122507</v>
      </c>
      <c r="D26" s="23">
        <v>18658617</v>
      </c>
      <c r="E26" s="23">
        <v>15331537</v>
      </c>
      <c r="F26" s="24">
        <v>13271542</v>
      </c>
      <c r="G26" s="18">
        <f t="shared" si="1"/>
        <v>0.67825543078116879</v>
      </c>
      <c r="H26" s="18">
        <f t="shared" si="2"/>
        <v>0.65120491989078166</v>
      </c>
      <c r="I26" s="18">
        <f t="shared" si="3"/>
        <v>0.38477863339513207</v>
      </c>
      <c r="J26" s="18">
        <f t="shared" si="4"/>
        <v>0.22810556387279599</v>
      </c>
      <c r="K26" s="18">
        <f t="shared" si="5"/>
        <v>0.25620648422457221</v>
      </c>
    </row>
    <row r="27" spans="1:11" x14ac:dyDescent="0.25">
      <c r="A27" s="51" t="s">
        <v>82</v>
      </c>
      <c r="B27" s="21">
        <v>500783</v>
      </c>
      <c r="C27" s="21">
        <v>499167</v>
      </c>
      <c r="D27" s="21">
        <v>179780</v>
      </c>
      <c r="E27" s="21">
        <v>706662</v>
      </c>
      <c r="F27" s="22">
        <v>21692</v>
      </c>
      <c r="G27" s="54">
        <f t="shared" si="1"/>
        <v>1.1389397407418601E-2</v>
      </c>
      <c r="H27" s="54">
        <f t="shared" si="2"/>
        <v>8.3087723965931375E-3</v>
      </c>
      <c r="I27" s="54">
        <f t="shared" si="3"/>
        <v>3.7074292650830895E-3</v>
      </c>
      <c r="J27" s="54">
        <f t="shared" si="4"/>
        <v>1.0513853501933809E-2</v>
      </c>
      <c r="K27" s="54">
        <f t="shared" si="5"/>
        <v>4.187630236033929E-4</v>
      </c>
    </row>
    <row r="28" spans="1:11" x14ac:dyDescent="0.25">
      <c r="A28" s="51" t="s">
        <v>97</v>
      </c>
      <c r="B28" s="21">
        <v>523</v>
      </c>
      <c r="C28" s="21">
        <v>0</v>
      </c>
      <c r="D28" s="21">
        <v>0</v>
      </c>
      <c r="E28" s="21">
        <v>0</v>
      </c>
      <c r="F28" s="22">
        <v>0</v>
      </c>
      <c r="G28" s="54">
        <f t="shared" si="1"/>
        <v>1.1894682615184479E-5</v>
      </c>
      <c r="H28" s="54">
        <f t="shared" si="2"/>
        <v>0</v>
      </c>
      <c r="I28" s="54">
        <f t="shared" si="3"/>
        <v>0</v>
      </c>
      <c r="J28" s="54">
        <f t="shared" si="4"/>
        <v>0</v>
      </c>
      <c r="K28" s="54">
        <f t="shared" si="5"/>
        <v>0</v>
      </c>
    </row>
    <row r="29" spans="1:11" x14ac:dyDescent="0.25">
      <c r="A29" s="51" t="s">
        <v>59</v>
      </c>
      <c r="B29" s="21">
        <v>44426</v>
      </c>
      <c r="C29" s="21">
        <v>360741</v>
      </c>
      <c r="D29" s="21">
        <v>794185</v>
      </c>
      <c r="E29" s="21">
        <v>83675</v>
      </c>
      <c r="F29" s="22">
        <v>953361</v>
      </c>
      <c r="G29" s="54">
        <f t="shared" si="1"/>
        <v>1.0103884700997815E-3</v>
      </c>
      <c r="H29" s="54">
        <f t="shared" si="2"/>
        <v>6.0046334455591118E-3</v>
      </c>
      <c r="I29" s="54">
        <f t="shared" si="3"/>
        <v>1.6377710039437166E-2</v>
      </c>
      <c r="J29" s="54">
        <f t="shared" si="4"/>
        <v>1.2449327850858139E-3</v>
      </c>
      <c r="K29" s="54">
        <f t="shared" si="5"/>
        <v>1.8404588555483783E-2</v>
      </c>
    </row>
    <row r="30" spans="1:11" s="17" customFormat="1" x14ac:dyDescent="0.25">
      <c r="A30" s="55" t="s">
        <v>98</v>
      </c>
      <c r="B30" s="23">
        <v>28</v>
      </c>
      <c r="C30" s="23">
        <v>97</v>
      </c>
      <c r="D30" s="23">
        <v>6383</v>
      </c>
      <c r="E30" s="23">
        <v>31809175</v>
      </c>
      <c r="F30" s="24">
        <v>14856040</v>
      </c>
      <c r="G30" s="18">
        <f t="shared" si="1"/>
        <v>6.3680901190280198E-7</v>
      </c>
      <c r="H30" s="18">
        <f t="shared" si="2"/>
        <v>1.61459175480257E-6</v>
      </c>
      <c r="I30" s="18">
        <f t="shared" si="3"/>
        <v>1.3163044275795618E-4</v>
      </c>
      <c r="J30" s="18">
        <f t="shared" si="4"/>
        <v>0.47326303942673492</v>
      </c>
      <c r="K30" s="18">
        <f t="shared" si="5"/>
        <v>0.28679514241070203</v>
      </c>
    </row>
    <row r="31" spans="1:11" x14ac:dyDescent="0.25">
      <c r="A31" s="51" t="s">
        <v>86</v>
      </c>
      <c r="B31" s="21">
        <v>102154</v>
      </c>
      <c r="C31" s="21">
        <v>518927</v>
      </c>
      <c r="D31" s="21">
        <v>62650</v>
      </c>
      <c r="E31" s="21">
        <v>141869</v>
      </c>
      <c r="F31" s="22">
        <v>308077</v>
      </c>
      <c r="G31" s="54">
        <f t="shared" si="1"/>
        <v>2.3233067072113869E-3</v>
      </c>
      <c r="H31" s="54">
        <f t="shared" si="2"/>
        <v>8.6376830468498263E-3</v>
      </c>
      <c r="I31" s="54">
        <f t="shared" si="3"/>
        <v>1.2919704275083745E-3</v>
      </c>
      <c r="J31" s="54">
        <f t="shared" si="4"/>
        <v>2.1107543386595677E-3</v>
      </c>
      <c r="K31" s="54">
        <f t="shared" si="5"/>
        <v>5.9474117657506206E-3</v>
      </c>
    </row>
    <row r="32" spans="1:11" x14ac:dyDescent="0.25">
      <c r="A32" s="51" t="s">
        <v>99</v>
      </c>
      <c r="B32" s="21">
        <v>0</v>
      </c>
      <c r="C32" s="21">
        <v>124677</v>
      </c>
      <c r="D32" s="21">
        <v>16583</v>
      </c>
      <c r="E32" s="21">
        <v>0</v>
      </c>
      <c r="F32" s="22">
        <v>0</v>
      </c>
      <c r="G32" s="54">
        <f t="shared" si="1"/>
        <v>0</v>
      </c>
      <c r="H32" s="54">
        <f t="shared" si="2"/>
        <v>2.075283053747629E-3</v>
      </c>
      <c r="I32" s="54">
        <f t="shared" si="3"/>
        <v>3.4197518913601556E-4</v>
      </c>
      <c r="J32" s="54">
        <f t="shared" si="4"/>
        <v>0</v>
      </c>
      <c r="K32" s="54">
        <f t="shared" si="5"/>
        <v>0</v>
      </c>
    </row>
    <row r="33" spans="1:11" x14ac:dyDescent="0.25">
      <c r="A33" s="51" t="s">
        <v>100</v>
      </c>
      <c r="B33" s="21">
        <v>0</v>
      </c>
      <c r="C33" s="21">
        <v>0</v>
      </c>
      <c r="D33" s="21">
        <v>0</v>
      </c>
      <c r="E33" s="21">
        <v>9</v>
      </c>
      <c r="F33" s="22">
        <v>36</v>
      </c>
      <c r="G33" s="54">
        <f t="shared" si="1"/>
        <v>0</v>
      </c>
      <c r="H33" s="54">
        <f t="shared" si="2"/>
        <v>0</v>
      </c>
      <c r="I33" s="54">
        <f t="shared" si="3"/>
        <v>0</v>
      </c>
      <c r="J33" s="54">
        <f t="shared" si="4"/>
        <v>1.339037354738252E-7</v>
      </c>
      <c r="K33" s="54">
        <f t="shared" si="5"/>
        <v>6.949782799982548E-7</v>
      </c>
    </row>
    <row r="34" spans="1:11" x14ac:dyDescent="0.25">
      <c r="A34" s="51" t="s">
        <v>101</v>
      </c>
      <c r="B34" s="21">
        <v>0</v>
      </c>
      <c r="C34" s="21">
        <v>0</v>
      </c>
      <c r="D34" s="21">
        <v>0</v>
      </c>
      <c r="E34" s="21">
        <v>0</v>
      </c>
      <c r="F34" s="22">
        <v>0</v>
      </c>
      <c r="G34" s="54">
        <f t="shared" si="1"/>
        <v>0</v>
      </c>
      <c r="H34" s="54">
        <f t="shared" si="2"/>
        <v>0</v>
      </c>
      <c r="I34" s="54">
        <f t="shared" si="3"/>
        <v>0</v>
      </c>
      <c r="J34" s="54">
        <f t="shared" si="4"/>
        <v>0</v>
      </c>
      <c r="K34" s="54">
        <f t="shared" si="5"/>
        <v>0</v>
      </c>
    </row>
    <row r="35" spans="1:11" x14ac:dyDescent="0.25">
      <c r="A35" s="51" t="s">
        <v>63</v>
      </c>
      <c r="B35" s="21">
        <v>0</v>
      </c>
      <c r="C35" s="21">
        <v>0</v>
      </c>
      <c r="D35" s="21">
        <v>0</v>
      </c>
      <c r="E35" s="21">
        <v>0</v>
      </c>
      <c r="F35" s="22">
        <v>82</v>
      </c>
      <c r="G35" s="54">
        <f t="shared" si="1"/>
        <v>0</v>
      </c>
      <c r="H35" s="54">
        <f t="shared" si="2"/>
        <v>0</v>
      </c>
      <c r="I35" s="54">
        <f t="shared" si="3"/>
        <v>0</v>
      </c>
      <c r="J35" s="54">
        <f t="shared" si="4"/>
        <v>0</v>
      </c>
      <c r="K35" s="54">
        <f t="shared" si="5"/>
        <v>1.5830060822182471E-6</v>
      </c>
    </row>
    <row r="36" spans="1:11" x14ac:dyDescent="0.25">
      <c r="A36" s="51" t="s">
        <v>102</v>
      </c>
      <c r="B36" s="21">
        <v>0</v>
      </c>
      <c r="C36" s="21">
        <v>40238</v>
      </c>
      <c r="D36" s="21">
        <v>0</v>
      </c>
      <c r="E36" s="21">
        <v>0</v>
      </c>
      <c r="F36" s="22">
        <v>0</v>
      </c>
      <c r="G36" s="54">
        <f t="shared" si="1"/>
        <v>0</v>
      </c>
      <c r="H36" s="54">
        <f t="shared" si="2"/>
        <v>6.6977260855408051E-4</v>
      </c>
      <c r="I36" s="54">
        <f t="shared" si="3"/>
        <v>0</v>
      </c>
      <c r="J36" s="54">
        <f t="shared" si="4"/>
        <v>0</v>
      </c>
      <c r="K36" s="54">
        <f t="shared" si="5"/>
        <v>0</v>
      </c>
    </row>
    <row r="37" spans="1:11" x14ac:dyDescent="0.25">
      <c r="A37" s="51" t="s">
        <v>103</v>
      </c>
      <c r="B37" s="21">
        <v>30960</v>
      </c>
      <c r="C37" s="21">
        <v>42438</v>
      </c>
      <c r="D37" s="21">
        <v>0</v>
      </c>
      <c r="E37" s="21">
        <v>0</v>
      </c>
      <c r="F37" s="22">
        <v>0</v>
      </c>
      <c r="G37" s="54">
        <f t="shared" si="1"/>
        <v>7.0412882173252669E-4</v>
      </c>
      <c r="H37" s="54">
        <f t="shared" si="2"/>
        <v>7.0639221536403566E-4</v>
      </c>
      <c r="I37" s="54">
        <f t="shared" si="3"/>
        <v>0</v>
      </c>
      <c r="J37" s="54">
        <f t="shared" si="4"/>
        <v>0</v>
      </c>
      <c r="K37" s="54">
        <f t="shared" si="5"/>
        <v>0</v>
      </c>
    </row>
    <row r="38" spans="1:11" s="17" customFormat="1" x14ac:dyDescent="0.25">
      <c r="A38" s="52">
        <v>80030000</v>
      </c>
      <c r="B38" s="23">
        <v>11696818</v>
      </c>
      <c r="C38" s="23">
        <v>16251620</v>
      </c>
      <c r="D38" s="23">
        <v>5199631</v>
      </c>
      <c r="E38" s="23">
        <v>3256028</v>
      </c>
      <c r="F38" s="24">
        <v>3135590</v>
      </c>
      <c r="G38" s="18">
        <f t="shared" si="1"/>
        <v>0.26602282546381811</v>
      </c>
      <c r="H38" s="18">
        <f t="shared" si="2"/>
        <v>0.27051269746582002</v>
      </c>
      <c r="I38" s="18">
        <f t="shared" si="3"/>
        <v>0.10722696705436228</v>
      </c>
      <c r="J38" s="18">
        <f t="shared" si="4"/>
        <v>4.8443812445263128E-2</v>
      </c>
      <c r="K38" s="18">
        <f t="shared" si="5"/>
        <v>6.0532415138325774E-2</v>
      </c>
    </row>
    <row r="39" spans="1:11" x14ac:dyDescent="0.25">
      <c r="A39" s="51" t="s">
        <v>71</v>
      </c>
      <c r="B39" s="21">
        <v>209</v>
      </c>
      <c r="C39" s="21">
        <v>57</v>
      </c>
      <c r="D39" s="21">
        <v>9671</v>
      </c>
      <c r="E39" s="21">
        <v>1555</v>
      </c>
      <c r="F39" s="22">
        <v>1135</v>
      </c>
      <c r="G39" s="54">
        <f t="shared" si="1"/>
        <v>4.7533244102744862E-6</v>
      </c>
      <c r="H39" s="54">
        <f t="shared" si="2"/>
        <v>9.4878072189429365E-7</v>
      </c>
      <c r="I39" s="54">
        <f t="shared" si="3"/>
        <v>1.9943569041394238E-4</v>
      </c>
      <c r="J39" s="54">
        <f t="shared" si="4"/>
        <v>2.313558985131091E-5</v>
      </c>
      <c r="K39" s="54">
        <f t="shared" si="5"/>
        <v>2.1911120772167201E-5</v>
      </c>
    </row>
    <row r="40" spans="1:11" x14ac:dyDescent="0.25">
      <c r="A40" s="51" t="s">
        <v>65</v>
      </c>
      <c r="B40" s="21">
        <v>0</v>
      </c>
      <c r="C40" s="21">
        <v>141215</v>
      </c>
      <c r="D40" s="21">
        <v>293670</v>
      </c>
      <c r="E40" s="21">
        <v>172850</v>
      </c>
      <c r="F40" s="22">
        <v>4241</v>
      </c>
      <c r="G40" s="54">
        <f t="shared" si="1"/>
        <v>0</v>
      </c>
      <c r="H40" s="54">
        <f t="shared" si="2"/>
        <v>2.3505626253035559E-3</v>
      </c>
      <c r="I40" s="54">
        <f t="shared" si="3"/>
        <v>6.0560727126318329E-3</v>
      </c>
      <c r="J40" s="54">
        <f t="shared" si="4"/>
        <v>2.5716956307389651E-3</v>
      </c>
      <c r="K40" s="54">
        <f t="shared" si="5"/>
        <v>8.1872302374238852E-5</v>
      </c>
    </row>
    <row r="41" spans="1:11" x14ac:dyDescent="0.25">
      <c r="A41" s="51" t="s">
        <v>73</v>
      </c>
      <c r="B41" s="21">
        <v>5327</v>
      </c>
      <c r="C41" s="21">
        <v>0</v>
      </c>
      <c r="D41" s="21">
        <v>0</v>
      </c>
      <c r="E41" s="21">
        <v>0</v>
      </c>
      <c r="F41" s="22">
        <v>0</v>
      </c>
      <c r="G41" s="54">
        <f t="shared" si="1"/>
        <v>1.2115291451450806E-4</v>
      </c>
      <c r="H41" s="54">
        <f t="shared" si="2"/>
        <v>0</v>
      </c>
      <c r="I41" s="54">
        <f t="shared" si="3"/>
        <v>0</v>
      </c>
      <c r="J41" s="54">
        <f t="shared" si="4"/>
        <v>0</v>
      </c>
      <c r="K41" s="54">
        <f t="shared" si="5"/>
        <v>0</v>
      </c>
    </row>
    <row r="42" spans="1:11" x14ac:dyDescent="0.25">
      <c r="A42" s="51" t="s">
        <v>66</v>
      </c>
      <c r="B42" s="21">
        <v>9411</v>
      </c>
      <c r="C42" s="21">
        <v>16822</v>
      </c>
      <c r="D42" s="21">
        <v>625</v>
      </c>
      <c r="E42" s="21">
        <v>11</v>
      </c>
      <c r="F42" s="22">
        <v>15</v>
      </c>
      <c r="G42" s="54">
        <f t="shared" si="1"/>
        <v>2.1403605753633103E-4</v>
      </c>
      <c r="H42" s="54">
        <f t="shared" si="2"/>
        <v>2.8000682988957559E-4</v>
      </c>
      <c r="I42" s="54">
        <f t="shared" si="3"/>
        <v>1.2888771224145796E-5</v>
      </c>
      <c r="J42" s="54">
        <f t="shared" si="4"/>
        <v>1.6366012113467526E-7</v>
      </c>
      <c r="K42" s="54">
        <f t="shared" si="5"/>
        <v>2.8957428333260616E-7</v>
      </c>
    </row>
    <row r="43" spans="1:11" x14ac:dyDescent="0.25">
      <c r="A43" s="51" t="s">
        <v>74</v>
      </c>
      <c r="B43" s="21">
        <v>971</v>
      </c>
      <c r="C43" s="21">
        <v>2445</v>
      </c>
      <c r="D43" s="21">
        <v>31527</v>
      </c>
      <c r="E43" s="21">
        <v>86325</v>
      </c>
      <c r="F43" s="22">
        <v>63164</v>
      </c>
      <c r="G43" s="54">
        <f t="shared" si="1"/>
        <v>2.208362680562931E-5</v>
      </c>
      <c r="H43" s="54">
        <f t="shared" si="2"/>
        <v>4.0697699386518385E-5</v>
      </c>
      <c r="I43" s="54">
        <f t="shared" si="3"/>
        <v>6.5015086461383122E-4</v>
      </c>
      <c r="J43" s="54">
        <f t="shared" si="4"/>
        <v>1.2843599960864402E-3</v>
      </c>
      <c r="K43" s="54">
        <f t="shared" si="5"/>
        <v>1.2193780021613825E-3</v>
      </c>
    </row>
    <row r="44" spans="1:11" x14ac:dyDescent="0.25">
      <c r="A44" s="51" t="s">
        <v>61</v>
      </c>
      <c r="B44" s="21">
        <v>548323</v>
      </c>
      <c r="C44" s="21">
        <v>1705615</v>
      </c>
      <c r="D44" s="21">
        <v>1565455</v>
      </c>
      <c r="E44" s="21">
        <v>1226455</v>
      </c>
      <c r="F44" s="22">
        <v>728649</v>
      </c>
      <c r="G44" s="54">
        <f t="shared" si="1"/>
        <v>1.2470608136913574E-2</v>
      </c>
      <c r="H44" s="54">
        <f t="shared" si="2"/>
        <v>2.8390432122346241E-2</v>
      </c>
      <c r="I44" s="54">
        <f t="shared" si="3"/>
        <v>3.228286617071225E-2</v>
      </c>
      <c r="J44" s="54">
        <f t="shared" si="4"/>
        <v>1.8247433987838922E-2</v>
      </c>
      <c r="K44" s="54">
        <f t="shared" si="5"/>
        <v>1.4066534131734677E-2</v>
      </c>
    </row>
    <row r="45" spans="1:11" x14ac:dyDescent="0.25">
      <c r="A45" s="51" t="s">
        <v>62</v>
      </c>
      <c r="B45" s="21">
        <v>594861</v>
      </c>
      <c r="C45" s="21">
        <v>864245</v>
      </c>
      <c r="D45" s="21">
        <v>630630</v>
      </c>
      <c r="E45" s="21">
        <v>747491</v>
      </c>
      <c r="F45" s="22">
        <v>485641</v>
      </c>
      <c r="G45" s="54">
        <f t="shared" si="1"/>
        <v>1.3529030201054023E-2</v>
      </c>
      <c r="H45" s="54">
        <f t="shared" si="2"/>
        <v>1.438559640339533E-2</v>
      </c>
      <c r="I45" s="54">
        <f t="shared" si="3"/>
        <v>1.3004873275332901E-2</v>
      </c>
      <c r="J45" s="54">
        <f t="shared" si="4"/>
        <v>1.1121315237007231E-2</v>
      </c>
      <c r="K45" s="54">
        <f t="shared" si="5"/>
        <v>9.3752763021286798E-3</v>
      </c>
    </row>
    <row r="46" spans="1:11" x14ac:dyDescent="0.25">
      <c r="A46" s="51" t="s">
        <v>76</v>
      </c>
      <c r="B46" s="21">
        <v>0</v>
      </c>
      <c r="C46" s="21">
        <v>0</v>
      </c>
      <c r="D46" s="21">
        <v>237</v>
      </c>
      <c r="E46" s="21">
        <v>0</v>
      </c>
      <c r="F46" s="22">
        <v>0</v>
      </c>
      <c r="G46" s="54">
        <f t="shared" si="1"/>
        <v>0</v>
      </c>
      <c r="H46" s="54">
        <f t="shared" si="2"/>
        <v>0</v>
      </c>
      <c r="I46" s="54">
        <f t="shared" si="3"/>
        <v>4.8874220481960859E-6</v>
      </c>
      <c r="J46" s="54">
        <f t="shared" si="4"/>
        <v>0</v>
      </c>
      <c r="K46" s="54">
        <f t="shared" si="5"/>
        <v>0</v>
      </c>
    </row>
    <row r="47" spans="1:11" x14ac:dyDescent="0.25">
      <c r="A47" s="51" t="s">
        <v>78</v>
      </c>
      <c r="B47" s="21">
        <v>12764</v>
      </c>
      <c r="C47" s="21">
        <v>0</v>
      </c>
      <c r="D47" s="21">
        <v>0</v>
      </c>
      <c r="E47" s="21">
        <v>0</v>
      </c>
      <c r="F47" s="22">
        <v>0</v>
      </c>
      <c r="G47" s="54">
        <f t="shared" si="1"/>
        <v>2.9029393671169156E-4</v>
      </c>
      <c r="H47" s="54">
        <f t="shared" si="2"/>
        <v>0</v>
      </c>
      <c r="I47" s="54">
        <f t="shared" si="3"/>
        <v>0</v>
      </c>
      <c r="J47" s="54">
        <f t="shared" si="4"/>
        <v>0</v>
      </c>
      <c r="K47" s="54">
        <f t="shared" si="5"/>
        <v>0</v>
      </c>
    </row>
    <row r="48" spans="1:11" x14ac:dyDescent="0.25">
      <c r="A48" s="51" t="s">
        <v>107</v>
      </c>
      <c r="B48" s="21">
        <v>0</v>
      </c>
      <c r="C48" s="21">
        <v>0</v>
      </c>
      <c r="D48" s="21">
        <v>1377</v>
      </c>
      <c r="E48" s="21">
        <v>0</v>
      </c>
      <c r="F48" s="22">
        <v>0</v>
      </c>
      <c r="G48" s="54">
        <f t="shared" si="1"/>
        <v>0</v>
      </c>
      <c r="H48" s="54">
        <f t="shared" si="2"/>
        <v>0</v>
      </c>
      <c r="I48" s="54">
        <f t="shared" si="3"/>
        <v>2.8396540761038016E-5</v>
      </c>
      <c r="J48" s="54">
        <f t="shared" si="4"/>
        <v>0</v>
      </c>
      <c r="K48" s="54">
        <f t="shared" si="5"/>
        <v>0</v>
      </c>
    </row>
    <row r="49" spans="1:11" x14ac:dyDescent="0.25">
      <c r="A49" s="51" t="s">
        <v>56</v>
      </c>
      <c r="B49" s="21">
        <v>0</v>
      </c>
      <c r="C49" s="21">
        <v>0</v>
      </c>
      <c r="D49" s="21">
        <v>933</v>
      </c>
      <c r="E49" s="21">
        <v>823</v>
      </c>
      <c r="F49" s="22">
        <v>0</v>
      </c>
      <c r="G49" s="54">
        <f t="shared" si="1"/>
        <v>0</v>
      </c>
      <c r="H49" s="54">
        <f t="shared" si="2"/>
        <v>0</v>
      </c>
      <c r="I49" s="54">
        <f t="shared" si="3"/>
        <v>1.9240357683404842E-5</v>
      </c>
      <c r="J49" s="54">
        <f t="shared" si="4"/>
        <v>1.2244752699439794E-5</v>
      </c>
      <c r="K49" s="54">
        <f t="shared" si="5"/>
        <v>0</v>
      </c>
    </row>
    <row r="50" spans="1:11" x14ac:dyDescent="0.25">
      <c r="A50" s="51" t="s">
        <v>64</v>
      </c>
      <c r="B50" s="21">
        <v>279</v>
      </c>
      <c r="C50" s="21">
        <v>783</v>
      </c>
      <c r="D50" s="21">
        <v>87026</v>
      </c>
      <c r="E50" s="21">
        <v>402</v>
      </c>
      <c r="F50" s="22">
        <v>103</v>
      </c>
      <c r="G50" s="54">
        <f t="shared" si="1"/>
        <v>6.3453469400314906E-6</v>
      </c>
      <c r="H50" s="54">
        <f t="shared" si="2"/>
        <v>1.3033250969179507E-5</v>
      </c>
      <c r="I50" s="54">
        <f t="shared" si="3"/>
        <v>1.794653127284019E-3</v>
      </c>
      <c r="J50" s="54">
        <f t="shared" si="4"/>
        <v>5.9810335178308592E-6</v>
      </c>
      <c r="K50" s="54">
        <f t="shared" si="5"/>
        <v>1.9884100788838956E-6</v>
      </c>
    </row>
    <row r="51" spans="1:11" x14ac:dyDescent="0.25">
      <c r="A51" s="51" t="s">
        <v>108</v>
      </c>
      <c r="B51" s="21">
        <v>0</v>
      </c>
      <c r="C51" s="21">
        <v>0</v>
      </c>
      <c r="D51" s="21">
        <v>0</v>
      </c>
      <c r="E51" s="21">
        <v>643</v>
      </c>
      <c r="F51" s="22">
        <v>0</v>
      </c>
      <c r="G51" s="54">
        <f t="shared" si="1"/>
        <v>0</v>
      </c>
      <c r="H51" s="54">
        <f t="shared" si="2"/>
        <v>0</v>
      </c>
      <c r="I51" s="54">
        <f t="shared" si="3"/>
        <v>0</v>
      </c>
      <c r="J51" s="54">
        <f t="shared" si="4"/>
        <v>9.5666779899632907E-6</v>
      </c>
      <c r="K51" s="54">
        <f t="shared" si="5"/>
        <v>0</v>
      </c>
    </row>
    <row r="52" spans="1:11" x14ac:dyDescent="0.25">
      <c r="A52" s="51" t="s">
        <v>57</v>
      </c>
      <c r="B52" s="21">
        <v>24002</v>
      </c>
      <c r="C52" s="21">
        <v>279178</v>
      </c>
      <c r="D52" s="21">
        <v>5534</v>
      </c>
      <c r="E52" s="21">
        <v>2161</v>
      </c>
      <c r="F52" s="22">
        <v>13634</v>
      </c>
      <c r="G52" s="54">
        <f t="shared" si="1"/>
        <v>5.4588178227468038E-4</v>
      </c>
      <c r="H52" s="54">
        <f t="shared" si="2"/>
        <v>4.6469948136316688E-3</v>
      </c>
      <c r="I52" s="54">
        <f t="shared" si="3"/>
        <v>1.1412233592707652E-4</v>
      </c>
      <c r="J52" s="54">
        <f t="shared" si="4"/>
        <v>3.2151774706548476E-5</v>
      </c>
      <c r="K52" s="54">
        <f t="shared" si="5"/>
        <v>2.6320371859711686E-4</v>
      </c>
    </row>
    <row r="53" spans="1:11" x14ac:dyDescent="0.25">
      <c r="A53" s="51" t="s">
        <v>92</v>
      </c>
      <c r="B53" s="21">
        <v>0</v>
      </c>
      <c r="C53" s="21">
        <v>0</v>
      </c>
      <c r="D53" s="21">
        <v>0</v>
      </c>
      <c r="E53" s="21">
        <v>0</v>
      </c>
      <c r="F53" s="22">
        <v>61</v>
      </c>
      <c r="G53" s="54">
        <f t="shared" si="1"/>
        <v>0</v>
      </c>
      <c r="H53" s="54">
        <f t="shared" si="2"/>
        <v>0</v>
      </c>
      <c r="I53" s="54">
        <f t="shared" si="3"/>
        <v>0</v>
      </c>
      <c r="J53" s="54">
        <f t="shared" si="4"/>
        <v>0</v>
      </c>
      <c r="K53" s="54">
        <f t="shared" si="5"/>
        <v>1.1776020855525984E-6</v>
      </c>
    </row>
    <row r="54" spans="1:11" x14ac:dyDescent="0.25">
      <c r="A54" s="51" t="s">
        <v>80</v>
      </c>
      <c r="B54" s="21">
        <v>110</v>
      </c>
      <c r="C54" s="21">
        <v>0</v>
      </c>
      <c r="D54" s="21">
        <v>0</v>
      </c>
      <c r="E54" s="21">
        <v>0</v>
      </c>
      <c r="F54" s="22">
        <v>0</v>
      </c>
      <c r="G54" s="54">
        <f t="shared" si="1"/>
        <v>2.5017496896181505E-6</v>
      </c>
      <c r="H54" s="54">
        <f t="shared" si="2"/>
        <v>0</v>
      </c>
      <c r="I54" s="54">
        <f t="shared" si="3"/>
        <v>0</v>
      </c>
      <c r="J54" s="54">
        <f t="shared" si="4"/>
        <v>0</v>
      </c>
      <c r="K54" s="54">
        <f t="shared" si="5"/>
        <v>0</v>
      </c>
    </row>
    <row r="55" spans="1:11" x14ac:dyDescent="0.25">
      <c r="A55" s="51" t="s">
        <v>68</v>
      </c>
      <c r="B55" s="21">
        <v>17</v>
      </c>
      <c r="C55" s="21">
        <v>1239</v>
      </c>
      <c r="D55" s="21">
        <v>4942</v>
      </c>
      <c r="E55" s="21">
        <v>8200</v>
      </c>
      <c r="F55" s="22">
        <v>6129</v>
      </c>
      <c r="G55" s="54">
        <f t="shared" si="1"/>
        <v>3.8663404294098686E-7</v>
      </c>
      <c r="H55" s="54">
        <f t="shared" si="2"/>
        <v>2.0623496744333857E-5</v>
      </c>
      <c r="I55" s="54">
        <f t="shared" si="3"/>
        <v>1.0191409182356564E-4</v>
      </c>
      <c r="J55" s="54">
        <f t="shared" si="4"/>
        <v>1.2200118120948519E-4</v>
      </c>
      <c r="K55" s="54">
        <f t="shared" si="5"/>
        <v>1.1832005216970289E-4</v>
      </c>
    </row>
    <row r="56" spans="1:11" x14ac:dyDescent="0.25">
      <c r="A56" s="51" t="s">
        <v>93</v>
      </c>
      <c r="B56" s="21">
        <v>658882</v>
      </c>
      <c r="C56" s="21">
        <v>442597</v>
      </c>
      <c r="D56" s="21">
        <v>337440</v>
      </c>
      <c r="E56" s="21">
        <v>261469</v>
      </c>
      <c r="F56" s="22">
        <v>96451</v>
      </c>
      <c r="G56" s="54">
        <f t="shared" si="1"/>
        <v>1.4985071263590784E-2</v>
      </c>
      <c r="H56" s="54">
        <f t="shared" si="2"/>
        <v>7.3671491433026084E-3</v>
      </c>
      <c r="I56" s="54">
        <f t="shared" si="3"/>
        <v>6.9586991390012112E-3</v>
      </c>
      <c r="J56" s="54">
        <f t="shared" si="4"/>
        <v>3.8901862011784007E-3</v>
      </c>
      <c r="K56" s="54">
        <f t="shared" si="5"/>
        <v>1.86198194678088E-3</v>
      </c>
    </row>
    <row r="57" spans="1:11" x14ac:dyDescent="0.25">
      <c r="A57" s="51" t="s">
        <v>58</v>
      </c>
      <c r="B57" s="21">
        <v>297</v>
      </c>
      <c r="C57" s="21">
        <v>244</v>
      </c>
      <c r="D57" s="21">
        <v>139</v>
      </c>
      <c r="E57" s="21">
        <v>123684</v>
      </c>
      <c r="F57" s="22">
        <v>575972</v>
      </c>
      <c r="G57" s="54">
        <f t="shared" si="1"/>
        <v>6.7547241619690063E-6</v>
      </c>
      <c r="H57" s="54">
        <f t="shared" si="2"/>
        <v>4.0614473007404853E-6</v>
      </c>
      <c r="I57" s="54">
        <f t="shared" si="3"/>
        <v>2.8664627202500249E-6</v>
      </c>
      <c r="J57" s="54">
        <f t="shared" si="4"/>
        <v>1.8401944020382886E-3</v>
      </c>
      <c r="K57" s="54">
        <f t="shared" si="5"/>
        <v>1.1119111941309856E-2</v>
      </c>
    </row>
    <row r="58" spans="1:11" x14ac:dyDescent="0.25">
      <c r="A58" s="51" t="s">
        <v>95</v>
      </c>
      <c r="B58" s="21">
        <v>0</v>
      </c>
      <c r="C58" s="21">
        <v>38</v>
      </c>
      <c r="D58" s="21">
        <v>0</v>
      </c>
      <c r="E58" s="21">
        <v>64770</v>
      </c>
      <c r="F58" s="22">
        <v>10020</v>
      </c>
      <c r="G58" s="54">
        <f t="shared" si="1"/>
        <v>0</v>
      </c>
      <c r="H58" s="54">
        <f t="shared" si="2"/>
        <v>6.3252048126286243E-7</v>
      </c>
      <c r="I58" s="54">
        <f t="shared" si="3"/>
        <v>0</v>
      </c>
      <c r="J58" s="54">
        <f t="shared" si="4"/>
        <v>9.636605496266288E-4</v>
      </c>
      <c r="K58" s="54">
        <f t="shared" si="5"/>
        <v>1.9343562126618094E-4</v>
      </c>
    </row>
    <row r="59" spans="1:11" x14ac:dyDescent="0.25">
      <c r="A59" s="51" t="s">
        <v>67</v>
      </c>
      <c r="B59" s="21">
        <v>389723</v>
      </c>
      <c r="C59" s="21">
        <v>602213</v>
      </c>
      <c r="D59" s="21">
        <v>210889</v>
      </c>
      <c r="E59" s="21">
        <v>242062</v>
      </c>
      <c r="F59" s="22">
        <v>179893</v>
      </c>
      <c r="G59" s="54">
        <f t="shared" si="1"/>
        <v>8.8635399480641308E-3</v>
      </c>
      <c r="H59" s="54">
        <f t="shared" si="2"/>
        <v>1.0024001489019795E-2</v>
      </c>
      <c r="I59" s="54">
        <f t="shared" si="3"/>
        <v>4.3489601195022118E-3</v>
      </c>
      <c r="J59" s="54">
        <f t="shared" si="4"/>
        <v>3.6014451129183422E-3</v>
      </c>
      <c r="K59" s="54">
        <f t="shared" si="5"/>
        <v>3.4728257701035015E-3</v>
      </c>
    </row>
    <row r="60" spans="1:11" x14ac:dyDescent="0.25">
      <c r="A60" s="51" t="s">
        <v>82</v>
      </c>
      <c r="B60" s="21">
        <v>110</v>
      </c>
      <c r="C60" s="21">
        <v>6497</v>
      </c>
      <c r="D60" s="21">
        <v>218</v>
      </c>
      <c r="E60" s="21">
        <v>6793</v>
      </c>
      <c r="F60" s="22">
        <v>221989</v>
      </c>
      <c r="G60" s="54">
        <f t="shared" si="1"/>
        <v>2.5017496896181505E-6</v>
      </c>
      <c r="H60" s="54">
        <f t="shared" si="2"/>
        <v>1.0814435702012677E-4</v>
      </c>
      <c r="I60" s="54">
        <f t="shared" si="3"/>
        <v>4.4956034029820534E-6</v>
      </c>
      <c r="J60" s="54">
        <f t="shared" si="4"/>
        <v>1.0106756389707719E-4</v>
      </c>
      <c r="K60" s="54">
        <f t="shared" si="5"/>
        <v>4.2854870388481271E-3</v>
      </c>
    </row>
    <row r="61" spans="1:11" x14ac:dyDescent="0.25">
      <c r="A61" s="51" t="s">
        <v>112</v>
      </c>
      <c r="B61" s="21">
        <v>0</v>
      </c>
      <c r="C61" s="21">
        <v>0</v>
      </c>
      <c r="D61" s="21">
        <v>0</v>
      </c>
      <c r="E61" s="21">
        <v>0</v>
      </c>
      <c r="F61" s="22">
        <v>713</v>
      </c>
      <c r="G61" s="54">
        <f t="shared" si="1"/>
        <v>0</v>
      </c>
      <c r="H61" s="54">
        <f t="shared" si="2"/>
        <v>0</v>
      </c>
      <c r="I61" s="54">
        <f t="shared" si="3"/>
        <v>0</v>
      </c>
      <c r="J61" s="54">
        <f t="shared" si="4"/>
        <v>0</v>
      </c>
      <c r="K61" s="54">
        <f t="shared" si="5"/>
        <v>1.376443093440988E-5</v>
      </c>
    </row>
    <row r="62" spans="1:11" x14ac:dyDescent="0.25">
      <c r="A62" s="51" t="s">
        <v>113</v>
      </c>
      <c r="B62" s="21">
        <v>0</v>
      </c>
      <c r="C62" s="21">
        <v>0</v>
      </c>
      <c r="D62" s="21">
        <v>3652</v>
      </c>
      <c r="E62" s="21">
        <v>7831</v>
      </c>
      <c r="F62" s="22">
        <v>5532</v>
      </c>
      <c r="G62" s="54">
        <f t="shared" si="1"/>
        <v>0</v>
      </c>
      <c r="H62" s="54">
        <f t="shared" si="2"/>
        <v>0</v>
      </c>
      <c r="I62" s="54">
        <f t="shared" si="3"/>
        <v>7.5311668016928704E-5</v>
      </c>
      <c r="J62" s="54">
        <f t="shared" si="4"/>
        <v>1.1651112805505836E-4</v>
      </c>
      <c r="K62" s="54">
        <f t="shared" si="5"/>
        <v>1.0679499569306516E-4</v>
      </c>
    </row>
    <row r="63" spans="1:11" x14ac:dyDescent="0.25">
      <c r="A63" s="51" t="s">
        <v>59</v>
      </c>
      <c r="B63" s="21">
        <v>917498</v>
      </c>
      <c r="C63" s="21">
        <v>660887</v>
      </c>
      <c r="D63" s="21">
        <v>232982</v>
      </c>
      <c r="E63" s="21">
        <v>18498</v>
      </c>
      <c r="F63" s="22">
        <v>509031</v>
      </c>
      <c r="G63" s="54">
        <f t="shared" si="1"/>
        <v>2.0866821242957034E-2</v>
      </c>
      <c r="H63" s="54">
        <f t="shared" si="2"/>
        <v>1.10006464026413E-2</v>
      </c>
      <c r="I63" s="54">
        <f t="shared" si="3"/>
        <v>4.8045627157502968E-3</v>
      </c>
      <c r="J63" s="54">
        <f t="shared" si="4"/>
        <v>2.7521681097720206E-4</v>
      </c>
      <c r="K63" s="54">
        <f t="shared" si="5"/>
        <v>9.8268191346053239E-3</v>
      </c>
    </row>
    <row r="64" spans="1:11" x14ac:dyDescent="0.25">
      <c r="A64" s="51" t="s">
        <v>83</v>
      </c>
      <c r="B64" s="21">
        <v>8261057</v>
      </c>
      <c r="C64" s="21">
        <v>11177771</v>
      </c>
      <c r="D64" s="21">
        <v>1329394</v>
      </c>
      <c r="E64" s="21">
        <v>37071</v>
      </c>
      <c r="F64" s="22">
        <v>42817</v>
      </c>
      <c r="G64" s="54">
        <f t="shared" si="1"/>
        <v>0.18788269805152591</v>
      </c>
      <c r="H64" s="54">
        <f t="shared" si="2"/>
        <v>0.18605708137805441</v>
      </c>
      <c r="I64" s="54">
        <f t="shared" si="3"/>
        <v>2.7414808212403319E-2</v>
      </c>
      <c r="J64" s="54">
        <f t="shared" si="4"/>
        <v>5.5154948641668604E-4</v>
      </c>
      <c r="K64" s="54">
        <f t="shared" si="5"/>
        <v>8.2658013929681328E-4</v>
      </c>
    </row>
    <row r="65" spans="1:11" x14ac:dyDescent="0.25">
      <c r="A65" s="51" t="s">
        <v>84</v>
      </c>
      <c r="B65" s="21">
        <v>0</v>
      </c>
      <c r="C65" s="21">
        <v>0</v>
      </c>
      <c r="D65" s="21">
        <v>0</v>
      </c>
      <c r="E65" s="21">
        <v>72</v>
      </c>
      <c r="F65" s="22">
        <v>0</v>
      </c>
      <c r="G65" s="54">
        <f t="shared" si="1"/>
        <v>0</v>
      </c>
      <c r="H65" s="54">
        <f t="shared" si="2"/>
        <v>0</v>
      </c>
      <c r="I65" s="54">
        <f t="shared" si="3"/>
        <v>0</v>
      </c>
      <c r="J65" s="54">
        <f t="shared" si="4"/>
        <v>1.0712298837906016E-6</v>
      </c>
      <c r="K65" s="54">
        <f t="shared" si="5"/>
        <v>0</v>
      </c>
    </row>
    <row r="66" spans="1:11" x14ac:dyDescent="0.25">
      <c r="A66" s="51" t="s">
        <v>98</v>
      </c>
      <c r="B66" s="21">
        <v>0</v>
      </c>
      <c r="C66" s="21">
        <v>0</v>
      </c>
      <c r="D66" s="21">
        <v>0</v>
      </c>
      <c r="E66" s="21">
        <v>0</v>
      </c>
      <c r="F66" s="22">
        <v>6</v>
      </c>
      <c r="G66" s="54">
        <f t="shared" si="1"/>
        <v>0</v>
      </c>
      <c r="H66" s="54">
        <f t="shared" si="2"/>
        <v>0</v>
      </c>
      <c r="I66" s="54">
        <f t="shared" si="3"/>
        <v>0</v>
      </c>
      <c r="J66" s="54">
        <f t="shared" si="4"/>
        <v>0</v>
      </c>
      <c r="K66" s="54">
        <f t="shared" si="5"/>
        <v>1.1582971333304247E-7</v>
      </c>
    </row>
    <row r="67" spans="1:11" x14ac:dyDescent="0.25">
      <c r="A67" s="51" t="s">
        <v>60</v>
      </c>
      <c r="B67" s="21">
        <v>90818</v>
      </c>
      <c r="C67" s="21">
        <v>76857</v>
      </c>
      <c r="D67" s="21">
        <v>70819</v>
      </c>
      <c r="E67" s="21">
        <v>50349</v>
      </c>
      <c r="F67" s="22">
        <v>55516</v>
      </c>
      <c r="G67" s="54">
        <f t="shared" ref="G67:G97" si="6">B67/B$97</f>
        <v>2.065490030106738E-3</v>
      </c>
      <c r="H67" s="54">
        <f t="shared" ref="H67:H97" si="7">C67/C$97</f>
        <v>1.2793059639057847E-3</v>
      </c>
      <c r="I67" s="54">
        <f t="shared" ref="I67:I97" si="8">D67/D$97</f>
        <v>1.4604318229164497E-3</v>
      </c>
      <c r="J67" s="54">
        <f t="shared" ref="J67:J97" si="9">E67/E$97</f>
        <v>7.4910213081906952E-4</v>
      </c>
      <c r="K67" s="54">
        <f t="shared" ref="K67:K97" si="10">F67/F$97</f>
        <v>1.0717337275661977E-3</v>
      </c>
    </row>
    <row r="68" spans="1:11" x14ac:dyDescent="0.25">
      <c r="A68" s="51" t="s">
        <v>86</v>
      </c>
      <c r="B68" s="21">
        <v>4120</v>
      </c>
      <c r="C68" s="21">
        <v>9009</v>
      </c>
      <c r="D68" s="21">
        <v>0</v>
      </c>
      <c r="E68" s="21">
        <v>9540</v>
      </c>
      <c r="F68" s="22">
        <v>0</v>
      </c>
      <c r="G68" s="54">
        <f t="shared" si="6"/>
        <v>9.3701897465697993E-5</v>
      </c>
      <c r="H68" s="54">
        <f t="shared" si="7"/>
        <v>1.4995728988676652E-4</v>
      </c>
      <c r="I68" s="54">
        <f t="shared" si="8"/>
        <v>0</v>
      </c>
      <c r="J68" s="54">
        <f t="shared" si="9"/>
        <v>1.4193795960225472E-4</v>
      </c>
      <c r="K68" s="54">
        <f t="shared" si="10"/>
        <v>0</v>
      </c>
    </row>
    <row r="69" spans="1:11" x14ac:dyDescent="0.25">
      <c r="A69" s="51" t="s">
        <v>99</v>
      </c>
      <c r="B69" s="21">
        <v>0</v>
      </c>
      <c r="C69" s="21">
        <v>0</v>
      </c>
      <c r="D69" s="21">
        <v>154</v>
      </c>
      <c r="E69" s="21">
        <v>10609</v>
      </c>
      <c r="F69" s="22">
        <v>12389</v>
      </c>
      <c r="G69" s="54">
        <f t="shared" si="6"/>
        <v>0</v>
      </c>
      <c r="H69" s="54">
        <f t="shared" si="7"/>
        <v>0</v>
      </c>
      <c r="I69" s="54">
        <f t="shared" si="8"/>
        <v>3.1757932296295238E-6</v>
      </c>
      <c r="J69" s="54">
        <f t="shared" si="9"/>
        <v>1.5784274773797906E-4</v>
      </c>
      <c r="K69" s="54">
        <f t="shared" si="10"/>
        <v>2.3916905308051054E-4</v>
      </c>
    </row>
    <row r="70" spans="1:11" x14ac:dyDescent="0.25">
      <c r="A70" s="51" t="s">
        <v>100</v>
      </c>
      <c r="B70" s="21">
        <v>0</v>
      </c>
      <c r="C70" s="21">
        <v>4532</v>
      </c>
      <c r="D70" s="21">
        <v>5240</v>
      </c>
      <c r="E70" s="21">
        <v>6268</v>
      </c>
      <c r="F70" s="22">
        <v>5849</v>
      </c>
      <c r="G70" s="54">
        <f t="shared" si="6"/>
        <v>0</v>
      </c>
      <c r="H70" s="54">
        <f t="shared" si="7"/>
        <v>7.5436390028507701E-5</v>
      </c>
      <c r="I70" s="54">
        <f t="shared" si="8"/>
        <v>1.0805945794323835E-4</v>
      </c>
      <c r="J70" s="54">
        <f t="shared" si="9"/>
        <v>9.3256512661104042E-5</v>
      </c>
      <c r="K70" s="54">
        <f t="shared" si="10"/>
        <v>1.1291466554749424E-4</v>
      </c>
    </row>
    <row r="71" spans="1:11" x14ac:dyDescent="0.25">
      <c r="A71" s="51" t="s">
        <v>63</v>
      </c>
      <c r="B71" s="21">
        <v>0</v>
      </c>
      <c r="C71" s="21">
        <v>0</v>
      </c>
      <c r="D71" s="21">
        <v>377077</v>
      </c>
      <c r="E71" s="21">
        <v>170096</v>
      </c>
      <c r="F71" s="22">
        <v>116640</v>
      </c>
      <c r="G71" s="54">
        <f t="shared" si="6"/>
        <v>0</v>
      </c>
      <c r="H71" s="54">
        <f t="shared" si="7"/>
        <v>0</v>
      </c>
      <c r="I71" s="54">
        <f t="shared" si="8"/>
        <v>7.7760946990195583E-3</v>
      </c>
      <c r="J71" s="54">
        <f t="shared" si="9"/>
        <v>2.5307210876839748E-3</v>
      </c>
      <c r="K71" s="54">
        <f t="shared" si="10"/>
        <v>2.2517296271943456E-3</v>
      </c>
    </row>
    <row r="72" spans="1:11" x14ac:dyDescent="0.25">
      <c r="A72" s="51" t="s">
        <v>103</v>
      </c>
      <c r="B72" s="21">
        <v>178039</v>
      </c>
      <c r="C72" s="21">
        <v>259376</v>
      </c>
      <c r="D72" s="21">
        <v>0</v>
      </c>
      <c r="E72" s="21">
        <v>0</v>
      </c>
      <c r="F72" s="22">
        <v>0</v>
      </c>
      <c r="G72" s="54">
        <f t="shared" si="6"/>
        <v>4.049172845362963E-3</v>
      </c>
      <c r="H72" s="54">
        <f t="shared" si="7"/>
        <v>4.317385061790426E-3</v>
      </c>
      <c r="I72" s="54">
        <f t="shared" si="8"/>
        <v>0</v>
      </c>
      <c r="J72" s="54">
        <f t="shared" si="9"/>
        <v>0</v>
      </c>
      <c r="K72" s="54">
        <f t="shared" si="10"/>
        <v>0</v>
      </c>
    </row>
    <row r="73" spans="1:11" s="17" customFormat="1" x14ac:dyDescent="0.25">
      <c r="A73" s="52">
        <v>800700</v>
      </c>
      <c r="B73" s="23">
        <v>1407883</v>
      </c>
      <c r="C73" s="23">
        <v>2117931</v>
      </c>
      <c r="D73" s="23">
        <v>3546464</v>
      </c>
      <c r="E73" s="23">
        <v>1839859</v>
      </c>
      <c r="F73" s="24">
        <v>5064665</v>
      </c>
      <c r="G73" s="18">
        <f t="shared" si="6"/>
        <v>3.2019735075169732E-2</v>
      </c>
      <c r="H73" s="18">
        <f t="shared" si="7"/>
        <v>3.5253545668461457E-2</v>
      </c>
      <c r="I73" s="18">
        <f t="shared" si="8"/>
        <v>7.3135301041070383E-2</v>
      </c>
      <c r="J73" s="18">
        <f t="shared" si="9"/>
        <v>2.7373776982792954E-2</v>
      </c>
      <c r="K73" s="18">
        <f t="shared" si="10"/>
        <v>9.7773115846315595E-2</v>
      </c>
    </row>
    <row r="74" spans="1:11" x14ac:dyDescent="0.25">
      <c r="A74" s="51" t="s">
        <v>71</v>
      </c>
      <c r="B74" s="21">
        <v>0</v>
      </c>
      <c r="C74" s="21">
        <v>0</v>
      </c>
      <c r="D74" s="21">
        <v>2663</v>
      </c>
      <c r="E74" s="21">
        <v>4170</v>
      </c>
      <c r="F74" s="22">
        <v>10515</v>
      </c>
      <c r="G74" s="54">
        <f t="shared" si="6"/>
        <v>0</v>
      </c>
      <c r="H74" s="54">
        <f t="shared" si="7"/>
        <v>0</v>
      </c>
      <c r="I74" s="54">
        <f t="shared" si="8"/>
        <v>5.4916476431840405E-5</v>
      </c>
      <c r="J74" s="54">
        <f t="shared" si="9"/>
        <v>6.2042064102872343E-5</v>
      </c>
      <c r="K74" s="54">
        <f t="shared" si="10"/>
        <v>2.0299157261615693E-4</v>
      </c>
    </row>
    <row r="75" spans="1:11" x14ac:dyDescent="0.25">
      <c r="A75" s="51" t="s">
        <v>65</v>
      </c>
      <c r="B75" s="21">
        <v>0</v>
      </c>
      <c r="C75" s="21">
        <v>0</v>
      </c>
      <c r="D75" s="21">
        <v>89</v>
      </c>
      <c r="E75" s="21">
        <v>27</v>
      </c>
      <c r="F75" s="22">
        <v>36</v>
      </c>
      <c r="G75" s="54">
        <f t="shared" si="6"/>
        <v>0</v>
      </c>
      <c r="H75" s="54">
        <f t="shared" si="7"/>
        <v>0</v>
      </c>
      <c r="I75" s="54">
        <f t="shared" si="8"/>
        <v>1.8353610223183612E-6</v>
      </c>
      <c r="J75" s="54">
        <f t="shared" si="9"/>
        <v>4.0171120642147565E-7</v>
      </c>
      <c r="K75" s="54">
        <f t="shared" si="10"/>
        <v>6.949782799982548E-7</v>
      </c>
    </row>
    <row r="76" spans="1:11" x14ac:dyDescent="0.25">
      <c r="A76" s="51" t="s">
        <v>104</v>
      </c>
      <c r="B76" s="21">
        <v>0</v>
      </c>
      <c r="C76" s="21">
        <v>0</v>
      </c>
      <c r="D76" s="21">
        <v>0</v>
      </c>
      <c r="E76" s="21">
        <v>0</v>
      </c>
      <c r="F76" s="22">
        <v>60</v>
      </c>
      <c r="G76" s="54">
        <f t="shared" si="6"/>
        <v>0</v>
      </c>
      <c r="H76" s="54">
        <f t="shared" si="7"/>
        <v>0</v>
      </c>
      <c r="I76" s="54">
        <f t="shared" si="8"/>
        <v>0</v>
      </c>
      <c r="J76" s="54">
        <f t="shared" si="9"/>
        <v>0</v>
      </c>
      <c r="K76" s="54">
        <f t="shared" si="10"/>
        <v>1.1582971333304247E-6</v>
      </c>
    </row>
    <row r="77" spans="1:11" x14ac:dyDescent="0.25">
      <c r="A77" s="51" t="s">
        <v>73</v>
      </c>
      <c r="B77" s="21">
        <v>0</v>
      </c>
      <c r="C77" s="21">
        <v>0</v>
      </c>
      <c r="D77" s="21">
        <v>16</v>
      </c>
      <c r="E77" s="21">
        <v>0</v>
      </c>
      <c r="F77" s="22">
        <v>1681</v>
      </c>
      <c r="G77" s="54">
        <f t="shared" si="6"/>
        <v>0</v>
      </c>
      <c r="H77" s="54">
        <f t="shared" si="7"/>
        <v>0</v>
      </c>
      <c r="I77" s="54">
        <f t="shared" si="8"/>
        <v>3.2995254333813235E-7</v>
      </c>
      <c r="J77" s="54">
        <f t="shared" si="9"/>
        <v>0</v>
      </c>
      <c r="K77" s="54">
        <f t="shared" si="10"/>
        <v>3.2451624685474069E-5</v>
      </c>
    </row>
    <row r="78" spans="1:11" x14ac:dyDescent="0.25">
      <c r="A78" s="51" t="s">
        <v>66</v>
      </c>
      <c r="B78" s="21">
        <v>0</v>
      </c>
      <c r="C78" s="21">
        <v>0</v>
      </c>
      <c r="D78" s="21">
        <v>0</v>
      </c>
      <c r="E78" s="21">
        <v>56</v>
      </c>
      <c r="F78" s="22">
        <v>86</v>
      </c>
      <c r="G78" s="54">
        <f t="shared" si="6"/>
        <v>0</v>
      </c>
      <c r="H78" s="54">
        <f t="shared" si="7"/>
        <v>0</v>
      </c>
      <c r="I78" s="54">
        <f t="shared" si="8"/>
        <v>0</v>
      </c>
      <c r="J78" s="54">
        <f t="shared" si="9"/>
        <v>8.3317879850380131E-7</v>
      </c>
      <c r="K78" s="54">
        <f t="shared" si="10"/>
        <v>1.6602258911069422E-6</v>
      </c>
    </row>
    <row r="79" spans="1:11" x14ac:dyDescent="0.25">
      <c r="A79" s="51" t="s">
        <v>74</v>
      </c>
      <c r="B79" s="21">
        <v>2098</v>
      </c>
      <c r="C79" s="21">
        <v>24979</v>
      </c>
      <c r="D79" s="21">
        <v>3427</v>
      </c>
      <c r="E79" s="21">
        <v>35538</v>
      </c>
      <c r="F79" s="22">
        <v>1388</v>
      </c>
      <c r="G79" s="54">
        <f t="shared" si="6"/>
        <v>4.771518953471709E-5</v>
      </c>
      <c r="H79" s="54">
        <f t="shared" si="7"/>
        <v>4.157823447753958E-4</v>
      </c>
      <c r="I79" s="54">
        <f t="shared" si="8"/>
        <v>7.067171037623623E-5</v>
      </c>
      <c r="J79" s="54">
        <f t="shared" si="9"/>
        <v>5.2874121680764454E-4</v>
      </c>
      <c r="K79" s="54">
        <f t="shared" si="10"/>
        <v>2.679527368437716E-5</v>
      </c>
    </row>
    <row r="80" spans="1:11" x14ac:dyDescent="0.25">
      <c r="A80" s="51" t="s">
        <v>61</v>
      </c>
      <c r="B80" s="21">
        <v>79883</v>
      </c>
      <c r="C80" s="21">
        <v>76424</v>
      </c>
      <c r="D80" s="21">
        <v>123425</v>
      </c>
      <c r="E80" s="21">
        <v>146379</v>
      </c>
      <c r="F80" s="22">
        <v>158567</v>
      </c>
      <c r="G80" s="54">
        <f t="shared" si="6"/>
        <v>1.8167933677796975E-3</v>
      </c>
      <c r="H80" s="54">
        <f t="shared" si="7"/>
        <v>1.2720985594745526E-3</v>
      </c>
      <c r="I80" s="54">
        <f t="shared" si="8"/>
        <v>2.5452745413443115E-3</v>
      </c>
      <c r="J80" s="54">
        <f t="shared" si="9"/>
        <v>2.1778549883247843E-3</v>
      </c>
      <c r="K80" s="54">
        <f t="shared" si="10"/>
        <v>3.0611283590134242E-3</v>
      </c>
    </row>
    <row r="81" spans="1:11" x14ac:dyDescent="0.25">
      <c r="A81" s="51" t="s">
        <v>62</v>
      </c>
      <c r="B81" s="21">
        <v>530383</v>
      </c>
      <c r="C81" s="21">
        <v>691619</v>
      </c>
      <c r="D81" s="21">
        <v>482211</v>
      </c>
      <c r="E81" s="21">
        <v>1053059</v>
      </c>
      <c r="F81" s="22">
        <v>3977313</v>
      </c>
      <c r="G81" s="54">
        <f t="shared" si="6"/>
        <v>1.206259550571585E-2</v>
      </c>
      <c r="H81" s="54">
        <f t="shared" si="7"/>
        <v>1.1512189019224727E-2</v>
      </c>
      <c r="I81" s="54">
        <f t="shared" si="8"/>
        <v>9.9441716172265094E-3</v>
      </c>
      <c r="J81" s="54">
        <f t="shared" si="9"/>
        <v>1.5667614863814544E-2</v>
      </c>
      <c r="K81" s="54">
        <f t="shared" si="10"/>
        <v>7.6781837437630521E-2</v>
      </c>
    </row>
    <row r="82" spans="1:11" x14ac:dyDescent="0.25">
      <c r="A82" s="51" t="s">
        <v>56</v>
      </c>
      <c r="B82" s="21">
        <v>0</v>
      </c>
      <c r="C82" s="21">
        <v>0</v>
      </c>
      <c r="D82" s="21">
        <v>0</v>
      </c>
      <c r="E82" s="21">
        <v>4</v>
      </c>
      <c r="F82" s="22">
        <v>0</v>
      </c>
      <c r="G82" s="54">
        <f t="shared" si="6"/>
        <v>0</v>
      </c>
      <c r="H82" s="54">
        <f t="shared" si="7"/>
        <v>0</v>
      </c>
      <c r="I82" s="54">
        <f t="shared" si="8"/>
        <v>0</v>
      </c>
      <c r="J82" s="54">
        <f t="shared" si="9"/>
        <v>5.9512771321700097E-8</v>
      </c>
      <c r="K82" s="54">
        <f t="shared" si="10"/>
        <v>0</v>
      </c>
    </row>
    <row r="83" spans="1:11" x14ac:dyDescent="0.25">
      <c r="A83" s="51" t="s">
        <v>64</v>
      </c>
      <c r="B83" s="21">
        <v>1216</v>
      </c>
      <c r="C83" s="21">
        <v>60677</v>
      </c>
      <c r="D83" s="21">
        <v>181633</v>
      </c>
      <c r="E83" s="21">
        <v>408662</v>
      </c>
      <c r="F83" s="22">
        <v>586994</v>
      </c>
      <c r="G83" s="54">
        <f t="shared" si="6"/>
        <v>2.7655705659778825E-5</v>
      </c>
      <c r="H83" s="54">
        <f t="shared" si="7"/>
        <v>1.009985401094387E-3</v>
      </c>
      <c r="I83" s="54">
        <f t="shared" si="8"/>
        <v>3.7456418940084372E-3</v>
      </c>
      <c r="J83" s="54">
        <f t="shared" si="9"/>
        <v>6.0801520384671506E-3</v>
      </c>
      <c r="K83" s="54">
        <f t="shared" si="10"/>
        <v>1.1331891124702655E-2</v>
      </c>
    </row>
    <row r="84" spans="1:11" x14ac:dyDescent="0.25">
      <c r="A84" s="51" t="s">
        <v>108</v>
      </c>
      <c r="B84" s="21">
        <v>0</v>
      </c>
      <c r="C84" s="21">
        <v>1636</v>
      </c>
      <c r="D84" s="21">
        <v>0</v>
      </c>
      <c r="E84" s="21">
        <v>541</v>
      </c>
      <c r="F84" s="22">
        <v>0</v>
      </c>
      <c r="G84" s="54">
        <f t="shared" si="6"/>
        <v>0</v>
      </c>
      <c r="H84" s="54">
        <f t="shared" si="7"/>
        <v>2.7231671245948498E-5</v>
      </c>
      <c r="I84" s="54">
        <f t="shared" si="8"/>
        <v>0</v>
      </c>
      <c r="J84" s="54">
        <f t="shared" si="9"/>
        <v>8.0491023212599383E-6</v>
      </c>
      <c r="K84" s="54">
        <f t="shared" si="10"/>
        <v>0</v>
      </c>
    </row>
    <row r="85" spans="1:11" x14ac:dyDescent="0.25">
      <c r="A85" s="51" t="s">
        <v>57</v>
      </c>
      <c r="B85" s="21">
        <v>11776</v>
      </c>
      <c r="C85" s="21">
        <v>374182</v>
      </c>
      <c r="D85" s="21">
        <v>8182</v>
      </c>
      <c r="E85" s="21">
        <v>12999</v>
      </c>
      <c r="F85" s="22">
        <v>21495</v>
      </c>
      <c r="G85" s="54">
        <f t="shared" si="6"/>
        <v>2.6782367586312126E-4</v>
      </c>
      <c r="H85" s="54">
        <f t="shared" si="7"/>
        <v>6.2283625978921155E-3</v>
      </c>
      <c r="I85" s="54">
        <f t="shared" si="8"/>
        <v>1.6872948184953743E-4</v>
      </c>
      <c r="J85" s="54">
        <f t="shared" si="9"/>
        <v>1.9340162860269488E-4</v>
      </c>
      <c r="K85" s="54">
        <f t="shared" si="10"/>
        <v>4.1495994801562467E-4</v>
      </c>
    </row>
    <row r="86" spans="1:11" x14ac:dyDescent="0.25">
      <c r="A86" s="51" t="s">
        <v>68</v>
      </c>
      <c r="B86" s="21">
        <v>0</v>
      </c>
      <c r="C86" s="21">
        <v>74</v>
      </c>
      <c r="D86" s="21">
        <v>537</v>
      </c>
      <c r="E86" s="21">
        <v>2300</v>
      </c>
      <c r="F86" s="22">
        <v>1496</v>
      </c>
      <c r="G86" s="54">
        <f t="shared" si="6"/>
        <v>0</v>
      </c>
      <c r="H86" s="54">
        <f t="shared" si="7"/>
        <v>1.2317504108803111E-6</v>
      </c>
      <c r="I86" s="54">
        <f t="shared" si="8"/>
        <v>1.1074032235786066E-5</v>
      </c>
      <c r="J86" s="54">
        <f t="shared" si="9"/>
        <v>3.4219843509977556E-5</v>
      </c>
      <c r="K86" s="54">
        <f t="shared" si="10"/>
        <v>2.8880208524371925E-5</v>
      </c>
    </row>
    <row r="87" spans="1:11" x14ac:dyDescent="0.25">
      <c r="A87" s="51" t="s">
        <v>93</v>
      </c>
      <c r="B87" s="21">
        <v>0</v>
      </c>
      <c r="C87" s="21">
        <v>17885</v>
      </c>
      <c r="D87" s="21">
        <v>16644</v>
      </c>
      <c r="E87" s="21">
        <v>0</v>
      </c>
      <c r="F87" s="22">
        <v>987</v>
      </c>
      <c r="G87" s="54">
        <f t="shared" si="6"/>
        <v>0</v>
      </c>
      <c r="H87" s="54">
        <f t="shared" si="7"/>
        <v>2.9770075808911299E-4</v>
      </c>
      <c r="I87" s="54">
        <f t="shared" si="8"/>
        <v>3.4323313320749221E-4</v>
      </c>
      <c r="J87" s="54">
        <f t="shared" si="9"/>
        <v>0</v>
      </c>
      <c r="K87" s="54">
        <f t="shared" si="10"/>
        <v>1.9053987843285486E-5</v>
      </c>
    </row>
    <row r="88" spans="1:11" x14ac:dyDescent="0.25">
      <c r="A88" s="51" t="s">
        <v>58</v>
      </c>
      <c r="B88" s="21">
        <v>19455</v>
      </c>
      <c r="C88" s="21">
        <v>40231</v>
      </c>
      <c r="D88" s="21">
        <v>47822</v>
      </c>
      <c r="E88" s="21">
        <v>45730</v>
      </c>
      <c r="F88" s="22">
        <v>65519</v>
      </c>
      <c r="G88" s="54">
        <f t="shared" si="6"/>
        <v>4.424685473774647E-4</v>
      </c>
      <c r="H88" s="54">
        <f t="shared" si="7"/>
        <v>6.6965609162332159E-4</v>
      </c>
      <c r="I88" s="54">
        <f t="shared" si="8"/>
        <v>9.8618690796976037E-4</v>
      </c>
      <c r="J88" s="54">
        <f t="shared" si="9"/>
        <v>6.8037975813533636E-4</v>
      </c>
      <c r="K88" s="54">
        <f t="shared" si="10"/>
        <v>1.2648411646446016E-3</v>
      </c>
    </row>
    <row r="89" spans="1:11" x14ac:dyDescent="0.25">
      <c r="A89" s="51" t="s">
        <v>95</v>
      </c>
      <c r="B89" s="21">
        <v>0</v>
      </c>
      <c r="C89" s="21">
        <v>2378</v>
      </c>
      <c r="D89" s="21">
        <v>0</v>
      </c>
      <c r="E89" s="21">
        <v>67</v>
      </c>
      <c r="F89" s="22">
        <v>9</v>
      </c>
      <c r="G89" s="54">
        <f t="shared" si="6"/>
        <v>0</v>
      </c>
      <c r="H89" s="54">
        <f t="shared" si="7"/>
        <v>3.9582465906397021E-5</v>
      </c>
      <c r="I89" s="54">
        <f t="shared" si="8"/>
        <v>0</v>
      </c>
      <c r="J89" s="54">
        <f t="shared" si="9"/>
        <v>9.9683891963847667E-7</v>
      </c>
      <c r="K89" s="54">
        <f t="shared" si="10"/>
        <v>1.737445699995637E-7</v>
      </c>
    </row>
    <row r="90" spans="1:11" x14ac:dyDescent="0.25">
      <c r="A90" s="51" t="s">
        <v>67</v>
      </c>
      <c r="B90" s="21">
        <v>0</v>
      </c>
      <c r="C90" s="21">
        <v>0</v>
      </c>
      <c r="D90" s="21">
        <v>748</v>
      </c>
      <c r="E90" s="21">
        <v>1383</v>
      </c>
      <c r="F90" s="22">
        <v>0</v>
      </c>
      <c r="G90" s="54">
        <f t="shared" si="6"/>
        <v>0</v>
      </c>
      <c r="H90" s="54">
        <f t="shared" si="7"/>
        <v>0</v>
      </c>
      <c r="I90" s="54">
        <f t="shared" si="8"/>
        <v>1.5425281401057687E-5</v>
      </c>
      <c r="J90" s="54">
        <f t="shared" si="9"/>
        <v>2.0576540684477809E-5</v>
      </c>
      <c r="K90" s="54">
        <f t="shared" si="10"/>
        <v>0</v>
      </c>
    </row>
    <row r="91" spans="1:11" x14ac:dyDescent="0.25">
      <c r="A91" s="51" t="s">
        <v>82</v>
      </c>
      <c r="B91" s="21">
        <v>6768</v>
      </c>
      <c r="C91" s="21">
        <v>12389</v>
      </c>
      <c r="D91" s="21">
        <v>8777</v>
      </c>
      <c r="E91" s="21">
        <v>11021</v>
      </c>
      <c r="F91" s="22">
        <v>18972</v>
      </c>
      <c r="G91" s="54">
        <f t="shared" si="6"/>
        <v>1.5392583544850583E-4</v>
      </c>
      <c r="H91" s="54">
        <f t="shared" si="7"/>
        <v>2.0621832216751585E-4</v>
      </c>
      <c r="I91" s="54">
        <f t="shared" si="8"/>
        <v>1.8099959205492423E-4</v>
      </c>
      <c r="J91" s="54">
        <f t="shared" si="9"/>
        <v>1.6397256318411419E-4</v>
      </c>
      <c r="K91" s="54">
        <f t="shared" si="10"/>
        <v>3.6625355355908028E-4</v>
      </c>
    </row>
    <row r="92" spans="1:11" x14ac:dyDescent="0.25">
      <c r="A92" s="51" t="s">
        <v>59</v>
      </c>
      <c r="B92" s="21">
        <v>746245</v>
      </c>
      <c r="C92" s="21">
        <v>814483</v>
      </c>
      <c r="D92" s="21">
        <v>2663919</v>
      </c>
      <c r="E92" s="21">
        <v>115991</v>
      </c>
      <c r="F92" s="22">
        <v>214764</v>
      </c>
      <c r="G92" s="54">
        <f t="shared" si="6"/>
        <v>1.6971983610264516E-2</v>
      </c>
      <c r="H92" s="54">
        <f t="shared" si="7"/>
        <v>1.3557294187905789E-2</v>
      </c>
      <c r="I92" s="54">
        <f t="shared" si="8"/>
        <v>5.4935428081048385E-2</v>
      </c>
      <c r="J92" s="54">
        <f t="shared" si="9"/>
        <v>1.725736464593829E-3</v>
      </c>
      <c r="K92" s="54">
        <f t="shared" si="10"/>
        <v>4.1460087590429219E-3</v>
      </c>
    </row>
    <row r="93" spans="1:11" x14ac:dyDescent="0.25">
      <c r="A93" s="51" t="s">
        <v>85</v>
      </c>
      <c r="B93" s="21">
        <v>0</v>
      </c>
      <c r="C93" s="21">
        <v>0</v>
      </c>
      <c r="D93" s="21">
        <v>0</v>
      </c>
      <c r="E93" s="21">
        <v>0</v>
      </c>
      <c r="F93" s="22">
        <v>464</v>
      </c>
      <c r="G93" s="54">
        <f t="shared" si="6"/>
        <v>0</v>
      </c>
      <c r="H93" s="54">
        <f t="shared" si="7"/>
        <v>0</v>
      </c>
      <c r="I93" s="54">
        <f t="shared" si="8"/>
        <v>0</v>
      </c>
      <c r="J93" s="54">
        <f t="shared" si="9"/>
        <v>0</v>
      </c>
      <c r="K93" s="54">
        <f t="shared" si="10"/>
        <v>8.9574978310886179E-6</v>
      </c>
    </row>
    <row r="94" spans="1:11" x14ac:dyDescent="0.25">
      <c r="A94" s="51" t="s">
        <v>86</v>
      </c>
      <c r="B94" s="21">
        <v>8306</v>
      </c>
      <c r="C94" s="21">
        <v>0</v>
      </c>
      <c r="D94" s="21">
        <v>4219</v>
      </c>
      <c r="E94" s="21">
        <v>1888</v>
      </c>
      <c r="F94" s="22">
        <v>986</v>
      </c>
      <c r="G94" s="54">
        <f t="shared" si="6"/>
        <v>1.8890484474516688E-4</v>
      </c>
      <c r="H94" s="54">
        <f t="shared" si="7"/>
        <v>0</v>
      </c>
      <c r="I94" s="54">
        <f t="shared" si="8"/>
        <v>8.7004361271473778E-5</v>
      </c>
      <c r="J94" s="54">
        <f t="shared" si="9"/>
        <v>2.8090028063842446E-5</v>
      </c>
      <c r="K94" s="54">
        <f t="shared" si="10"/>
        <v>1.9034682891063312E-5</v>
      </c>
    </row>
    <row r="95" spans="1:11" x14ac:dyDescent="0.25">
      <c r="A95" s="51" t="s">
        <v>100</v>
      </c>
      <c r="B95" s="21">
        <v>0</v>
      </c>
      <c r="C95" s="21">
        <v>0</v>
      </c>
      <c r="D95" s="21">
        <v>0</v>
      </c>
      <c r="E95" s="21">
        <v>0</v>
      </c>
      <c r="F95" s="22">
        <v>3188</v>
      </c>
      <c r="G95" s="54">
        <f t="shared" si="6"/>
        <v>0</v>
      </c>
      <c r="H95" s="54">
        <f t="shared" si="7"/>
        <v>0</v>
      </c>
      <c r="I95" s="54">
        <f t="shared" si="8"/>
        <v>0</v>
      </c>
      <c r="J95" s="54">
        <f t="shared" si="9"/>
        <v>0</v>
      </c>
      <c r="K95" s="54">
        <f t="shared" si="10"/>
        <v>6.1544187684289895E-5</v>
      </c>
    </row>
    <row r="96" spans="1:11" x14ac:dyDescent="0.25">
      <c r="A96" s="51" t="s">
        <v>63</v>
      </c>
      <c r="B96" s="21">
        <v>1753</v>
      </c>
      <c r="C96" s="21">
        <v>974</v>
      </c>
      <c r="D96" s="21">
        <v>2152</v>
      </c>
      <c r="E96" s="21">
        <v>44</v>
      </c>
      <c r="F96" s="22">
        <v>145</v>
      </c>
      <c r="G96" s="54">
        <f t="shared" si="6"/>
        <v>3.9868792780914706E-5</v>
      </c>
      <c r="H96" s="54">
        <f t="shared" si="7"/>
        <v>1.6212498651316527E-5</v>
      </c>
      <c r="I96" s="54">
        <f t="shared" si="8"/>
        <v>4.4378617078978804E-5</v>
      </c>
      <c r="J96" s="54">
        <f t="shared" si="9"/>
        <v>6.5464048453870104E-7</v>
      </c>
      <c r="K96" s="54">
        <f t="shared" si="10"/>
        <v>2.7992180722151931E-6</v>
      </c>
    </row>
    <row r="97" spans="1:11" s="17" customFormat="1" x14ac:dyDescent="0.25">
      <c r="A97" s="52" t="s">
        <v>47</v>
      </c>
      <c r="B97" s="23">
        <v>43969227</v>
      </c>
      <c r="C97" s="23">
        <v>60077106</v>
      </c>
      <c r="D97" s="23">
        <v>48491822</v>
      </c>
      <c r="E97" s="23">
        <v>67212464</v>
      </c>
      <c r="F97" s="24">
        <v>51800180</v>
      </c>
      <c r="G97" s="18">
        <f t="shared" si="6"/>
        <v>1</v>
      </c>
      <c r="H97" s="18">
        <f t="shared" si="7"/>
        <v>1</v>
      </c>
      <c r="I97" s="18">
        <f t="shared" si="8"/>
        <v>1</v>
      </c>
      <c r="J97" s="18">
        <f t="shared" si="9"/>
        <v>1</v>
      </c>
      <c r="K97" s="18">
        <f t="shared" si="10"/>
        <v>1</v>
      </c>
    </row>
    <row r="98" spans="1:11" ht="6" customHeight="1" x14ac:dyDescent="0.25"/>
    <row r="99" spans="1:11" s="17" customFormat="1" x14ac:dyDescent="0.25">
      <c r="A99" s="104" t="s">
        <v>128</v>
      </c>
      <c r="B99" s="41">
        <f>SUM(B100:B103)</f>
        <v>4741251</v>
      </c>
      <c r="C99" s="41">
        <f t="shared" ref="C99:K99" si="11">SUM(C100:C103)</f>
        <v>8170274</v>
      </c>
      <c r="D99" s="41">
        <f t="shared" si="11"/>
        <v>24576188</v>
      </c>
      <c r="E99" s="41">
        <f t="shared" si="11"/>
        <v>8958692</v>
      </c>
      <c r="F99" s="42">
        <f t="shared" si="11"/>
        <v>12459214</v>
      </c>
      <c r="G99" s="43">
        <f t="shared" si="11"/>
        <v>0.10783112016047042</v>
      </c>
      <c r="H99" s="43">
        <f t="shared" si="11"/>
        <v>0.13599646427709083</v>
      </c>
      <c r="I99" s="43">
        <f t="shared" si="11"/>
        <v>0.50681098350975562</v>
      </c>
      <c r="J99" s="43">
        <f t="shared" si="11"/>
        <v>0.13328914708438602</v>
      </c>
      <c r="K99" s="44">
        <f t="shared" si="11"/>
        <v>0.24052453099583826</v>
      </c>
    </row>
    <row r="100" spans="1:11" s="53" customFormat="1" x14ac:dyDescent="0.25">
      <c r="A100" s="98">
        <v>26090000</v>
      </c>
      <c r="B100" s="75">
        <f>SUM(B3,B4,B6)</f>
        <v>508</v>
      </c>
      <c r="C100" s="75">
        <f t="shared" ref="C100:K100" si="12">SUM(C3,C4,C6)</f>
        <v>970</v>
      </c>
      <c r="D100" s="75">
        <f t="shared" si="12"/>
        <v>7149</v>
      </c>
      <c r="E100" s="75">
        <f t="shared" si="12"/>
        <v>0</v>
      </c>
      <c r="F100" s="76">
        <f t="shared" si="12"/>
        <v>0</v>
      </c>
      <c r="G100" s="99">
        <f t="shared" si="12"/>
        <v>1.155353493023655E-5</v>
      </c>
      <c r="H100" s="99">
        <f t="shared" si="12"/>
        <v>1.6145917548025699E-5</v>
      </c>
      <c r="I100" s="99">
        <f t="shared" si="12"/>
        <v>1.4742692077026928E-4</v>
      </c>
      <c r="J100" s="99">
        <f t="shared" si="12"/>
        <v>0</v>
      </c>
      <c r="K100" s="100">
        <f t="shared" si="12"/>
        <v>0</v>
      </c>
    </row>
    <row r="101" spans="1:11" s="53" customFormat="1" x14ac:dyDescent="0.25">
      <c r="A101" s="101">
        <v>8001</v>
      </c>
      <c r="B101" s="71">
        <f>SUM(B8,B9,B14,B15,B17,B18,B19,B21,B25,B27,B28,B29,B31)</f>
        <v>864150</v>
      </c>
      <c r="C101" s="71">
        <f t="shared" ref="C101:K101" si="13">SUM(C8,C9,C14,C15,C17,C18,C19,C21,C25,C27,C28,C29,C31)</f>
        <v>1868518</v>
      </c>
      <c r="D101" s="71">
        <f t="shared" si="13"/>
        <v>18049072</v>
      </c>
      <c r="E101" s="71">
        <f t="shared" si="13"/>
        <v>4763907</v>
      </c>
      <c r="F101" s="72">
        <f t="shared" si="13"/>
        <v>5317571</v>
      </c>
      <c r="G101" s="102">
        <f t="shared" si="13"/>
        <v>1.9653518129850226E-2</v>
      </c>
      <c r="H101" s="102">
        <f t="shared" si="13"/>
        <v>3.1101997489692664E-2</v>
      </c>
      <c r="I101" s="102">
        <f t="shared" si="13"/>
        <v>0.372208575705817</v>
      </c>
      <c r="J101" s="102">
        <f t="shared" si="13"/>
        <v>7.0878326972211581E-2</v>
      </c>
      <c r="K101" s="103">
        <f t="shared" si="13"/>
        <v>0.10265545409301667</v>
      </c>
    </row>
    <row r="102" spans="1:11" s="53" customFormat="1" x14ac:dyDescent="0.25">
      <c r="A102" s="98">
        <v>80030000</v>
      </c>
      <c r="B102" s="75">
        <f>SUM(B39,B40,B44,B45,B46,B47,B48,B49,B50,B52,B54,B55,B59,B60,B63,B65,B68)</f>
        <v>2492016</v>
      </c>
      <c r="C102" s="75">
        <f t="shared" ref="C102:K102" si="14">SUM(C39,C40,C44,C45,C46,C47,C48,C49,C50,C52,C54,C55,C59,C60,C63,C65,C68)</f>
        <v>4270938</v>
      </c>
      <c r="D102" s="75">
        <f t="shared" si="14"/>
        <v>3043564</v>
      </c>
      <c r="E102" s="75">
        <f t="shared" si="14"/>
        <v>2436902</v>
      </c>
      <c r="F102" s="76">
        <f t="shared" si="14"/>
        <v>2150445</v>
      </c>
      <c r="G102" s="99">
        <f t="shared" si="14"/>
        <v>5.6676365950213317E-2</v>
      </c>
      <c r="H102" s="99">
        <f t="shared" si="14"/>
        <v>7.1090941031680177E-2</v>
      </c>
      <c r="I102" s="99">
        <f t="shared" si="14"/>
        <v>6.2764480163273725E-2</v>
      </c>
      <c r="J102" s="99">
        <f t="shared" si="14"/>
        <v>3.6256697864848406E-2</v>
      </c>
      <c r="K102" s="100">
        <f t="shared" si="14"/>
        <v>4.1514237981412419E-2</v>
      </c>
    </row>
    <row r="103" spans="1:11" s="53" customFormat="1" x14ac:dyDescent="0.25">
      <c r="A103" s="101">
        <v>800700</v>
      </c>
      <c r="B103" s="71">
        <f>SUM(B74,B75,B76,B80,B81,B82,B83,B85,B86,B90,B91,B92,B94)</f>
        <v>1384577</v>
      </c>
      <c r="C103" s="71">
        <f t="shared" ref="C103:K103" si="15">SUM(C74,C75,C76,C80,C81,C82,C83,C85,C86,C90,C91,C92,C94)</f>
        <v>2029848</v>
      </c>
      <c r="D103" s="71">
        <f t="shared" si="15"/>
        <v>3476403</v>
      </c>
      <c r="E103" s="71">
        <f t="shared" si="15"/>
        <v>1757883</v>
      </c>
      <c r="F103" s="72">
        <f t="shared" si="15"/>
        <v>4991198</v>
      </c>
      <c r="G103" s="102">
        <f t="shared" si="15"/>
        <v>3.1489682545476634E-2</v>
      </c>
      <c r="H103" s="102">
        <f t="shared" si="15"/>
        <v>3.378737983816997E-2</v>
      </c>
      <c r="I103" s="102">
        <f t="shared" si="15"/>
        <v>7.1690500719894579E-2</v>
      </c>
      <c r="J103" s="102">
        <f t="shared" si="15"/>
        <v>2.6154122247326033E-2</v>
      </c>
      <c r="K103" s="103">
        <f t="shared" si="15"/>
        <v>9.6354838921409169E-2</v>
      </c>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tabSelected="1" workbookViewId="0">
      <selection activeCell="A65" sqref="A65"/>
    </sheetView>
  </sheetViews>
  <sheetFormatPr defaultRowHeight="15" x14ac:dyDescent="0.25"/>
  <cols>
    <col min="1" max="1" width="18.5703125" style="51" customWidth="1"/>
    <col min="2" max="5" width="11.7109375" style="21" bestFit="1" customWidth="1"/>
    <col min="6" max="6" width="11.7109375" style="22" bestFit="1" customWidth="1"/>
    <col min="7" max="7" width="12" bestFit="1" customWidth="1"/>
  </cols>
  <sheetData>
    <row r="1" spans="1:11" x14ac:dyDescent="0.25">
      <c r="A1" s="51" t="s">
        <v>132</v>
      </c>
      <c r="B1" s="21" t="s">
        <v>42</v>
      </c>
      <c r="C1" s="21" t="s">
        <v>43</v>
      </c>
      <c r="D1" s="21" t="s">
        <v>44</v>
      </c>
      <c r="E1" s="21" t="s">
        <v>45</v>
      </c>
      <c r="F1" s="22" t="s">
        <v>46</v>
      </c>
      <c r="G1" s="21" t="s">
        <v>49</v>
      </c>
      <c r="H1" s="21" t="s">
        <v>50</v>
      </c>
      <c r="I1" s="21" t="s">
        <v>51</v>
      </c>
      <c r="J1" s="21" t="s">
        <v>52</v>
      </c>
      <c r="K1" s="21" t="s">
        <v>53</v>
      </c>
    </row>
    <row r="2" spans="1:11" s="17" customFormat="1" x14ac:dyDescent="0.25">
      <c r="A2" s="52">
        <v>26090000</v>
      </c>
      <c r="B2" s="23">
        <v>6</v>
      </c>
      <c r="C2" s="23">
        <v>10</v>
      </c>
      <c r="D2" s="23">
        <v>550</v>
      </c>
      <c r="E2" s="23">
        <v>0</v>
      </c>
      <c r="F2" s="24">
        <v>0</v>
      </c>
      <c r="G2" s="18">
        <f t="shared" ref="G2:G33" si="0">B2/B$94</f>
        <v>2.0750095191061687E-6</v>
      </c>
      <c r="H2" s="18">
        <f t="shared" ref="H2:H33" si="1">C2/C$94</f>
        <v>3.3418595309499636E-6</v>
      </c>
      <c r="I2" s="18">
        <f t="shared" ref="I2:I33" si="2">D2/D$94</f>
        <v>2.1307192378378545E-4</v>
      </c>
      <c r="J2" s="18">
        <f t="shared" ref="J2:J33" si="3">E2/E$94</f>
        <v>0</v>
      </c>
      <c r="K2" s="18">
        <f t="shared" ref="K2:K33" si="4">F2/F$94</f>
        <v>0</v>
      </c>
    </row>
    <row r="3" spans="1:11" x14ac:dyDescent="0.25">
      <c r="A3" s="51" t="s">
        <v>56</v>
      </c>
      <c r="B3" s="21">
        <v>5</v>
      </c>
      <c r="C3" s="21">
        <v>10</v>
      </c>
      <c r="D3" s="21">
        <v>0</v>
      </c>
      <c r="E3" s="21">
        <v>0</v>
      </c>
      <c r="F3" s="22">
        <v>0</v>
      </c>
      <c r="G3" s="16">
        <f t="shared" si="0"/>
        <v>1.7291745992551407E-6</v>
      </c>
      <c r="H3" s="16">
        <f t="shared" si="1"/>
        <v>3.3418595309499636E-6</v>
      </c>
      <c r="I3" s="16">
        <f t="shared" si="2"/>
        <v>0</v>
      </c>
      <c r="J3" s="16">
        <f t="shared" si="3"/>
        <v>0</v>
      </c>
      <c r="K3" s="16">
        <f t="shared" si="4"/>
        <v>0</v>
      </c>
    </row>
    <row r="4" spans="1:11" x14ac:dyDescent="0.25">
      <c r="A4" s="51" t="s">
        <v>57</v>
      </c>
      <c r="B4" s="21">
        <v>0</v>
      </c>
      <c r="C4" s="21">
        <v>0</v>
      </c>
      <c r="D4" s="21">
        <v>550</v>
      </c>
      <c r="E4" s="21">
        <v>0</v>
      </c>
      <c r="F4" s="22">
        <v>0</v>
      </c>
      <c r="G4" s="16">
        <f t="shared" si="0"/>
        <v>0</v>
      </c>
      <c r="H4" s="16">
        <f t="shared" si="1"/>
        <v>0</v>
      </c>
      <c r="I4" s="16">
        <f t="shared" si="2"/>
        <v>2.1307192378378545E-4</v>
      </c>
      <c r="J4" s="16">
        <f t="shared" si="3"/>
        <v>0</v>
      </c>
      <c r="K4" s="16">
        <f t="shared" si="4"/>
        <v>0</v>
      </c>
    </row>
    <row r="5" spans="1:11" x14ac:dyDescent="0.25">
      <c r="A5" s="51" t="s">
        <v>58</v>
      </c>
      <c r="B5" s="21">
        <v>1</v>
      </c>
      <c r="C5" s="21">
        <v>0</v>
      </c>
      <c r="D5" s="21">
        <v>0</v>
      </c>
      <c r="E5" s="21">
        <v>0</v>
      </c>
      <c r="F5" s="22">
        <v>0</v>
      </c>
      <c r="G5" s="16">
        <f t="shared" si="0"/>
        <v>3.4583491985102816E-7</v>
      </c>
      <c r="H5" s="16">
        <f t="shared" si="1"/>
        <v>0</v>
      </c>
      <c r="I5" s="16">
        <f t="shared" si="2"/>
        <v>0</v>
      </c>
      <c r="J5" s="16">
        <f t="shared" si="3"/>
        <v>0</v>
      </c>
      <c r="K5" s="16">
        <f t="shared" si="4"/>
        <v>0</v>
      </c>
    </row>
    <row r="6" spans="1:11" s="17" customFormat="1" x14ac:dyDescent="0.25">
      <c r="A6" s="52" t="s">
        <v>143</v>
      </c>
      <c r="B6" s="23">
        <v>2087705</v>
      </c>
      <c r="C6" s="23">
        <v>2120066</v>
      </c>
      <c r="D6" s="23">
        <v>2263943</v>
      </c>
      <c r="E6" s="23">
        <v>4170000</v>
      </c>
      <c r="F6" s="24">
        <v>2577417</v>
      </c>
      <c r="G6" s="18">
        <f t="shared" si="0"/>
        <v>0.72200129134759072</v>
      </c>
      <c r="H6" s="18">
        <f t="shared" si="1"/>
        <v>0.70849627683429661</v>
      </c>
      <c r="I6" s="18">
        <f t="shared" si="2"/>
        <v>0.87705943699424471</v>
      </c>
      <c r="J6" s="18">
        <f t="shared" si="3"/>
        <v>0.94270224128023039</v>
      </c>
      <c r="K6" s="18">
        <f t="shared" si="4"/>
        <v>0.81607060195812597</v>
      </c>
    </row>
    <row r="7" spans="1:11" x14ac:dyDescent="0.25">
      <c r="A7" s="51" t="s">
        <v>71</v>
      </c>
      <c r="B7" s="21">
        <v>0</v>
      </c>
      <c r="C7" s="21">
        <v>0</v>
      </c>
      <c r="D7" s="21">
        <v>0</v>
      </c>
      <c r="E7" s="21">
        <v>0</v>
      </c>
      <c r="F7" s="22">
        <v>1</v>
      </c>
      <c r="G7" s="16">
        <f t="shared" si="0"/>
        <v>0</v>
      </c>
      <c r="H7" s="16">
        <f t="shared" si="1"/>
        <v>0</v>
      </c>
      <c r="I7" s="16">
        <f t="shared" si="2"/>
        <v>0</v>
      </c>
      <c r="J7" s="16">
        <f t="shared" si="3"/>
        <v>0</v>
      </c>
      <c r="K7" s="16">
        <f t="shared" si="4"/>
        <v>3.1662342646072634E-7</v>
      </c>
    </row>
    <row r="8" spans="1:11" x14ac:dyDescent="0.25">
      <c r="A8" s="51" t="s">
        <v>65</v>
      </c>
      <c r="B8" s="21">
        <v>6348</v>
      </c>
      <c r="C8" s="21">
        <v>37300</v>
      </c>
      <c r="D8" s="21">
        <v>40650</v>
      </c>
      <c r="E8" s="21">
        <v>13650</v>
      </c>
      <c r="F8" s="22">
        <v>16298</v>
      </c>
      <c r="G8" s="16">
        <f t="shared" si="0"/>
        <v>2.1953600712143269E-3</v>
      </c>
      <c r="H8" s="16">
        <f t="shared" si="1"/>
        <v>1.2465136050443365E-2</v>
      </c>
      <c r="I8" s="16">
        <f t="shared" si="2"/>
        <v>1.574795218511069E-2</v>
      </c>
      <c r="J8" s="16">
        <f t="shared" si="3"/>
        <v>3.0858238833273727E-3</v>
      </c>
      <c r="K8" s="16">
        <f t="shared" si="4"/>
        <v>5.1603286044569182E-3</v>
      </c>
    </row>
    <row r="9" spans="1:11" x14ac:dyDescent="0.25">
      <c r="A9" s="51" t="s">
        <v>89</v>
      </c>
      <c r="B9" s="21">
        <v>0</v>
      </c>
      <c r="C9" s="21">
        <v>1060</v>
      </c>
      <c r="D9" s="21">
        <v>1929</v>
      </c>
      <c r="E9" s="21">
        <v>565897</v>
      </c>
      <c r="F9" s="22">
        <v>669667</v>
      </c>
      <c r="G9" s="16">
        <f t="shared" si="0"/>
        <v>0</v>
      </c>
      <c r="H9" s="16">
        <f t="shared" si="1"/>
        <v>3.5423711028069617E-4</v>
      </c>
      <c r="I9" s="16">
        <f t="shared" si="2"/>
        <v>7.473013472344039E-4</v>
      </c>
      <c r="J9" s="16">
        <f t="shared" si="3"/>
        <v>0.12793102403687254</v>
      </c>
      <c r="K9" s="16">
        <f t="shared" si="4"/>
        <v>0.21203226012767523</v>
      </c>
    </row>
    <row r="10" spans="1:11" x14ac:dyDescent="0.25">
      <c r="A10" s="51" t="s">
        <v>90</v>
      </c>
      <c r="B10" s="21">
        <v>0</v>
      </c>
      <c r="C10" s="21">
        <v>0</v>
      </c>
      <c r="D10" s="21">
        <v>0</v>
      </c>
      <c r="E10" s="21">
        <v>49050</v>
      </c>
      <c r="F10" s="22">
        <v>979</v>
      </c>
      <c r="G10" s="16">
        <f t="shared" si="0"/>
        <v>0</v>
      </c>
      <c r="H10" s="16">
        <f t="shared" si="1"/>
        <v>0</v>
      </c>
      <c r="I10" s="16">
        <f t="shared" si="2"/>
        <v>0</v>
      </c>
      <c r="J10" s="16">
        <f t="shared" si="3"/>
        <v>1.1088619888440119E-2</v>
      </c>
      <c r="K10" s="16">
        <f t="shared" si="4"/>
        <v>3.0997433450505107E-4</v>
      </c>
    </row>
    <row r="11" spans="1:11" x14ac:dyDescent="0.25">
      <c r="A11" s="51" t="s">
        <v>66</v>
      </c>
      <c r="B11" s="21">
        <v>0</v>
      </c>
      <c r="C11" s="21">
        <v>0</v>
      </c>
      <c r="D11" s="21">
        <v>147945</v>
      </c>
      <c r="E11" s="21">
        <v>392786</v>
      </c>
      <c r="F11" s="22">
        <v>3899</v>
      </c>
      <c r="G11" s="16">
        <f t="shared" si="0"/>
        <v>0</v>
      </c>
      <c r="H11" s="16">
        <f t="shared" si="1"/>
        <v>0</v>
      </c>
      <c r="I11" s="16">
        <f t="shared" si="2"/>
        <v>5.7314410480349347E-2</v>
      </c>
      <c r="J11" s="16">
        <f t="shared" si="3"/>
        <v>8.8796221233452405E-2</v>
      </c>
      <c r="K11" s="16">
        <f t="shared" si="4"/>
        <v>1.2345147397703721E-3</v>
      </c>
    </row>
    <row r="12" spans="1:11" x14ac:dyDescent="0.25">
      <c r="A12" s="51" t="s">
        <v>74</v>
      </c>
      <c r="B12" s="21">
        <v>221</v>
      </c>
      <c r="C12" s="21">
        <v>10708</v>
      </c>
      <c r="D12" s="21">
        <v>18</v>
      </c>
      <c r="E12" s="21">
        <v>3960</v>
      </c>
      <c r="F12" s="22">
        <v>14731</v>
      </c>
      <c r="G12" s="16">
        <f t="shared" si="0"/>
        <v>7.6429517287077224E-5</v>
      </c>
      <c r="H12" s="16">
        <f t="shared" si="1"/>
        <v>3.5784631857412211E-3</v>
      </c>
      <c r="I12" s="16">
        <f t="shared" si="2"/>
        <v>6.9732629601966151E-6</v>
      </c>
      <c r="J12" s="16">
        <f t="shared" si="3"/>
        <v>8.9522802769057843E-4</v>
      </c>
      <c r="K12" s="16">
        <f t="shared" si="4"/>
        <v>4.6641796951929597E-3</v>
      </c>
    </row>
    <row r="13" spans="1:11" x14ac:dyDescent="0.25">
      <c r="A13" s="51" t="s">
        <v>61</v>
      </c>
      <c r="B13" s="21">
        <v>1851</v>
      </c>
      <c r="C13" s="21">
        <v>11270</v>
      </c>
      <c r="D13" s="21">
        <v>687686</v>
      </c>
      <c r="E13" s="21">
        <v>15634</v>
      </c>
      <c r="F13" s="22">
        <v>27418</v>
      </c>
      <c r="G13" s="16">
        <f t="shared" si="0"/>
        <v>6.4014043664425307E-4</v>
      </c>
      <c r="H13" s="16">
        <f t="shared" si="1"/>
        <v>3.7662756913806089E-3</v>
      </c>
      <c r="I13" s="16">
        <f t="shared" si="2"/>
        <v>0.26641196178032051</v>
      </c>
      <c r="J13" s="16">
        <f t="shared" si="3"/>
        <v>3.5343421679077027E-3</v>
      </c>
      <c r="K13" s="16">
        <f t="shared" si="4"/>
        <v>8.6811811067001952E-3</v>
      </c>
    </row>
    <row r="14" spans="1:11" x14ac:dyDescent="0.25">
      <c r="A14" s="51" t="s">
        <v>62</v>
      </c>
      <c r="B14" s="21">
        <v>1882</v>
      </c>
      <c r="C14" s="21">
        <v>2344</v>
      </c>
      <c r="D14" s="21">
        <v>5094</v>
      </c>
      <c r="E14" s="21">
        <v>10582</v>
      </c>
      <c r="F14" s="22">
        <v>20009</v>
      </c>
      <c r="G14" s="16">
        <f t="shared" si="0"/>
        <v>6.50861319159635E-4</v>
      </c>
      <c r="H14" s="16">
        <f t="shared" si="1"/>
        <v>7.8333187405467148E-4</v>
      </c>
      <c r="I14" s="16">
        <f t="shared" si="2"/>
        <v>1.9734334177356422E-3</v>
      </c>
      <c r="J14" s="16">
        <f t="shared" si="3"/>
        <v>2.3922482295509347E-3</v>
      </c>
      <c r="K14" s="16">
        <f t="shared" si="4"/>
        <v>6.3353181400526738E-3</v>
      </c>
    </row>
    <row r="15" spans="1:11" x14ac:dyDescent="0.25">
      <c r="A15" s="51" t="s">
        <v>91</v>
      </c>
      <c r="B15" s="21">
        <v>0</v>
      </c>
      <c r="C15" s="21">
        <v>143</v>
      </c>
      <c r="D15" s="21">
        <v>0</v>
      </c>
      <c r="E15" s="21">
        <v>0</v>
      </c>
      <c r="F15" s="22">
        <v>0</v>
      </c>
      <c r="G15" s="16">
        <f t="shared" si="0"/>
        <v>0</v>
      </c>
      <c r="H15" s="16">
        <f t="shared" si="1"/>
        <v>4.7788591292584479E-5</v>
      </c>
      <c r="I15" s="16">
        <f t="shared" si="2"/>
        <v>0</v>
      </c>
      <c r="J15" s="16">
        <f t="shared" si="3"/>
        <v>0</v>
      </c>
      <c r="K15" s="16">
        <f t="shared" si="4"/>
        <v>0</v>
      </c>
    </row>
    <row r="16" spans="1:11" x14ac:dyDescent="0.25">
      <c r="A16" s="51" t="s">
        <v>78</v>
      </c>
      <c r="B16" s="21">
        <v>0</v>
      </c>
      <c r="C16" s="21">
        <v>0</v>
      </c>
      <c r="D16" s="21">
        <v>0</v>
      </c>
      <c r="E16" s="21">
        <v>4667</v>
      </c>
      <c r="F16" s="22">
        <v>42</v>
      </c>
      <c r="G16" s="16">
        <f t="shared" si="0"/>
        <v>0</v>
      </c>
      <c r="H16" s="16">
        <f t="shared" si="1"/>
        <v>0</v>
      </c>
      <c r="I16" s="16">
        <f t="shared" si="2"/>
        <v>0</v>
      </c>
      <c r="J16" s="16">
        <f t="shared" si="3"/>
        <v>1.0550578801090732E-3</v>
      </c>
      <c r="K16" s="16">
        <f t="shared" si="4"/>
        <v>1.3298183911350506E-5</v>
      </c>
    </row>
    <row r="17" spans="1:11" x14ac:dyDescent="0.25">
      <c r="A17" s="51" t="s">
        <v>64</v>
      </c>
      <c r="B17" s="21">
        <v>0</v>
      </c>
      <c r="C17" s="21">
        <v>0</v>
      </c>
      <c r="D17" s="21">
        <v>0</v>
      </c>
      <c r="E17" s="21">
        <v>5</v>
      </c>
      <c r="F17" s="22">
        <v>64</v>
      </c>
      <c r="G17" s="16">
        <f t="shared" si="0"/>
        <v>0</v>
      </c>
      <c r="H17" s="16">
        <f t="shared" si="1"/>
        <v>0</v>
      </c>
      <c r="I17" s="16">
        <f t="shared" si="2"/>
        <v>0</v>
      </c>
      <c r="J17" s="16">
        <f t="shared" si="3"/>
        <v>1.1303384188012354E-6</v>
      </c>
      <c r="K17" s="16">
        <f t="shared" si="4"/>
        <v>2.0263899293486486E-5</v>
      </c>
    </row>
    <row r="18" spans="1:11" x14ac:dyDescent="0.25">
      <c r="A18" s="51" t="s">
        <v>57</v>
      </c>
      <c r="B18" s="21">
        <v>13</v>
      </c>
      <c r="C18" s="21">
        <v>0</v>
      </c>
      <c r="D18" s="21">
        <v>0</v>
      </c>
      <c r="E18" s="21">
        <v>11</v>
      </c>
      <c r="F18" s="22">
        <v>800</v>
      </c>
      <c r="G18" s="16">
        <f t="shared" si="0"/>
        <v>4.4958539580633662E-6</v>
      </c>
      <c r="H18" s="16">
        <f t="shared" si="1"/>
        <v>0</v>
      </c>
      <c r="I18" s="16">
        <f t="shared" si="2"/>
        <v>0</v>
      </c>
      <c r="J18" s="16">
        <f t="shared" si="3"/>
        <v>2.486744521362718E-6</v>
      </c>
      <c r="K18" s="16">
        <f t="shared" si="4"/>
        <v>2.532987411685811E-4</v>
      </c>
    </row>
    <row r="19" spans="1:11" x14ac:dyDescent="0.25">
      <c r="A19" s="51" t="s">
        <v>92</v>
      </c>
      <c r="B19" s="21">
        <v>4523</v>
      </c>
      <c r="C19" s="21">
        <v>9371</v>
      </c>
      <c r="D19" s="21">
        <v>7558</v>
      </c>
      <c r="E19" s="21">
        <v>13757</v>
      </c>
      <c r="F19" s="22">
        <v>22267</v>
      </c>
      <c r="G19" s="16">
        <f t="shared" si="0"/>
        <v>1.5642113424862002E-3</v>
      </c>
      <c r="H19" s="16">
        <f t="shared" si="1"/>
        <v>3.1316565664532107E-3</v>
      </c>
      <c r="I19" s="16">
        <f t="shared" si="2"/>
        <v>2.927995636287001E-3</v>
      </c>
      <c r="J19" s="16">
        <f t="shared" si="3"/>
        <v>3.1100131254897193E-3</v>
      </c>
      <c r="K19" s="16">
        <f t="shared" si="4"/>
        <v>7.0502538370009939E-3</v>
      </c>
    </row>
    <row r="20" spans="1:11" x14ac:dyDescent="0.25">
      <c r="A20" s="51" t="s">
        <v>68</v>
      </c>
      <c r="B20" s="21">
        <v>1</v>
      </c>
      <c r="C20" s="21">
        <v>2989</v>
      </c>
      <c r="D20" s="21">
        <v>27991</v>
      </c>
      <c r="E20" s="21">
        <v>16960</v>
      </c>
      <c r="F20" s="22">
        <v>0</v>
      </c>
      <c r="G20" s="16">
        <f t="shared" si="0"/>
        <v>3.4583491985102816E-7</v>
      </c>
      <c r="H20" s="16">
        <f t="shared" si="1"/>
        <v>9.9888181380094424E-4</v>
      </c>
      <c r="I20" s="16">
        <f t="shared" si="2"/>
        <v>1.0843811306603526E-2</v>
      </c>
      <c r="J20" s="16">
        <f t="shared" si="3"/>
        <v>3.8341079165737906E-3</v>
      </c>
      <c r="K20" s="16">
        <f t="shared" si="4"/>
        <v>0</v>
      </c>
    </row>
    <row r="21" spans="1:11" x14ac:dyDescent="0.25">
      <c r="A21" s="51" t="s">
        <v>93</v>
      </c>
      <c r="B21" s="21">
        <v>1680</v>
      </c>
      <c r="C21" s="21">
        <v>4080</v>
      </c>
      <c r="D21" s="21">
        <v>9280</v>
      </c>
      <c r="E21" s="21">
        <v>3200</v>
      </c>
      <c r="F21" s="22">
        <v>340</v>
      </c>
      <c r="G21" s="16">
        <f t="shared" si="0"/>
        <v>5.810026653497273E-4</v>
      </c>
      <c r="H21" s="16">
        <f t="shared" si="1"/>
        <v>1.3634786886275851E-3</v>
      </c>
      <c r="I21" s="16">
        <f t="shared" si="2"/>
        <v>3.5951044594791435E-3</v>
      </c>
      <c r="J21" s="16">
        <f t="shared" si="3"/>
        <v>7.234165880327907E-4</v>
      </c>
      <c r="K21" s="16">
        <f t="shared" si="4"/>
        <v>1.0765196499664695E-4</v>
      </c>
    </row>
    <row r="22" spans="1:11" x14ac:dyDescent="0.25">
      <c r="A22" s="51" t="s">
        <v>94</v>
      </c>
      <c r="B22" s="21">
        <v>0</v>
      </c>
      <c r="C22" s="21">
        <v>5</v>
      </c>
      <c r="D22" s="21">
        <v>0</v>
      </c>
      <c r="E22" s="21">
        <v>0</v>
      </c>
      <c r="F22" s="22">
        <v>0</v>
      </c>
      <c r="G22" s="16">
        <f t="shared" si="0"/>
        <v>0</v>
      </c>
      <c r="H22" s="16">
        <f t="shared" si="1"/>
        <v>1.6709297654749818E-6</v>
      </c>
      <c r="I22" s="16">
        <f t="shared" si="2"/>
        <v>0</v>
      </c>
      <c r="J22" s="16">
        <f t="shared" si="3"/>
        <v>0</v>
      </c>
      <c r="K22" s="16">
        <f t="shared" si="4"/>
        <v>0</v>
      </c>
    </row>
    <row r="23" spans="1:11" x14ac:dyDescent="0.25">
      <c r="A23" s="51" t="s">
        <v>95</v>
      </c>
      <c r="B23" s="21">
        <v>0</v>
      </c>
      <c r="C23" s="21">
        <v>0</v>
      </c>
      <c r="D23" s="21">
        <v>0</v>
      </c>
      <c r="E23" s="21">
        <v>4000</v>
      </c>
      <c r="F23" s="22">
        <v>1320</v>
      </c>
      <c r="G23" s="16">
        <f t="shared" si="0"/>
        <v>0</v>
      </c>
      <c r="H23" s="16">
        <f t="shared" si="1"/>
        <v>0</v>
      </c>
      <c r="I23" s="16">
        <f t="shared" si="2"/>
        <v>0</v>
      </c>
      <c r="J23" s="16">
        <f t="shared" si="3"/>
        <v>9.0427073504098835E-4</v>
      </c>
      <c r="K23" s="16">
        <f t="shared" si="4"/>
        <v>4.1794292292815879E-4</v>
      </c>
    </row>
    <row r="24" spans="1:11" x14ac:dyDescent="0.25">
      <c r="A24" s="51" t="s">
        <v>67</v>
      </c>
      <c r="B24" s="21">
        <v>1550</v>
      </c>
      <c r="C24" s="21">
        <v>11023</v>
      </c>
      <c r="D24" s="21">
        <v>221000</v>
      </c>
      <c r="E24" s="21">
        <v>147761</v>
      </c>
      <c r="F24" s="22">
        <v>147792</v>
      </c>
      <c r="G24" s="16">
        <f t="shared" si="0"/>
        <v>5.3604412576909366E-4</v>
      </c>
      <c r="H24" s="16">
        <f t="shared" si="1"/>
        <v>3.6837317609661451E-3</v>
      </c>
      <c r="I24" s="16">
        <f t="shared" si="2"/>
        <v>8.5616173011302879E-2</v>
      </c>
      <c r="J24" s="16">
        <f t="shared" si="3"/>
        <v>3.3403987020097871E-2</v>
      </c>
      <c r="K24" s="16">
        <f t="shared" si="4"/>
        <v>4.6794409443483669E-2</v>
      </c>
    </row>
    <row r="25" spans="1:11" x14ac:dyDescent="0.25">
      <c r="A25" s="55" t="s">
        <v>96</v>
      </c>
      <c r="B25" s="21">
        <v>1946044</v>
      </c>
      <c r="C25" s="21">
        <v>1965860</v>
      </c>
      <c r="D25" s="21">
        <v>1096976</v>
      </c>
      <c r="E25" s="21">
        <v>923058</v>
      </c>
      <c r="F25" s="22">
        <v>773423</v>
      </c>
      <c r="G25" s="16">
        <f t="shared" si="0"/>
        <v>0.67300997076657421</v>
      </c>
      <c r="H25" s="16">
        <f t="shared" si="1"/>
        <v>0.6569627977513296</v>
      </c>
      <c r="I25" s="16">
        <f t="shared" si="2"/>
        <v>0.42497233939025791</v>
      </c>
      <c r="J25" s="16">
        <f t="shared" si="3"/>
        <v>0.20867358403636616</v>
      </c>
      <c r="K25" s="16">
        <f t="shared" si="4"/>
        <v>0.24488384036353436</v>
      </c>
    </row>
    <row r="26" spans="1:11" x14ac:dyDescent="0.25">
      <c r="A26" s="51" t="s">
        <v>82</v>
      </c>
      <c r="B26" s="21">
        <v>113949</v>
      </c>
      <c r="C26" s="21">
        <v>28892</v>
      </c>
      <c r="D26" s="21">
        <v>11061</v>
      </c>
      <c r="E26" s="21">
        <v>198677</v>
      </c>
      <c r="F26" s="22">
        <v>974</v>
      </c>
      <c r="G26" s="16">
        <f t="shared" si="0"/>
        <v>3.9407543282104808E-2</v>
      </c>
      <c r="H26" s="16">
        <f t="shared" si="1"/>
        <v>9.6553005568206351E-3</v>
      </c>
      <c r="I26" s="16">
        <f t="shared" si="2"/>
        <v>4.2850700890408201E-3</v>
      </c>
      <c r="J26" s="16">
        <f t="shared" si="3"/>
        <v>4.4914449206434608E-2</v>
      </c>
      <c r="K26" s="16">
        <f t="shared" si="4"/>
        <v>3.0839121737274744E-4</v>
      </c>
    </row>
    <row r="27" spans="1:11" x14ac:dyDescent="0.25">
      <c r="A27" s="51" t="s">
        <v>97</v>
      </c>
      <c r="B27" s="21">
        <v>50</v>
      </c>
      <c r="C27" s="21">
        <v>0</v>
      </c>
      <c r="D27" s="21">
        <v>0</v>
      </c>
      <c r="E27" s="21">
        <v>0</v>
      </c>
      <c r="F27" s="22">
        <v>0</v>
      </c>
      <c r="G27" s="16">
        <f t="shared" si="0"/>
        <v>1.7291745992551407E-5</v>
      </c>
      <c r="H27" s="16">
        <f t="shared" si="1"/>
        <v>0</v>
      </c>
      <c r="I27" s="16">
        <f t="shared" si="2"/>
        <v>0</v>
      </c>
      <c r="J27" s="16">
        <f t="shared" si="3"/>
        <v>0</v>
      </c>
      <c r="K27" s="16">
        <f t="shared" si="4"/>
        <v>0</v>
      </c>
    </row>
    <row r="28" spans="1:11" x14ac:dyDescent="0.25">
      <c r="A28" s="51" t="s">
        <v>59</v>
      </c>
      <c r="B28" s="21">
        <v>99</v>
      </c>
      <c r="C28" s="21">
        <v>579</v>
      </c>
      <c r="D28" s="21">
        <v>337</v>
      </c>
      <c r="E28" s="21">
        <v>0</v>
      </c>
      <c r="F28" s="22">
        <v>0</v>
      </c>
      <c r="G28" s="16">
        <f t="shared" si="0"/>
        <v>3.4237657065251788E-5</v>
      </c>
      <c r="H28" s="16">
        <f t="shared" si="1"/>
        <v>1.9349366684200291E-4</v>
      </c>
      <c r="I28" s="16">
        <f t="shared" si="2"/>
        <v>1.3055497875479218E-4</v>
      </c>
      <c r="J28" s="16">
        <f t="shared" si="3"/>
        <v>0</v>
      </c>
      <c r="K28" s="16">
        <f t="shared" si="4"/>
        <v>0</v>
      </c>
    </row>
    <row r="29" spans="1:11" x14ac:dyDescent="0.25">
      <c r="A29" s="55" t="s">
        <v>98</v>
      </c>
      <c r="B29" s="21">
        <v>1</v>
      </c>
      <c r="C29" s="21">
        <v>2</v>
      </c>
      <c r="D29" s="21">
        <v>404</v>
      </c>
      <c r="E29" s="21">
        <v>1797849</v>
      </c>
      <c r="F29" s="22">
        <v>859863</v>
      </c>
      <c r="G29" s="16">
        <f t="shared" si="0"/>
        <v>3.4583491985102816E-7</v>
      </c>
      <c r="H29" s="16">
        <f t="shared" si="1"/>
        <v>6.6837190618999275E-7</v>
      </c>
      <c r="I29" s="16">
        <f t="shared" si="2"/>
        <v>1.5651101310663513E-4</v>
      </c>
      <c r="J29" s="16">
        <f t="shared" si="3"/>
        <v>0.40643555918067648</v>
      </c>
      <c r="K29" s="16">
        <f t="shared" si="4"/>
        <v>0.27225276934679954</v>
      </c>
    </row>
    <row r="30" spans="1:11" x14ac:dyDescent="0.25">
      <c r="A30" s="51" t="s">
        <v>86</v>
      </c>
      <c r="B30" s="21">
        <v>7693</v>
      </c>
      <c r="C30" s="21">
        <v>23658</v>
      </c>
      <c r="D30" s="21">
        <v>5012</v>
      </c>
      <c r="E30" s="21">
        <v>8495</v>
      </c>
      <c r="F30" s="22">
        <v>17525</v>
      </c>
      <c r="G30" s="16">
        <f t="shared" si="0"/>
        <v>2.6605080384139597E-3</v>
      </c>
      <c r="H30" s="16">
        <f t="shared" si="1"/>
        <v>7.9061712783214232E-3</v>
      </c>
      <c r="I30" s="16">
        <f t="shared" si="2"/>
        <v>1.9416663309169686E-3</v>
      </c>
      <c r="J30" s="16">
        <f t="shared" si="3"/>
        <v>1.920444973543299E-3</v>
      </c>
      <c r="K30" s="16">
        <f t="shared" si="4"/>
        <v>5.5488255487242295E-3</v>
      </c>
    </row>
    <row r="31" spans="1:11" x14ac:dyDescent="0.25">
      <c r="A31" s="51" t="s">
        <v>99</v>
      </c>
      <c r="B31" s="21">
        <v>0</v>
      </c>
      <c r="C31" s="21">
        <v>6228</v>
      </c>
      <c r="D31" s="21">
        <v>1002</v>
      </c>
      <c r="E31" s="21">
        <v>0</v>
      </c>
      <c r="F31" s="22">
        <v>0</v>
      </c>
      <c r="G31" s="16">
        <f t="shared" si="0"/>
        <v>0</v>
      </c>
      <c r="H31" s="16">
        <f t="shared" si="1"/>
        <v>2.0813101158756375E-3</v>
      </c>
      <c r="I31" s="16">
        <f t="shared" si="2"/>
        <v>3.8817830478427826E-4</v>
      </c>
      <c r="J31" s="16">
        <f t="shared" si="3"/>
        <v>0</v>
      </c>
      <c r="K31" s="16">
        <f t="shared" si="4"/>
        <v>0</v>
      </c>
    </row>
    <row r="32" spans="1:11" x14ac:dyDescent="0.25">
      <c r="A32" s="51" t="s">
        <v>100</v>
      </c>
      <c r="B32" s="21">
        <v>0</v>
      </c>
      <c r="C32" s="21">
        <v>0</v>
      </c>
      <c r="D32" s="21">
        <v>0</v>
      </c>
      <c r="E32" s="21">
        <v>1</v>
      </c>
      <c r="F32" s="22">
        <v>3</v>
      </c>
      <c r="G32" s="16">
        <f t="shared" si="0"/>
        <v>0</v>
      </c>
      <c r="H32" s="16">
        <f t="shared" si="1"/>
        <v>0</v>
      </c>
      <c r="I32" s="16">
        <f t="shared" si="2"/>
        <v>0</v>
      </c>
      <c r="J32" s="16">
        <f t="shared" si="3"/>
        <v>2.2606768376024709E-7</v>
      </c>
      <c r="K32" s="16">
        <f t="shared" si="4"/>
        <v>9.4987027938217902E-7</v>
      </c>
    </row>
    <row r="33" spans="1:11" x14ac:dyDescent="0.25">
      <c r="A33" s="51" t="s">
        <v>63</v>
      </c>
      <c r="B33" s="21">
        <v>0</v>
      </c>
      <c r="C33" s="21">
        <v>0</v>
      </c>
      <c r="D33" s="21">
        <v>0</v>
      </c>
      <c r="E33" s="21">
        <v>0</v>
      </c>
      <c r="F33" s="22">
        <v>2</v>
      </c>
      <c r="G33" s="16">
        <f t="shared" si="0"/>
        <v>0</v>
      </c>
      <c r="H33" s="16">
        <f t="shared" si="1"/>
        <v>0</v>
      </c>
      <c r="I33" s="16">
        <f t="shared" si="2"/>
        <v>0</v>
      </c>
      <c r="J33" s="16">
        <f t="shared" si="3"/>
        <v>0</v>
      </c>
      <c r="K33" s="16">
        <f t="shared" si="4"/>
        <v>6.3324685292145268E-7</v>
      </c>
    </row>
    <row r="34" spans="1:11" x14ac:dyDescent="0.25">
      <c r="A34" s="51" t="s">
        <v>102</v>
      </c>
      <c r="B34" s="21">
        <v>0</v>
      </c>
      <c r="C34" s="21">
        <v>2129</v>
      </c>
      <c r="D34" s="21">
        <v>0</v>
      </c>
      <c r="E34" s="21">
        <v>0</v>
      </c>
      <c r="F34" s="22">
        <v>0</v>
      </c>
      <c r="G34" s="16">
        <f t="shared" ref="G34:G65" si="5">B34/B$94</f>
        <v>0</v>
      </c>
      <c r="H34" s="16">
        <f t="shared" ref="H34:H65" si="6">C34/C$94</f>
        <v>7.1148189413924726E-4</v>
      </c>
      <c r="I34" s="16">
        <f t="shared" ref="I34:I65" si="7">D34/D$94</f>
        <v>0</v>
      </c>
      <c r="J34" s="16">
        <f t="shared" ref="J34:J65" si="8">E34/E$94</f>
        <v>0</v>
      </c>
      <c r="K34" s="16">
        <f t="shared" ref="K34:K65" si="9">F34/F$94</f>
        <v>0</v>
      </c>
    </row>
    <row r="35" spans="1:11" x14ac:dyDescent="0.25">
      <c r="A35" s="51" t="s">
        <v>103</v>
      </c>
      <c r="B35" s="21">
        <v>1800</v>
      </c>
      <c r="C35" s="21">
        <v>2425</v>
      </c>
      <c r="D35" s="21">
        <v>0</v>
      </c>
      <c r="E35" s="21">
        <v>0</v>
      </c>
      <c r="F35" s="22">
        <v>0</v>
      </c>
      <c r="G35" s="16">
        <f t="shared" si="5"/>
        <v>6.2250285573185065E-4</v>
      </c>
      <c r="H35" s="16">
        <f t="shared" si="6"/>
        <v>8.1040093625536617E-4</v>
      </c>
      <c r="I35" s="16">
        <f t="shared" si="7"/>
        <v>0</v>
      </c>
      <c r="J35" s="16">
        <f t="shared" si="8"/>
        <v>0</v>
      </c>
      <c r="K35" s="16">
        <f t="shared" si="9"/>
        <v>0</v>
      </c>
    </row>
    <row r="36" spans="1:11" s="17" customFormat="1" x14ac:dyDescent="0.25">
      <c r="A36" s="52" t="s">
        <v>144</v>
      </c>
      <c r="B36" s="23">
        <v>755073</v>
      </c>
      <c r="C36" s="23">
        <v>743040</v>
      </c>
      <c r="D36" s="23">
        <v>235389</v>
      </c>
      <c r="E36" s="23">
        <v>155392</v>
      </c>
      <c r="F36" s="24">
        <v>150250</v>
      </c>
      <c r="G36" s="18">
        <f t="shared" si="5"/>
        <v>0.2611306104366754</v>
      </c>
      <c r="H36" s="18">
        <f t="shared" si="6"/>
        <v>0.24831353058770611</v>
      </c>
      <c r="I36" s="18">
        <f t="shared" si="7"/>
        <v>9.1190521940984495E-2</v>
      </c>
      <c r="J36" s="18">
        <f t="shared" si="8"/>
        <v>3.5129109514872317E-2</v>
      </c>
      <c r="K36" s="18">
        <f t="shared" si="9"/>
        <v>4.7572669825724133E-2</v>
      </c>
    </row>
    <row r="37" spans="1:11" x14ac:dyDescent="0.25">
      <c r="A37" s="51" t="s">
        <v>71</v>
      </c>
      <c r="B37" s="21">
        <v>20</v>
      </c>
      <c r="C37" s="21">
        <v>3</v>
      </c>
      <c r="D37" s="21">
        <v>325</v>
      </c>
      <c r="E37" s="21">
        <v>53</v>
      </c>
      <c r="F37" s="22">
        <v>45</v>
      </c>
      <c r="G37" s="16">
        <f t="shared" si="5"/>
        <v>6.9166983970205628E-6</v>
      </c>
      <c r="H37" s="16">
        <f t="shared" si="6"/>
        <v>1.0025578592849892E-6</v>
      </c>
      <c r="I37" s="16">
        <f t="shared" si="7"/>
        <v>1.2590613678132778E-4</v>
      </c>
      <c r="J37" s="16">
        <f t="shared" si="8"/>
        <v>1.1981587239293096E-5</v>
      </c>
      <c r="K37" s="16">
        <f t="shared" si="9"/>
        <v>1.4248054190732686E-5</v>
      </c>
    </row>
    <row r="38" spans="1:11" x14ac:dyDescent="0.25">
      <c r="A38" s="51" t="s">
        <v>65</v>
      </c>
      <c r="B38" s="21">
        <v>0</v>
      </c>
      <c r="C38" s="21">
        <v>3504</v>
      </c>
      <c r="D38" s="21">
        <v>7270</v>
      </c>
      <c r="E38" s="21">
        <v>4943</v>
      </c>
      <c r="F38" s="22">
        <v>59</v>
      </c>
      <c r="G38" s="16">
        <f t="shared" si="5"/>
        <v>0</v>
      </c>
      <c r="H38" s="16">
        <f t="shared" si="6"/>
        <v>1.1709875796448673E-3</v>
      </c>
      <c r="I38" s="16">
        <f t="shared" si="7"/>
        <v>2.816423428923855E-3</v>
      </c>
      <c r="J38" s="16">
        <f t="shared" si="8"/>
        <v>1.1174525608269013E-3</v>
      </c>
      <c r="K38" s="16">
        <f t="shared" si="9"/>
        <v>1.8680782161182855E-5</v>
      </c>
    </row>
    <row r="39" spans="1:11" x14ac:dyDescent="0.25">
      <c r="A39" s="51" t="s">
        <v>73</v>
      </c>
      <c r="B39" s="21">
        <v>97</v>
      </c>
      <c r="C39" s="21">
        <v>0</v>
      </c>
      <c r="D39" s="21">
        <v>0</v>
      </c>
      <c r="E39" s="21">
        <v>0</v>
      </c>
      <c r="F39" s="22">
        <v>0</v>
      </c>
      <c r="G39" s="16">
        <f t="shared" si="5"/>
        <v>3.3545987225549734E-5</v>
      </c>
      <c r="H39" s="16">
        <f t="shared" si="6"/>
        <v>0</v>
      </c>
      <c r="I39" s="16">
        <f t="shared" si="7"/>
        <v>0</v>
      </c>
      <c r="J39" s="16">
        <f t="shared" si="8"/>
        <v>0</v>
      </c>
      <c r="K39" s="16">
        <f t="shared" si="9"/>
        <v>0</v>
      </c>
    </row>
    <row r="40" spans="1:11" x14ac:dyDescent="0.25">
      <c r="A40" s="51" t="s">
        <v>66</v>
      </c>
      <c r="B40" s="21">
        <v>423</v>
      </c>
      <c r="C40" s="21">
        <v>640</v>
      </c>
      <c r="D40" s="21">
        <v>15</v>
      </c>
      <c r="E40" s="21">
        <v>1</v>
      </c>
      <c r="F40" s="22">
        <v>2</v>
      </c>
      <c r="G40" s="16">
        <f t="shared" si="5"/>
        <v>1.4628817109698492E-4</v>
      </c>
      <c r="H40" s="16">
        <f t="shared" si="6"/>
        <v>2.1387900998079767E-4</v>
      </c>
      <c r="I40" s="16">
        <f t="shared" si="7"/>
        <v>5.8110524668305127E-6</v>
      </c>
      <c r="J40" s="16">
        <f t="shared" si="8"/>
        <v>2.2606768376024709E-7</v>
      </c>
      <c r="K40" s="16">
        <f t="shared" si="9"/>
        <v>6.3324685292145268E-7</v>
      </c>
    </row>
    <row r="41" spans="1:11" x14ac:dyDescent="0.25">
      <c r="A41" s="51" t="s">
        <v>74</v>
      </c>
      <c r="B41" s="21">
        <v>82</v>
      </c>
      <c r="C41" s="21">
        <v>216</v>
      </c>
      <c r="D41" s="21">
        <v>1167</v>
      </c>
      <c r="E41" s="21">
        <v>3819</v>
      </c>
      <c r="F41" s="22">
        <v>2960</v>
      </c>
      <c r="G41" s="16">
        <f t="shared" si="5"/>
        <v>2.8358463427784309E-5</v>
      </c>
      <c r="H41" s="16">
        <f t="shared" si="6"/>
        <v>7.2184165868519209E-5</v>
      </c>
      <c r="I41" s="16">
        <f t="shared" si="7"/>
        <v>4.5209988191941388E-4</v>
      </c>
      <c r="J41" s="16">
        <f t="shared" si="8"/>
        <v>8.6335248428038365E-4</v>
      </c>
      <c r="K41" s="16">
        <f t="shared" si="9"/>
        <v>9.3720534232374995E-4</v>
      </c>
    </row>
    <row r="42" spans="1:11" x14ac:dyDescent="0.25">
      <c r="A42" s="51" t="s">
        <v>61</v>
      </c>
      <c r="B42" s="21">
        <v>44082</v>
      </c>
      <c r="C42" s="21">
        <v>67473</v>
      </c>
      <c r="D42" s="21">
        <v>61563</v>
      </c>
      <c r="E42" s="21">
        <v>59655</v>
      </c>
      <c r="F42" s="22">
        <v>43414</v>
      </c>
      <c r="G42" s="16">
        <f t="shared" si="5"/>
        <v>1.5245094936873023E-2</v>
      </c>
      <c r="H42" s="16">
        <f t="shared" si="6"/>
        <v>2.2548528813178689E-2</v>
      </c>
      <c r="I42" s="16">
        <f t="shared" si="7"/>
        <v>2.3849721534365789E-2</v>
      </c>
      <c r="J42" s="16">
        <f t="shared" si="8"/>
        <v>1.348606767471754E-2</v>
      </c>
      <c r="K42" s="16">
        <f t="shared" si="9"/>
        <v>1.3745889436365974E-2</v>
      </c>
    </row>
    <row r="43" spans="1:11" x14ac:dyDescent="0.25">
      <c r="A43" s="51" t="s">
        <v>62</v>
      </c>
      <c r="B43" s="21">
        <v>33897</v>
      </c>
      <c r="C43" s="21">
        <v>39905</v>
      </c>
      <c r="D43" s="21">
        <v>32681</v>
      </c>
      <c r="E43" s="21">
        <v>34756</v>
      </c>
      <c r="F43" s="22">
        <v>47786</v>
      </c>
      <c r="G43" s="16">
        <f t="shared" si="5"/>
        <v>1.1722766278190301E-2</v>
      </c>
      <c r="H43" s="16">
        <f t="shared" si="6"/>
        <v>1.333569045825583E-2</v>
      </c>
      <c r="I43" s="16">
        <f t="shared" si="7"/>
        <v>1.2660733711232532E-2</v>
      </c>
      <c r="J43" s="16">
        <f t="shared" si="8"/>
        <v>7.857208416771148E-3</v>
      </c>
      <c r="K43" s="16">
        <f t="shared" si="9"/>
        <v>1.5130167056852269E-2</v>
      </c>
    </row>
    <row r="44" spans="1:11" x14ac:dyDescent="0.25">
      <c r="A44" s="51" t="s">
        <v>76</v>
      </c>
      <c r="B44" s="21">
        <v>0</v>
      </c>
      <c r="C44" s="21">
        <v>0</v>
      </c>
      <c r="D44" s="21">
        <v>2</v>
      </c>
      <c r="E44" s="21">
        <v>0</v>
      </c>
      <c r="F44" s="22">
        <v>0</v>
      </c>
      <c r="G44" s="16">
        <f t="shared" si="5"/>
        <v>0</v>
      </c>
      <c r="H44" s="16">
        <f t="shared" si="6"/>
        <v>0</v>
      </c>
      <c r="I44" s="16">
        <f t="shared" si="7"/>
        <v>7.7480699557740165E-7</v>
      </c>
      <c r="J44" s="16">
        <f t="shared" si="8"/>
        <v>0</v>
      </c>
      <c r="K44" s="16">
        <f t="shared" si="9"/>
        <v>0</v>
      </c>
    </row>
    <row r="45" spans="1:11" x14ac:dyDescent="0.25">
      <c r="A45" s="51" t="s">
        <v>78</v>
      </c>
      <c r="B45" s="21">
        <v>1144</v>
      </c>
      <c r="C45" s="21">
        <v>0</v>
      </c>
      <c r="D45" s="21">
        <v>0</v>
      </c>
      <c r="E45" s="21">
        <v>0</v>
      </c>
      <c r="F45" s="22">
        <v>0</v>
      </c>
      <c r="G45" s="16">
        <f t="shared" si="5"/>
        <v>3.9563514830957618E-4</v>
      </c>
      <c r="H45" s="16">
        <f t="shared" si="6"/>
        <v>0</v>
      </c>
      <c r="I45" s="16">
        <f t="shared" si="7"/>
        <v>0</v>
      </c>
      <c r="J45" s="16">
        <f t="shared" si="8"/>
        <v>0</v>
      </c>
      <c r="K45" s="16">
        <f t="shared" si="9"/>
        <v>0</v>
      </c>
    </row>
    <row r="46" spans="1:11" x14ac:dyDescent="0.25">
      <c r="A46" s="51" t="s">
        <v>107</v>
      </c>
      <c r="B46" s="21">
        <v>0</v>
      </c>
      <c r="C46" s="21">
        <v>0</v>
      </c>
      <c r="D46" s="21">
        <v>23</v>
      </c>
      <c r="E46" s="21">
        <v>0</v>
      </c>
      <c r="F46" s="22">
        <v>0</v>
      </c>
      <c r="G46" s="16">
        <f t="shared" si="5"/>
        <v>0</v>
      </c>
      <c r="H46" s="16">
        <f t="shared" si="6"/>
        <v>0</v>
      </c>
      <c r="I46" s="16">
        <f t="shared" si="7"/>
        <v>8.9102804491401185E-6</v>
      </c>
      <c r="J46" s="16">
        <f t="shared" si="8"/>
        <v>0</v>
      </c>
      <c r="K46" s="16">
        <f t="shared" si="9"/>
        <v>0</v>
      </c>
    </row>
    <row r="47" spans="1:11" x14ac:dyDescent="0.25">
      <c r="A47" s="51" t="s">
        <v>56</v>
      </c>
      <c r="B47" s="21">
        <v>0</v>
      </c>
      <c r="C47" s="21">
        <v>0</v>
      </c>
      <c r="D47" s="21">
        <v>58</v>
      </c>
      <c r="E47" s="21">
        <v>7</v>
      </c>
      <c r="F47" s="22">
        <v>0</v>
      </c>
      <c r="G47" s="16">
        <f t="shared" si="5"/>
        <v>0</v>
      </c>
      <c r="H47" s="16">
        <f t="shared" si="6"/>
        <v>0</v>
      </c>
      <c r="I47" s="16">
        <f t="shared" si="7"/>
        <v>2.246940287174465E-5</v>
      </c>
      <c r="J47" s="16">
        <f t="shared" si="8"/>
        <v>1.5824737863217297E-6</v>
      </c>
      <c r="K47" s="16">
        <f t="shared" si="9"/>
        <v>0</v>
      </c>
    </row>
    <row r="48" spans="1:11" x14ac:dyDescent="0.25">
      <c r="A48" s="51" t="s">
        <v>64</v>
      </c>
      <c r="B48" s="21">
        <v>30</v>
      </c>
      <c r="C48" s="21">
        <v>40</v>
      </c>
      <c r="D48" s="21">
        <v>3905</v>
      </c>
      <c r="E48" s="21">
        <v>20</v>
      </c>
      <c r="F48" s="22">
        <v>7</v>
      </c>
      <c r="G48" s="16">
        <f t="shared" si="5"/>
        <v>1.0375047595530844E-5</v>
      </c>
      <c r="H48" s="16">
        <f t="shared" si="6"/>
        <v>1.3367438123799855E-5</v>
      </c>
      <c r="I48" s="16">
        <f t="shared" si="7"/>
        <v>1.5128106588648768E-3</v>
      </c>
      <c r="J48" s="16">
        <f t="shared" si="8"/>
        <v>4.5213536752049415E-6</v>
      </c>
      <c r="K48" s="16">
        <f t="shared" si="9"/>
        <v>2.2163639852250844E-6</v>
      </c>
    </row>
    <row r="49" spans="1:11" x14ac:dyDescent="0.25">
      <c r="A49" s="51" t="s">
        <v>108</v>
      </c>
      <c r="B49" s="21">
        <v>0</v>
      </c>
      <c r="C49" s="21">
        <v>0</v>
      </c>
      <c r="D49" s="21">
        <v>0</v>
      </c>
      <c r="E49" s="21">
        <v>11</v>
      </c>
      <c r="F49" s="22">
        <v>0</v>
      </c>
      <c r="G49" s="16">
        <f t="shared" si="5"/>
        <v>0</v>
      </c>
      <c r="H49" s="16">
        <f t="shared" si="6"/>
        <v>0</v>
      </c>
      <c r="I49" s="16">
        <f t="shared" si="7"/>
        <v>0</v>
      </c>
      <c r="J49" s="16">
        <f t="shared" si="8"/>
        <v>2.486744521362718E-6</v>
      </c>
      <c r="K49" s="16">
        <f t="shared" si="9"/>
        <v>0</v>
      </c>
    </row>
    <row r="50" spans="1:11" x14ac:dyDescent="0.25">
      <c r="A50" s="51" t="s">
        <v>57</v>
      </c>
      <c r="B50" s="21">
        <v>1003</v>
      </c>
      <c r="C50" s="21">
        <v>23419</v>
      </c>
      <c r="D50" s="21">
        <v>200</v>
      </c>
      <c r="E50" s="21">
        <v>30</v>
      </c>
      <c r="F50" s="22">
        <v>315</v>
      </c>
      <c r="G50" s="16">
        <f t="shared" si="5"/>
        <v>3.4687242461058126E-4</v>
      </c>
      <c r="H50" s="16">
        <f t="shared" si="6"/>
        <v>7.8263008355317198E-3</v>
      </c>
      <c r="I50" s="16">
        <f t="shared" si="7"/>
        <v>7.748069955774017E-5</v>
      </c>
      <c r="J50" s="16">
        <f t="shared" si="8"/>
        <v>6.7820305128074123E-6</v>
      </c>
      <c r="K50" s="16">
        <f t="shared" si="9"/>
        <v>9.9736379335128801E-5</v>
      </c>
    </row>
    <row r="51" spans="1:11" x14ac:dyDescent="0.25">
      <c r="A51" s="51" t="s">
        <v>92</v>
      </c>
      <c r="B51" s="21">
        <v>0</v>
      </c>
      <c r="C51" s="21">
        <v>0</v>
      </c>
      <c r="D51" s="21">
        <v>0</v>
      </c>
      <c r="E51" s="21">
        <v>0</v>
      </c>
      <c r="F51" s="22">
        <v>7</v>
      </c>
      <c r="G51" s="16">
        <f t="shared" si="5"/>
        <v>0</v>
      </c>
      <c r="H51" s="16">
        <f t="shared" si="6"/>
        <v>0</v>
      </c>
      <c r="I51" s="16">
        <f t="shared" si="7"/>
        <v>0</v>
      </c>
      <c r="J51" s="16">
        <f t="shared" si="8"/>
        <v>0</v>
      </c>
      <c r="K51" s="16">
        <f t="shared" si="9"/>
        <v>2.2163639852250844E-6</v>
      </c>
    </row>
    <row r="52" spans="1:11" x14ac:dyDescent="0.25">
      <c r="A52" s="51" t="s">
        <v>80</v>
      </c>
      <c r="B52" s="21">
        <v>1</v>
      </c>
      <c r="C52" s="21">
        <v>0</v>
      </c>
      <c r="D52" s="21">
        <v>0</v>
      </c>
      <c r="E52" s="21">
        <v>0</v>
      </c>
      <c r="F52" s="22">
        <v>0</v>
      </c>
      <c r="G52" s="16">
        <f t="shared" si="5"/>
        <v>3.4583491985102816E-7</v>
      </c>
      <c r="H52" s="16">
        <f t="shared" si="6"/>
        <v>0</v>
      </c>
      <c r="I52" s="16">
        <f t="shared" si="7"/>
        <v>0</v>
      </c>
      <c r="J52" s="16">
        <f t="shared" si="8"/>
        <v>0</v>
      </c>
      <c r="K52" s="16">
        <f t="shared" si="9"/>
        <v>0</v>
      </c>
    </row>
    <row r="53" spans="1:11" x14ac:dyDescent="0.25">
      <c r="A53" s="51" t="s">
        <v>68</v>
      </c>
      <c r="B53" s="21">
        <v>1</v>
      </c>
      <c r="C53" s="21">
        <v>74</v>
      </c>
      <c r="D53" s="21">
        <v>307</v>
      </c>
      <c r="E53" s="21">
        <v>171</v>
      </c>
      <c r="F53" s="22">
        <v>320</v>
      </c>
      <c r="G53" s="16">
        <f t="shared" si="5"/>
        <v>3.4583491985102816E-7</v>
      </c>
      <c r="H53" s="16">
        <f t="shared" si="6"/>
        <v>2.472976052902973E-5</v>
      </c>
      <c r="I53" s="16">
        <f t="shared" si="7"/>
        <v>1.1893287382113115E-4</v>
      </c>
      <c r="J53" s="16">
        <f t="shared" si="8"/>
        <v>3.8657573923002248E-5</v>
      </c>
      <c r="K53" s="16">
        <f t="shared" si="9"/>
        <v>1.0131949646743243E-4</v>
      </c>
    </row>
    <row r="54" spans="1:11" x14ac:dyDescent="0.25">
      <c r="A54" s="51" t="s">
        <v>93</v>
      </c>
      <c r="B54" s="21">
        <v>23359</v>
      </c>
      <c r="C54" s="21">
        <v>14737</v>
      </c>
      <c r="D54" s="21">
        <v>17260</v>
      </c>
      <c r="E54" s="21">
        <v>22140</v>
      </c>
      <c r="F54" s="22">
        <v>8353</v>
      </c>
      <c r="G54" s="16">
        <f t="shared" si="5"/>
        <v>8.0783578928001667E-3</v>
      </c>
      <c r="H54" s="16">
        <f t="shared" si="6"/>
        <v>4.9248983907609614E-3</v>
      </c>
      <c r="I54" s="16">
        <f t="shared" si="7"/>
        <v>6.6865843718329765E-3</v>
      </c>
      <c r="J54" s="16">
        <f t="shared" si="8"/>
        <v>5.0051385184518701E-3</v>
      </c>
      <c r="K54" s="16">
        <f t="shared" si="9"/>
        <v>2.6447554812264471E-3</v>
      </c>
    </row>
    <row r="55" spans="1:11" x14ac:dyDescent="0.25">
      <c r="A55" s="51" t="s">
        <v>58</v>
      </c>
      <c r="B55" s="21">
        <v>14</v>
      </c>
      <c r="C55" s="21">
        <v>3</v>
      </c>
      <c r="D55" s="21">
        <v>1</v>
      </c>
      <c r="E55" s="21">
        <v>3060</v>
      </c>
      <c r="F55" s="22">
        <v>14566</v>
      </c>
      <c r="G55" s="16">
        <f t="shared" si="5"/>
        <v>4.841688877914394E-6</v>
      </c>
      <c r="H55" s="16">
        <f t="shared" si="6"/>
        <v>1.0025578592849892E-6</v>
      </c>
      <c r="I55" s="16">
        <f t="shared" si="7"/>
        <v>3.8740349778870083E-7</v>
      </c>
      <c r="J55" s="16">
        <f t="shared" si="8"/>
        <v>6.9176711230635609E-4</v>
      </c>
      <c r="K55" s="16">
        <f t="shared" si="9"/>
        <v>4.6119368298269403E-3</v>
      </c>
    </row>
    <row r="56" spans="1:11" x14ac:dyDescent="0.25">
      <c r="A56" s="51" t="s">
        <v>95</v>
      </c>
      <c r="B56" s="21">
        <v>0</v>
      </c>
      <c r="C56" s="21">
        <v>2</v>
      </c>
      <c r="D56" s="21">
        <v>0</v>
      </c>
      <c r="E56" s="21">
        <v>3000</v>
      </c>
      <c r="F56" s="22">
        <v>151</v>
      </c>
      <c r="G56" s="16">
        <f t="shared" si="5"/>
        <v>0</v>
      </c>
      <c r="H56" s="16">
        <f t="shared" si="6"/>
        <v>6.6837190618999275E-7</v>
      </c>
      <c r="I56" s="16">
        <f t="shared" si="7"/>
        <v>0</v>
      </c>
      <c r="J56" s="16">
        <f t="shared" si="8"/>
        <v>6.7820305128074121E-4</v>
      </c>
      <c r="K56" s="16">
        <f t="shared" si="9"/>
        <v>4.7810137395569678E-5</v>
      </c>
    </row>
    <row r="57" spans="1:11" x14ac:dyDescent="0.25">
      <c r="A57" s="51" t="s">
        <v>67</v>
      </c>
      <c r="B57" s="21">
        <v>19118</v>
      </c>
      <c r="C57" s="21">
        <v>22832</v>
      </c>
      <c r="D57" s="21">
        <v>9432</v>
      </c>
      <c r="E57" s="21">
        <v>9988</v>
      </c>
      <c r="F57" s="22">
        <v>7862</v>
      </c>
      <c r="G57" s="16">
        <f t="shared" si="5"/>
        <v>6.611671997711956E-3</v>
      </c>
      <c r="H57" s="16">
        <f t="shared" si="6"/>
        <v>7.6301336810649569E-3</v>
      </c>
      <c r="I57" s="16">
        <f t="shared" si="7"/>
        <v>3.6539897911430264E-3</v>
      </c>
      <c r="J57" s="16">
        <f t="shared" si="8"/>
        <v>2.2579640253973477E-3</v>
      </c>
      <c r="K57" s="16">
        <f t="shared" si="9"/>
        <v>2.4892933788342305E-3</v>
      </c>
    </row>
    <row r="58" spans="1:11" x14ac:dyDescent="0.25">
      <c r="A58" s="51" t="s">
        <v>82</v>
      </c>
      <c r="B58" s="21">
        <v>6</v>
      </c>
      <c r="C58" s="21">
        <v>211</v>
      </c>
      <c r="D58" s="21">
        <v>5</v>
      </c>
      <c r="E58" s="21">
        <v>297</v>
      </c>
      <c r="F58" s="22">
        <v>12805</v>
      </c>
      <c r="G58" s="16">
        <f t="shared" si="5"/>
        <v>2.0750095191061687E-6</v>
      </c>
      <c r="H58" s="16">
        <f t="shared" si="6"/>
        <v>7.0513236103044227E-5</v>
      </c>
      <c r="I58" s="16">
        <f t="shared" si="7"/>
        <v>1.9370174889435042E-6</v>
      </c>
      <c r="J58" s="16">
        <f t="shared" si="8"/>
        <v>6.714210207679339E-5</v>
      </c>
      <c r="K58" s="16">
        <f t="shared" si="9"/>
        <v>4.0543629758296009E-3</v>
      </c>
    </row>
    <row r="59" spans="1:11" x14ac:dyDescent="0.25">
      <c r="A59" s="51" t="s">
        <v>112</v>
      </c>
      <c r="B59" s="21">
        <v>0</v>
      </c>
      <c r="C59" s="21">
        <v>0</v>
      </c>
      <c r="D59" s="21">
        <v>0</v>
      </c>
      <c r="E59" s="21">
        <v>0</v>
      </c>
      <c r="F59" s="22">
        <v>50</v>
      </c>
      <c r="G59" s="16">
        <f t="shared" si="5"/>
        <v>0</v>
      </c>
      <c r="H59" s="16">
        <f t="shared" si="6"/>
        <v>0</v>
      </c>
      <c r="I59" s="16">
        <f t="shared" si="7"/>
        <v>0</v>
      </c>
      <c r="J59" s="16">
        <f t="shared" si="8"/>
        <v>0</v>
      </c>
      <c r="K59" s="16">
        <f t="shared" si="9"/>
        <v>1.5831171323036319E-5</v>
      </c>
    </row>
    <row r="60" spans="1:11" x14ac:dyDescent="0.25">
      <c r="A60" s="51" t="s">
        <v>113</v>
      </c>
      <c r="B60" s="21">
        <v>0</v>
      </c>
      <c r="C60" s="21">
        <v>0</v>
      </c>
      <c r="D60" s="21">
        <v>1388</v>
      </c>
      <c r="E60" s="21">
        <v>1125</v>
      </c>
      <c r="F60" s="22">
        <v>1698</v>
      </c>
      <c r="G60" s="16">
        <f t="shared" si="5"/>
        <v>0</v>
      </c>
      <c r="H60" s="16">
        <f t="shared" si="6"/>
        <v>0</v>
      </c>
      <c r="I60" s="16">
        <f t="shared" si="7"/>
        <v>5.3771605493071681E-4</v>
      </c>
      <c r="J60" s="16">
        <f t="shared" si="8"/>
        <v>2.5432614423027798E-4</v>
      </c>
      <c r="K60" s="16">
        <f t="shared" si="9"/>
        <v>5.3762657813031329E-4</v>
      </c>
    </row>
    <row r="61" spans="1:11" x14ac:dyDescent="0.25">
      <c r="A61" s="51" t="s">
        <v>59</v>
      </c>
      <c r="B61" s="21">
        <v>3065</v>
      </c>
      <c r="C61" s="21">
        <v>1145</v>
      </c>
      <c r="D61" s="21">
        <v>498</v>
      </c>
      <c r="E61" s="21">
        <v>0</v>
      </c>
      <c r="F61" s="22">
        <v>0</v>
      </c>
      <c r="G61" s="16">
        <f t="shared" si="5"/>
        <v>1.0599840293434013E-3</v>
      </c>
      <c r="H61" s="16">
        <f t="shared" si="6"/>
        <v>3.8264291629377083E-4</v>
      </c>
      <c r="I61" s="16">
        <f t="shared" si="7"/>
        <v>1.9292694189877301E-4</v>
      </c>
      <c r="J61" s="16">
        <f t="shared" si="8"/>
        <v>0</v>
      </c>
      <c r="K61" s="16">
        <f t="shared" si="9"/>
        <v>0</v>
      </c>
    </row>
    <row r="62" spans="1:11" x14ac:dyDescent="0.25">
      <c r="A62" s="51" t="s">
        <v>83</v>
      </c>
      <c r="B62" s="21">
        <v>606431</v>
      </c>
      <c r="C62" s="21">
        <v>551805</v>
      </c>
      <c r="D62" s="21">
        <v>76949</v>
      </c>
      <c r="E62" s="21">
        <v>1395</v>
      </c>
      <c r="F62" s="22">
        <v>1478</v>
      </c>
      <c r="G62" s="16">
        <f t="shared" si="5"/>
        <v>0.20972501628017884</v>
      </c>
      <c r="H62" s="16">
        <f t="shared" si="6"/>
        <v>0.18440547984758446</v>
      </c>
      <c r="I62" s="16">
        <f t="shared" si="7"/>
        <v>2.9810311751342741E-2</v>
      </c>
      <c r="J62" s="16">
        <f t="shared" si="8"/>
        <v>3.1536441884554467E-4</v>
      </c>
      <c r="K62" s="16">
        <f t="shared" si="9"/>
        <v>4.6796942430895352E-4</v>
      </c>
    </row>
    <row r="63" spans="1:11" x14ac:dyDescent="0.25">
      <c r="A63" s="51" t="s">
        <v>84</v>
      </c>
      <c r="B63" s="21">
        <v>0</v>
      </c>
      <c r="C63" s="21">
        <v>0</v>
      </c>
      <c r="D63" s="21">
        <v>0</v>
      </c>
      <c r="E63" s="21">
        <v>74</v>
      </c>
      <c r="F63" s="22">
        <v>0</v>
      </c>
      <c r="G63" s="16">
        <f t="shared" si="5"/>
        <v>0</v>
      </c>
      <c r="H63" s="16">
        <f t="shared" si="6"/>
        <v>0</v>
      </c>
      <c r="I63" s="16">
        <f t="shared" si="7"/>
        <v>0</v>
      </c>
      <c r="J63" s="16">
        <f t="shared" si="8"/>
        <v>1.6729008598258284E-5</v>
      </c>
      <c r="K63" s="16">
        <f t="shared" si="9"/>
        <v>0</v>
      </c>
    </row>
    <row r="64" spans="1:11" x14ac:dyDescent="0.25">
      <c r="A64" s="51" t="s">
        <v>60</v>
      </c>
      <c r="B64" s="21">
        <v>6000</v>
      </c>
      <c r="C64" s="21">
        <v>3520</v>
      </c>
      <c r="D64" s="21">
        <v>3900</v>
      </c>
      <c r="E64" s="21">
        <v>2750</v>
      </c>
      <c r="F64" s="22">
        <v>2308</v>
      </c>
      <c r="G64" s="16">
        <f t="shared" si="5"/>
        <v>2.0750095191061687E-3</v>
      </c>
      <c r="H64" s="16">
        <f t="shared" si="6"/>
        <v>1.1763345548943872E-3</v>
      </c>
      <c r="I64" s="16">
        <f t="shared" si="7"/>
        <v>1.5108736413759333E-3</v>
      </c>
      <c r="J64" s="16">
        <f t="shared" si="8"/>
        <v>6.2168613034067953E-4</v>
      </c>
      <c r="K64" s="16">
        <f t="shared" si="9"/>
        <v>7.3076686827135639E-4</v>
      </c>
    </row>
    <row r="65" spans="1:11" x14ac:dyDescent="0.25">
      <c r="A65" s="51" t="s">
        <v>86</v>
      </c>
      <c r="B65" s="21">
        <v>100</v>
      </c>
      <c r="C65" s="21">
        <v>150</v>
      </c>
      <c r="D65" s="21">
        <v>0</v>
      </c>
      <c r="E65" s="21">
        <v>210</v>
      </c>
      <c r="F65" s="22">
        <v>0</v>
      </c>
      <c r="G65" s="16">
        <f t="shared" si="5"/>
        <v>3.4583491985102815E-5</v>
      </c>
      <c r="H65" s="16">
        <f t="shared" si="6"/>
        <v>5.0127892964249456E-5</v>
      </c>
      <c r="I65" s="16">
        <f t="shared" si="7"/>
        <v>0</v>
      </c>
      <c r="J65" s="16">
        <f t="shared" si="8"/>
        <v>4.7474213589651885E-5</v>
      </c>
      <c r="K65" s="16">
        <f t="shared" si="9"/>
        <v>0</v>
      </c>
    </row>
    <row r="66" spans="1:11" x14ac:dyDescent="0.25">
      <c r="A66" s="51" t="s">
        <v>99</v>
      </c>
      <c r="B66" s="21">
        <v>0</v>
      </c>
      <c r="C66" s="21">
        <v>0</v>
      </c>
      <c r="D66" s="21">
        <v>4</v>
      </c>
      <c r="E66" s="21">
        <v>530</v>
      </c>
      <c r="F66" s="22">
        <v>650</v>
      </c>
      <c r="G66" s="16">
        <f t="shared" ref="G66:G94" si="10">B66/B$94</f>
        <v>0</v>
      </c>
      <c r="H66" s="16">
        <f t="shared" ref="H66:H94" si="11">C66/C$94</f>
        <v>0</v>
      </c>
      <c r="I66" s="16">
        <f t="shared" ref="I66:I94" si="12">D66/D$94</f>
        <v>1.5496139911548033E-6</v>
      </c>
      <c r="J66" s="16">
        <f t="shared" ref="J66:J94" si="13">E66/E$94</f>
        <v>1.1981587239293096E-4</v>
      </c>
      <c r="K66" s="16">
        <f t="shared" ref="K66:K94" si="14">F66/F$94</f>
        <v>2.0580522719947211E-4</v>
      </c>
    </row>
    <row r="67" spans="1:11" x14ac:dyDescent="0.25">
      <c r="A67" s="51" t="s">
        <v>100</v>
      </c>
      <c r="B67" s="21">
        <v>0</v>
      </c>
      <c r="C67" s="21">
        <v>145</v>
      </c>
      <c r="D67" s="21">
        <v>183</v>
      </c>
      <c r="E67" s="21">
        <v>186</v>
      </c>
      <c r="F67" s="22">
        <v>347</v>
      </c>
      <c r="G67" s="16">
        <f t="shared" si="10"/>
        <v>0</v>
      </c>
      <c r="H67" s="16">
        <f t="shared" si="11"/>
        <v>4.8456963198774475E-5</v>
      </c>
      <c r="I67" s="16">
        <f t="shared" si="12"/>
        <v>7.0894840095332251E-5</v>
      </c>
      <c r="J67" s="16">
        <f t="shared" si="13"/>
        <v>4.2048589179405955E-5</v>
      </c>
      <c r="K67" s="16">
        <f t="shared" si="14"/>
        <v>1.0986832898187204E-4</v>
      </c>
    </row>
    <row r="68" spans="1:11" x14ac:dyDescent="0.25">
      <c r="A68" s="51" t="s">
        <v>63</v>
      </c>
      <c r="B68" s="21">
        <v>0</v>
      </c>
      <c r="C68" s="21">
        <v>0</v>
      </c>
      <c r="D68" s="21">
        <v>18253</v>
      </c>
      <c r="E68" s="21">
        <v>7171</v>
      </c>
      <c r="F68" s="22">
        <v>5067</v>
      </c>
      <c r="G68" s="16">
        <f t="shared" si="10"/>
        <v>0</v>
      </c>
      <c r="H68" s="16">
        <f t="shared" si="11"/>
        <v>0</v>
      </c>
      <c r="I68" s="16">
        <f t="shared" si="12"/>
        <v>7.0712760451371566E-3</v>
      </c>
      <c r="J68" s="16">
        <f t="shared" si="13"/>
        <v>1.6211313602447319E-3</v>
      </c>
      <c r="K68" s="16">
        <f t="shared" si="14"/>
        <v>1.6043309018765003E-3</v>
      </c>
    </row>
    <row r="69" spans="1:11" x14ac:dyDescent="0.25">
      <c r="A69" s="51" t="s">
        <v>103</v>
      </c>
      <c r="B69" s="21">
        <v>16200</v>
      </c>
      <c r="C69" s="21">
        <v>13216</v>
      </c>
      <c r="D69" s="21">
        <v>0</v>
      </c>
      <c r="E69" s="21">
        <v>0</v>
      </c>
      <c r="F69" s="22">
        <v>0</v>
      </c>
      <c r="G69" s="16">
        <f t="shared" si="10"/>
        <v>5.6025257015866557E-3</v>
      </c>
      <c r="H69" s="16">
        <f t="shared" si="11"/>
        <v>4.4166015561034723E-3</v>
      </c>
      <c r="I69" s="16">
        <f t="shared" si="12"/>
        <v>0</v>
      </c>
      <c r="J69" s="16">
        <f t="shared" si="13"/>
        <v>0</v>
      </c>
      <c r="K69" s="16">
        <f t="shared" si="14"/>
        <v>0</v>
      </c>
    </row>
    <row r="70" spans="1:11" s="17" customFormat="1" x14ac:dyDescent="0.25">
      <c r="A70" s="52" t="s">
        <v>145</v>
      </c>
      <c r="B70" s="23">
        <v>48769</v>
      </c>
      <c r="C70" s="23">
        <v>129230</v>
      </c>
      <c r="D70" s="23">
        <v>81406</v>
      </c>
      <c r="E70" s="23">
        <v>98062</v>
      </c>
      <c r="F70" s="24">
        <v>430659</v>
      </c>
      <c r="G70" s="18">
        <f t="shared" si="10"/>
        <v>1.6866023206214793E-2</v>
      </c>
      <c r="H70" s="18">
        <f t="shared" si="11"/>
        <v>4.3186850718466382E-2</v>
      </c>
      <c r="I70" s="18">
        <f t="shared" si="12"/>
        <v>3.1536969140986977E-2</v>
      </c>
      <c r="J70" s="18">
        <f t="shared" si="13"/>
        <v>2.2168649204897351E-2</v>
      </c>
      <c r="K70" s="18">
        <f t="shared" si="14"/>
        <v>0.13635672821614994</v>
      </c>
    </row>
    <row r="71" spans="1:11" x14ac:dyDescent="0.25">
      <c r="A71" s="51" t="s">
        <v>71</v>
      </c>
      <c r="B71" s="21">
        <v>0</v>
      </c>
      <c r="C71" s="21">
        <v>0</v>
      </c>
      <c r="D71" s="21">
        <v>420</v>
      </c>
      <c r="E71" s="21">
        <v>314</v>
      </c>
      <c r="F71" s="22">
        <v>4048</v>
      </c>
      <c r="G71" s="16">
        <f t="shared" si="10"/>
        <v>0</v>
      </c>
      <c r="H71" s="16">
        <f t="shared" si="11"/>
        <v>0</v>
      </c>
      <c r="I71" s="16">
        <f t="shared" si="12"/>
        <v>1.6270946907125436E-4</v>
      </c>
      <c r="J71" s="16">
        <f t="shared" si="13"/>
        <v>7.0985252700717582E-5</v>
      </c>
      <c r="K71" s="16">
        <f t="shared" si="14"/>
        <v>1.2816916303130203E-3</v>
      </c>
    </row>
    <row r="72" spans="1:11" x14ac:dyDescent="0.25">
      <c r="A72" s="51" t="s">
        <v>65</v>
      </c>
      <c r="B72" s="21">
        <v>0</v>
      </c>
      <c r="C72" s="21">
        <v>0</v>
      </c>
      <c r="D72" s="21">
        <v>1</v>
      </c>
      <c r="E72" s="21">
        <v>2</v>
      </c>
      <c r="F72" s="22">
        <v>2</v>
      </c>
      <c r="G72" s="16">
        <f t="shared" si="10"/>
        <v>0</v>
      </c>
      <c r="H72" s="16">
        <f t="shared" si="11"/>
        <v>0</v>
      </c>
      <c r="I72" s="16">
        <f t="shared" si="12"/>
        <v>3.8740349778870083E-7</v>
      </c>
      <c r="J72" s="16">
        <f t="shared" si="13"/>
        <v>4.5213536752049418E-7</v>
      </c>
      <c r="K72" s="16">
        <f t="shared" si="14"/>
        <v>6.3324685292145268E-7</v>
      </c>
    </row>
    <row r="73" spans="1:11" x14ac:dyDescent="0.25">
      <c r="A73" s="51" t="s">
        <v>104</v>
      </c>
      <c r="B73" s="21">
        <v>0</v>
      </c>
      <c r="C73" s="21">
        <v>0</v>
      </c>
      <c r="D73" s="21">
        <v>0</v>
      </c>
      <c r="E73" s="21">
        <v>0</v>
      </c>
      <c r="F73" s="22">
        <v>2</v>
      </c>
      <c r="G73" s="16">
        <f t="shared" si="10"/>
        <v>0</v>
      </c>
      <c r="H73" s="16">
        <f t="shared" si="11"/>
        <v>0</v>
      </c>
      <c r="I73" s="16">
        <f t="shared" si="12"/>
        <v>0</v>
      </c>
      <c r="J73" s="16">
        <f t="shared" si="13"/>
        <v>0</v>
      </c>
      <c r="K73" s="16">
        <f t="shared" si="14"/>
        <v>6.3324685292145268E-7</v>
      </c>
    </row>
    <row r="74" spans="1:11" x14ac:dyDescent="0.25">
      <c r="A74" s="51" t="s">
        <v>73</v>
      </c>
      <c r="B74" s="21">
        <v>0</v>
      </c>
      <c r="C74" s="21">
        <v>0</v>
      </c>
      <c r="D74" s="21">
        <v>1</v>
      </c>
      <c r="E74" s="21">
        <v>0</v>
      </c>
      <c r="F74" s="22">
        <v>0</v>
      </c>
      <c r="G74" s="16">
        <f t="shared" si="10"/>
        <v>0</v>
      </c>
      <c r="H74" s="16">
        <f t="shared" si="11"/>
        <v>0</v>
      </c>
      <c r="I74" s="16">
        <f t="shared" si="12"/>
        <v>3.8740349778870083E-7</v>
      </c>
      <c r="J74" s="16">
        <f t="shared" si="13"/>
        <v>0</v>
      </c>
      <c r="K74" s="16">
        <f t="shared" si="14"/>
        <v>0</v>
      </c>
    </row>
    <row r="75" spans="1:11" x14ac:dyDescent="0.25">
      <c r="A75" s="51" t="s">
        <v>66</v>
      </c>
      <c r="B75" s="21">
        <v>0</v>
      </c>
      <c r="C75" s="21">
        <v>0</v>
      </c>
      <c r="D75" s="21">
        <v>0</v>
      </c>
      <c r="E75" s="21">
        <v>6</v>
      </c>
      <c r="F75" s="22">
        <v>1</v>
      </c>
      <c r="G75" s="16">
        <f t="shared" si="10"/>
        <v>0</v>
      </c>
      <c r="H75" s="16">
        <f t="shared" si="11"/>
        <v>0</v>
      </c>
      <c r="I75" s="16">
        <f t="shared" si="12"/>
        <v>0</v>
      </c>
      <c r="J75" s="16">
        <f t="shared" si="13"/>
        <v>1.3564061025614824E-6</v>
      </c>
      <c r="K75" s="16">
        <f t="shared" si="14"/>
        <v>3.1662342646072634E-7</v>
      </c>
    </row>
    <row r="76" spans="1:11" x14ac:dyDescent="0.25">
      <c r="A76" s="51" t="s">
        <v>74</v>
      </c>
      <c r="B76" s="21">
        <v>161</v>
      </c>
      <c r="C76" s="21">
        <v>6836</v>
      </c>
      <c r="D76" s="21">
        <v>368</v>
      </c>
      <c r="E76" s="21">
        <v>5195</v>
      </c>
      <c r="F76" s="22">
        <v>128</v>
      </c>
      <c r="G76" s="16">
        <f t="shared" si="10"/>
        <v>5.5679422096015529E-5</v>
      </c>
      <c r="H76" s="16">
        <f t="shared" si="11"/>
        <v>2.2844951753573954E-3</v>
      </c>
      <c r="I76" s="16">
        <f t="shared" si="12"/>
        <v>1.425644871862419E-4</v>
      </c>
      <c r="J76" s="16">
        <f t="shared" si="13"/>
        <v>1.1744216171344836E-3</v>
      </c>
      <c r="K76" s="16">
        <f t="shared" si="14"/>
        <v>4.0527798586972971E-5</v>
      </c>
    </row>
    <row r="77" spans="1:11" x14ac:dyDescent="0.25">
      <c r="A77" s="51" t="s">
        <v>61</v>
      </c>
      <c r="B77" s="21">
        <v>19273</v>
      </c>
      <c r="C77" s="21">
        <v>29160</v>
      </c>
      <c r="D77" s="21">
        <v>20922</v>
      </c>
      <c r="E77" s="21">
        <v>22762</v>
      </c>
      <c r="F77" s="22">
        <v>113321</v>
      </c>
      <c r="G77" s="16">
        <f t="shared" si="10"/>
        <v>6.6652764102888657E-3</v>
      </c>
      <c r="H77" s="16">
        <f t="shared" si="11"/>
        <v>9.7448623922500935E-3</v>
      </c>
      <c r="I77" s="16">
        <f t="shared" si="12"/>
        <v>8.1052559807351984E-3</v>
      </c>
      <c r="J77" s="16">
        <f t="shared" si="13"/>
        <v>5.1457526177507438E-3</v>
      </c>
      <c r="K77" s="16">
        <f t="shared" si="14"/>
        <v>3.5880083309955971E-2</v>
      </c>
    </row>
    <row r="78" spans="1:11" x14ac:dyDescent="0.25">
      <c r="A78" s="51" t="s">
        <v>62</v>
      </c>
      <c r="B78" s="21">
        <v>15866</v>
      </c>
      <c r="C78" s="21">
        <v>36262</v>
      </c>
      <c r="D78" s="21">
        <v>12707</v>
      </c>
      <c r="E78" s="21">
        <v>23613</v>
      </c>
      <c r="F78" s="22">
        <v>91485</v>
      </c>
      <c r="G78" s="16">
        <f t="shared" si="10"/>
        <v>5.4870168383564129E-3</v>
      </c>
      <c r="H78" s="16">
        <f t="shared" si="11"/>
        <v>1.2118251031130758E-2</v>
      </c>
      <c r="I78" s="16">
        <f t="shared" si="12"/>
        <v>4.9227362464010216E-3</v>
      </c>
      <c r="J78" s="16">
        <f t="shared" si="13"/>
        <v>5.3381362166307145E-3</v>
      </c>
      <c r="K78" s="16">
        <f t="shared" si="14"/>
        <v>2.896629416975955E-2</v>
      </c>
    </row>
    <row r="79" spans="1:11" x14ac:dyDescent="0.25">
      <c r="A79" s="51" t="s">
        <v>56</v>
      </c>
      <c r="B79" s="21">
        <v>0</v>
      </c>
      <c r="C79" s="21">
        <v>0</v>
      </c>
      <c r="D79" s="21">
        <v>0</v>
      </c>
      <c r="E79" s="21">
        <v>1</v>
      </c>
      <c r="F79" s="22">
        <v>0</v>
      </c>
      <c r="G79" s="16">
        <f t="shared" si="10"/>
        <v>0</v>
      </c>
      <c r="H79" s="16">
        <f t="shared" si="11"/>
        <v>0</v>
      </c>
      <c r="I79" s="16">
        <f t="shared" si="12"/>
        <v>0</v>
      </c>
      <c r="J79" s="16">
        <f t="shared" si="13"/>
        <v>2.2606768376024709E-7</v>
      </c>
      <c r="K79" s="16">
        <f t="shared" si="14"/>
        <v>0</v>
      </c>
    </row>
    <row r="80" spans="1:11" x14ac:dyDescent="0.25">
      <c r="A80" s="51" t="s">
        <v>64</v>
      </c>
      <c r="B80" s="21">
        <v>14</v>
      </c>
      <c r="C80" s="21">
        <v>2222</v>
      </c>
      <c r="D80" s="21">
        <v>3722</v>
      </c>
      <c r="E80" s="21">
        <v>8597</v>
      </c>
      <c r="F80" s="22">
        <v>12905</v>
      </c>
      <c r="G80" s="16">
        <f t="shared" si="10"/>
        <v>4.841688877914394E-6</v>
      </c>
      <c r="H80" s="16">
        <f t="shared" si="11"/>
        <v>7.4256118777708195E-4</v>
      </c>
      <c r="I80" s="16">
        <f t="shared" si="12"/>
        <v>1.4419158187695446E-3</v>
      </c>
      <c r="J80" s="16">
        <f t="shared" si="13"/>
        <v>1.9435038772868442E-3</v>
      </c>
      <c r="K80" s="16">
        <f t="shared" si="14"/>
        <v>4.0860253184756739E-3</v>
      </c>
    </row>
    <row r="81" spans="1:11" x14ac:dyDescent="0.25">
      <c r="A81" s="51" t="s">
        <v>108</v>
      </c>
      <c r="B81" s="21">
        <v>0</v>
      </c>
      <c r="C81" s="21">
        <v>50</v>
      </c>
      <c r="D81" s="21">
        <v>0</v>
      </c>
      <c r="E81" s="21">
        <v>20</v>
      </c>
      <c r="F81" s="22">
        <v>0</v>
      </c>
      <c r="G81" s="16">
        <f t="shared" si="10"/>
        <v>0</v>
      </c>
      <c r="H81" s="16">
        <f t="shared" si="11"/>
        <v>1.6709297654749819E-5</v>
      </c>
      <c r="I81" s="16">
        <f t="shared" si="12"/>
        <v>0</v>
      </c>
      <c r="J81" s="16">
        <f t="shared" si="13"/>
        <v>4.5213536752049415E-6</v>
      </c>
      <c r="K81" s="16">
        <f t="shared" si="14"/>
        <v>0</v>
      </c>
    </row>
    <row r="82" spans="1:11" x14ac:dyDescent="0.25">
      <c r="A82" s="51" t="s">
        <v>57</v>
      </c>
      <c r="B82" s="21">
        <v>5051</v>
      </c>
      <c r="C82" s="21">
        <v>32019</v>
      </c>
      <c r="D82" s="21">
        <v>5454</v>
      </c>
      <c r="E82" s="21">
        <v>6534</v>
      </c>
      <c r="F82" s="22">
        <v>44220</v>
      </c>
      <c r="G82" s="16">
        <f t="shared" si="10"/>
        <v>1.7468121801675431E-3</v>
      </c>
      <c r="H82" s="16">
        <f t="shared" si="11"/>
        <v>1.0700300032148689E-2</v>
      </c>
      <c r="I82" s="16">
        <f t="shared" si="12"/>
        <v>2.1128986769395745E-3</v>
      </c>
      <c r="J82" s="16">
        <f t="shared" si="13"/>
        <v>1.4771262456894545E-3</v>
      </c>
      <c r="K82" s="16">
        <f t="shared" si="14"/>
        <v>1.4001087918093319E-2</v>
      </c>
    </row>
    <row r="83" spans="1:11" x14ac:dyDescent="0.25">
      <c r="A83" s="51" t="s">
        <v>68</v>
      </c>
      <c r="B83" s="21">
        <v>0</v>
      </c>
      <c r="C83" s="21">
        <v>100</v>
      </c>
      <c r="D83" s="21">
        <v>30</v>
      </c>
      <c r="E83" s="21">
        <v>167</v>
      </c>
      <c r="F83" s="22">
        <v>85</v>
      </c>
      <c r="G83" s="16">
        <f t="shared" si="10"/>
        <v>0</v>
      </c>
      <c r="H83" s="16">
        <f t="shared" si="11"/>
        <v>3.3418595309499637E-5</v>
      </c>
      <c r="I83" s="16">
        <f t="shared" si="12"/>
        <v>1.1622104933661025E-5</v>
      </c>
      <c r="J83" s="16">
        <f t="shared" si="13"/>
        <v>3.7753303187961264E-5</v>
      </c>
      <c r="K83" s="16">
        <f t="shared" si="14"/>
        <v>2.6912991249161738E-5</v>
      </c>
    </row>
    <row r="84" spans="1:11" x14ac:dyDescent="0.25">
      <c r="A84" s="51" t="s">
        <v>93</v>
      </c>
      <c r="B84" s="21">
        <v>0</v>
      </c>
      <c r="C84" s="21">
        <v>70</v>
      </c>
      <c r="D84" s="21">
        <v>64</v>
      </c>
      <c r="E84" s="21">
        <v>0</v>
      </c>
      <c r="F84" s="22">
        <v>12</v>
      </c>
      <c r="G84" s="16">
        <f t="shared" si="10"/>
        <v>0</v>
      </c>
      <c r="H84" s="16">
        <f t="shared" si="11"/>
        <v>2.3393016716649747E-5</v>
      </c>
      <c r="I84" s="16">
        <f t="shared" si="12"/>
        <v>2.4793823858476853E-5</v>
      </c>
      <c r="J84" s="16">
        <f t="shared" si="13"/>
        <v>0</v>
      </c>
      <c r="K84" s="16">
        <f t="shared" si="14"/>
        <v>3.7994811175287161E-6</v>
      </c>
    </row>
    <row r="85" spans="1:11" x14ac:dyDescent="0.25">
      <c r="A85" s="51" t="s">
        <v>58</v>
      </c>
      <c r="B85" s="21">
        <v>5299</v>
      </c>
      <c r="C85" s="21">
        <v>19291</v>
      </c>
      <c r="D85" s="21">
        <v>33556</v>
      </c>
      <c r="E85" s="21">
        <v>24989</v>
      </c>
      <c r="F85" s="22">
        <v>27699</v>
      </c>
      <c r="G85" s="16">
        <f t="shared" si="10"/>
        <v>1.8325792402905982E-3</v>
      </c>
      <c r="H85" s="16">
        <f t="shared" si="11"/>
        <v>6.4467812211555751E-3</v>
      </c>
      <c r="I85" s="16">
        <f t="shared" si="12"/>
        <v>1.2999711771797645E-2</v>
      </c>
      <c r="J85" s="16">
        <f t="shared" si="13"/>
        <v>5.6492053494848144E-3</v>
      </c>
      <c r="K85" s="16">
        <f t="shared" si="14"/>
        <v>8.7701522895356591E-3</v>
      </c>
    </row>
    <row r="86" spans="1:11" x14ac:dyDescent="0.25">
      <c r="A86" s="51" t="s">
        <v>95</v>
      </c>
      <c r="B86" s="21">
        <v>0</v>
      </c>
      <c r="C86" s="21">
        <v>61</v>
      </c>
      <c r="D86" s="21">
        <v>0</v>
      </c>
      <c r="E86" s="21">
        <v>4</v>
      </c>
      <c r="F86" s="22">
        <v>1</v>
      </c>
      <c r="G86" s="16">
        <f t="shared" si="10"/>
        <v>0</v>
      </c>
      <c r="H86" s="16">
        <f t="shared" si="11"/>
        <v>2.0385343138794779E-5</v>
      </c>
      <c r="I86" s="16">
        <f t="shared" si="12"/>
        <v>0</v>
      </c>
      <c r="J86" s="16">
        <f t="shared" si="13"/>
        <v>9.0427073504098835E-7</v>
      </c>
      <c r="K86" s="16">
        <f t="shared" si="14"/>
        <v>3.1662342646072634E-7</v>
      </c>
    </row>
    <row r="87" spans="1:11" x14ac:dyDescent="0.25">
      <c r="A87" s="51" t="s">
        <v>67</v>
      </c>
      <c r="B87" s="21">
        <v>0</v>
      </c>
      <c r="C87" s="21">
        <v>0</v>
      </c>
      <c r="D87" s="21">
        <v>180</v>
      </c>
      <c r="E87" s="21">
        <v>12</v>
      </c>
      <c r="F87" s="22">
        <v>0</v>
      </c>
      <c r="G87" s="16">
        <f t="shared" si="10"/>
        <v>0</v>
      </c>
      <c r="H87" s="16">
        <f t="shared" si="11"/>
        <v>0</v>
      </c>
      <c r="I87" s="16">
        <f t="shared" si="12"/>
        <v>6.9732629601966146E-5</v>
      </c>
      <c r="J87" s="16">
        <f t="shared" si="13"/>
        <v>2.7128122051229648E-6</v>
      </c>
      <c r="K87" s="16">
        <f t="shared" si="14"/>
        <v>0</v>
      </c>
    </row>
    <row r="88" spans="1:11" x14ac:dyDescent="0.25">
      <c r="A88" s="51" t="s">
        <v>82</v>
      </c>
      <c r="B88" s="21">
        <v>1521</v>
      </c>
      <c r="C88" s="21">
        <v>2161</v>
      </c>
      <c r="D88" s="21">
        <v>2540</v>
      </c>
      <c r="E88" s="21">
        <v>5639</v>
      </c>
      <c r="F88" s="22">
        <v>70099</v>
      </c>
      <c r="G88" s="16">
        <f t="shared" si="10"/>
        <v>5.2601491309341381E-4</v>
      </c>
      <c r="H88" s="16">
        <f t="shared" si="11"/>
        <v>7.2217584463828719E-4</v>
      </c>
      <c r="I88" s="16">
        <f t="shared" si="12"/>
        <v>9.8400488438330023E-4</v>
      </c>
      <c r="J88" s="16">
        <f t="shared" si="13"/>
        <v>1.2747956687240334E-3</v>
      </c>
      <c r="K88" s="16">
        <f t="shared" si="14"/>
        <v>2.2194985571470455E-2</v>
      </c>
    </row>
    <row r="89" spans="1:11" x14ac:dyDescent="0.25">
      <c r="A89" s="51" t="s">
        <v>59</v>
      </c>
      <c r="B89" s="21">
        <v>872</v>
      </c>
      <c r="C89" s="21">
        <v>962</v>
      </c>
      <c r="D89" s="21">
        <v>870</v>
      </c>
      <c r="E89" s="21">
        <v>0</v>
      </c>
      <c r="F89" s="22">
        <v>0</v>
      </c>
      <c r="G89" s="16">
        <f t="shared" si="10"/>
        <v>3.0156805011009657E-4</v>
      </c>
      <c r="H89" s="16">
        <f t="shared" si="11"/>
        <v>3.2148688687738653E-4</v>
      </c>
      <c r="I89" s="16">
        <f t="shared" si="12"/>
        <v>3.3704104307616975E-4</v>
      </c>
      <c r="J89" s="16">
        <f t="shared" si="13"/>
        <v>0</v>
      </c>
      <c r="K89" s="16">
        <f t="shared" si="14"/>
        <v>0</v>
      </c>
    </row>
    <row r="90" spans="1:11" x14ac:dyDescent="0.25">
      <c r="A90" s="51" t="s">
        <v>85</v>
      </c>
      <c r="B90" s="21">
        <v>0</v>
      </c>
      <c r="C90" s="21">
        <v>0</v>
      </c>
      <c r="D90" s="21">
        <v>0</v>
      </c>
      <c r="E90" s="21">
        <v>0</v>
      </c>
      <c r="F90" s="22">
        <v>8</v>
      </c>
      <c r="G90" s="16">
        <f t="shared" si="10"/>
        <v>0</v>
      </c>
      <c r="H90" s="16">
        <f t="shared" si="11"/>
        <v>0</v>
      </c>
      <c r="I90" s="16">
        <f t="shared" si="12"/>
        <v>0</v>
      </c>
      <c r="J90" s="16">
        <f t="shared" si="13"/>
        <v>0</v>
      </c>
      <c r="K90" s="16">
        <f t="shared" si="14"/>
        <v>2.5329874116858107E-6</v>
      </c>
    </row>
    <row r="91" spans="1:11" x14ac:dyDescent="0.25">
      <c r="A91" s="51" t="s">
        <v>86</v>
      </c>
      <c r="B91" s="21">
        <v>700</v>
      </c>
      <c r="C91" s="21">
        <v>0</v>
      </c>
      <c r="D91" s="21">
        <v>555</v>
      </c>
      <c r="E91" s="21">
        <v>207</v>
      </c>
      <c r="F91" s="22">
        <v>65539</v>
      </c>
      <c r="G91" s="16">
        <f t="shared" si="10"/>
        <v>2.4208444389571971E-4</v>
      </c>
      <c r="H91" s="16">
        <f t="shared" si="11"/>
        <v>0</v>
      </c>
      <c r="I91" s="16">
        <f t="shared" si="12"/>
        <v>2.1500894127272896E-4</v>
      </c>
      <c r="J91" s="16">
        <f t="shared" si="13"/>
        <v>4.6796010538371144E-5</v>
      </c>
      <c r="K91" s="16">
        <f t="shared" si="14"/>
        <v>2.0751182746809545E-2</v>
      </c>
    </row>
    <row r="92" spans="1:11" x14ac:dyDescent="0.25">
      <c r="A92" s="51" t="s">
        <v>100</v>
      </c>
      <c r="B92" s="21">
        <v>0</v>
      </c>
      <c r="C92" s="21">
        <v>0</v>
      </c>
      <c r="D92" s="21">
        <v>0</v>
      </c>
      <c r="E92" s="21">
        <v>0</v>
      </c>
      <c r="F92" s="22">
        <v>1103</v>
      </c>
      <c r="G92" s="16">
        <f t="shared" si="10"/>
        <v>0</v>
      </c>
      <c r="H92" s="16">
        <f t="shared" si="11"/>
        <v>0</v>
      </c>
      <c r="I92" s="16">
        <f t="shared" si="12"/>
        <v>0</v>
      </c>
      <c r="J92" s="16">
        <f t="shared" si="13"/>
        <v>0</v>
      </c>
      <c r="K92" s="16">
        <f t="shared" si="14"/>
        <v>3.4923563938618114E-4</v>
      </c>
    </row>
    <row r="93" spans="1:11" x14ac:dyDescent="0.25">
      <c r="A93" s="51" t="s">
        <v>63</v>
      </c>
      <c r="B93" s="21">
        <v>12</v>
      </c>
      <c r="C93" s="21">
        <v>36</v>
      </c>
      <c r="D93" s="21">
        <v>16</v>
      </c>
      <c r="E93" s="21">
        <v>0</v>
      </c>
      <c r="F93" s="22">
        <v>1</v>
      </c>
      <c r="G93" s="16">
        <f t="shared" si="10"/>
        <v>4.1500190382123375E-6</v>
      </c>
      <c r="H93" s="16">
        <f t="shared" si="11"/>
        <v>1.2030694311419869E-5</v>
      </c>
      <c r="I93" s="16">
        <f t="shared" si="12"/>
        <v>6.1984559646192132E-6</v>
      </c>
      <c r="J93" s="16">
        <f t="shared" si="13"/>
        <v>0</v>
      </c>
      <c r="K93" s="16">
        <f t="shared" si="14"/>
        <v>3.1662342646072634E-7</v>
      </c>
    </row>
    <row r="94" spans="1:11" s="17" customFormat="1" x14ac:dyDescent="0.25">
      <c r="A94" s="52" t="s">
        <v>47</v>
      </c>
      <c r="B94" s="23">
        <v>2891553</v>
      </c>
      <c r="C94" s="23">
        <v>2992346</v>
      </c>
      <c r="D94" s="23">
        <v>2581288</v>
      </c>
      <c r="E94" s="23">
        <v>4423454</v>
      </c>
      <c r="F94" s="24">
        <v>3158326</v>
      </c>
      <c r="G94" s="18">
        <f t="shared" si="10"/>
        <v>1</v>
      </c>
      <c r="H94" s="18">
        <f t="shared" si="11"/>
        <v>1</v>
      </c>
      <c r="I94" s="18">
        <f t="shared" si="12"/>
        <v>1</v>
      </c>
      <c r="J94" s="18">
        <f t="shared" si="13"/>
        <v>1</v>
      </c>
      <c r="K94" s="18">
        <f t="shared" si="14"/>
        <v>1</v>
      </c>
    </row>
    <row r="95" spans="1:11" ht="6" customHeight="1" x14ac:dyDescent="0.25"/>
    <row r="96" spans="1:11" s="17" customFormat="1" x14ac:dyDescent="0.25">
      <c r="A96" s="104" t="s">
        <v>128</v>
      </c>
      <c r="B96" s="41">
        <f>SUM(B97:B100)</f>
        <v>279205</v>
      </c>
      <c r="C96" s="41">
        <f t="shared" ref="C96:K96" si="15">SUM(C97:C100)</f>
        <v>379707</v>
      </c>
      <c r="D96" s="41">
        <f t="shared" si="15"/>
        <v>1163051</v>
      </c>
      <c r="E96" s="41">
        <f t="shared" si="15"/>
        <v>594494</v>
      </c>
      <c r="F96" s="42">
        <f t="shared" si="15"/>
        <v>745242</v>
      </c>
      <c r="G96" s="43">
        <f t="shared" si="15"/>
        <v>9.6558838797006316E-2</v>
      </c>
      <c r="H96" s="43">
        <f t="shared" si="15"/>
        <v>0.12689274569184178</v>
      </c>
      <c r="I96" s="43">
        <f t="shared" si="15"/>
        <v>0.45057002550664632</v>
      </c>
      <c r="J96" s="43">
        <f t="shared" si="15"/>
        <v>0.13439588158936433</v>
      </c>
      <c r="K96" s="44">
        <f t="shared" si="15"/>
        <v>0.23596107558244461</v>
      </c>
    </row>
    <row r="97" spans="1:11" x14ac:dyDescent="0.25">
      <c r="A97" s="98">
        <v>26090000</v>
      </c>
      <c r="B97" s="75">
        <f>SUM(B3,B4)</f>
        <v>5</v>
      </c>
      <c r="C97" s="75">
        <f t="shared" ref="C97:K97" si="16">SUM(C3,C4)</f>
        <v>10</v>
      </c>
      <c r="D97" s="75">
        <f t="shared" si="16"/>
        <v>550</v>
      </c>
      <c r="E97" s="75">
        <f t="shared" si="16"/>
        <v>0</v>
      </c>
      <c r="F97" s="76">
        <f t="shared" si="16"/>
        <v>0</v>
      </c>
      <c r="G97" s="77">
        <f t="shared" si="16"/>
        <v>1.7291745992551407E-6</v>
      </c>
      <c r="H97" s="77">
        <f t="shared" si="16"/>
        <v>3.3418595309499636E-6</v>
      </c>
      <c r="I97" s="77">
        <f t="shared" si="16"/>
        <v>2.1307192378378545E-4</v>
      </c>
      <c r="J97" s="77">
        <f t="shared" si="16"/>
        <v>0</v>
      </c>
      <c r="K97" s="78">
        <f t="shared" si="16"/>
        <v>0</v>
      </c>
    </row>
    <row r="98" spans="1:11" x14ac:dyDescent="0.25">
      <c r="A98" s="101">
        <v>8001</v>
      </c>
      <c r="B98" s="71">
        <f>SUM(B7,B8,B13,B14,B16,B17,B18,B20,B24,B26,B27,B28,B30)</f>
        <v>133436</v>
      </c>
      <c r="C98" s="71">
        <f t="shared" ref="C98:K98" si="17">SUM(C7,C8,C13,C14,C16,C17,C18,C20,C24,C26,C27,C28,C30)</f>
        <v>118055</v>
      </c>
      <c r="D98" s="71">
        <f t="shared" si="17"/>
        <v>998831</v>
      </c>
      <c r="E98" s="71">
        <f t="shared" si="17"/>
        <v>416442</v>
      </c>
      <c r="F98" s="72">
        <f t="shared" si="17"/>
        <v>230923</v>
      </c>
      <c r="G98" s="73">
        <f t="shared" si="17"/>
        <v>4.6146828365241789E-2</v>
      </c>
      <c r="H98" s="73">
        <f t="shared" si="17"/>
        <v>3.9452322692629799E-2</v>
      </c>
      <c r="I98" s="73">
        <f t="shared" si="17"/>
        <v>0.38695062309978584</v>
      </c>
      <c r="J98" s="73">
        <f t="shared" si="17"/>
        <v>9.4144078360484801E-2</v>
      </c>
      <c r="K98" s="74">
        <f t="shared" si="17"/>
        <v>7.3115631508590309E-2</v>
      </c>
    </row>
    <row r="99" spans="1:11" x14ac:dyDescent="0.25">
      <c r="A99" s="98">
        <v>80030000</v>
      </c>
      <c r="B99" s="75">
        <f>SUM(B37,B38,B42,B43,B44,B45,B46,B47,B48,B50,B52,B53,B57,B58,B61,B63,B65)</f>
        <v>102467</v>
      </c>
      <c r="C99" s="75">
        <f t="shared" ref="C99:K99" si="18">SUM(C37,C38,C42,C43,C44,C45,C46,C47,C48,C50,C52,C53,C57,C58,C61,C63,C65)</f>
        <v>158756</v>
      </c>
      <c r="D99" s="75">
        <f t="shared" si="18"/>
        <v>116269</v>
      </c>
      <c r="E99" s="75">
        <f t="shared" si="18"/>
        <v>110204</v>
      </c>
      <c r="F99" s="76">
        <f t="shared" si="18"/>
        <v>112613</v>
      </c>
      <c r="G99" s="77">
        <f t="shared" si="18"/>
        <v>3.5436666732375298E-2</v>
      </c>
      <c r="H99" s="77">
        <f t="shared" si="18"/>
        <v>5.305402516954924E-2</v>
      </c>
      <c r="I99" s="77">
        <f t="shared" si="18"/>
        <v>4.504301728439445E-2</v>
      </c>
      <c r="J99" s="77">
        <f t="shared" si="18"/>
        <v>2.4913563021114273E-2</v>
      </c>
      <c r="K99" s="78">
        <f t="shared" si="18"/>
        <v>3.565591392402178E-2</v>
      </c>
    </row>
    <row r="100" spans="1:11" x14ac:dyDescent="0.25">
      <c r="A100" s="101">
        <v>800700</v>
      </c>
      <c r="B100" s="71">
        <f>SUM(B71,B72,B73,B77,B78,B79,B80,B82,B83,B87,B88,B89,B91)</f>
        <v>43297</v>
      </c>
      <c r="C100" s="71">
        <f t="shared" ref="C100:K100" si="19">SUM(C71,C72,C73,C77,C78,C79,C80,C82,C83,C87,C88,C89,C91)</f>
        <v>102886</v>
      </c>
      <c r="D100" s="71">
        <f t="shared" si="19"/>
        <v>47401</v>
      </c>
      <c r="E100" s="71">
        <f t="shared" si="19"/>
        <v>67848</v>
      </c>
      <c r="F100" s="72">
        <f t="shared" si="19"/>
        <v>401706</v>
      </c>
      <c r="G100" s="73">
        <f t="shared" si="19"/>
        <v>1.4973614524789968E-2</v>
      </c>
      <c r="H100" s="73">
        <f t="shared" si="19"/>
        <v>3.438305597013179E-2</v>
      </c>
      <c r="I100" s="73">
        <f t="shared" si="19"/>
        <v>1.8363313198682212E-2</v>
      </c>
      <c r="J100" s="73">
        <f t="shared" si="19"/>
        <v>1.5338240207765242E-2</v>
      </c>
      <c r="K100" s="74">
        <f t="shared" si="19"/>
        <v>0.12718953014983253</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E30" sqref="E30"/>
    </sheetView>
  </sheetViews>
  <sheetFormatPr defaultRowHeight="15" x14ac:dyDescent="0.25"/>
  <cols>
    <col min="1" max="1" width="19.140625" style="51" customWidth="1"/>
    <col min="2" max="5" width="13.85546875" style="21" bestFit="1" customWidth="1"/>
    <col min="6" max="6" width="12.7109375" style="22" bestFit="1" customWidth="1"/>
    <col min="7" max="7" width="12" bestFit="1" customWidth="1"/>
  </cols>
  <sheetData>
    <row r="1" spans="1:11" s="17" customFormat="1" x14ac:dyDescent="0.25">
      <c r="A1" s="52" t="s">
        <v>55</v>
      </c>
      <c r="B1" s="23" t="s">
        <v>42</v>
      </c>
      <c r="C1" s="23" t="s">
        <v>43</v>
      </c>
      <c r="D1" s="23" t="s">
        <v>44</v>
      </c>
      <c r="E1" s="23" t="s">
        <v>45</v>
      </c>
      <c r="F1" s="24" t="s">
        <v>46</v>
      </c>
      <c r="G1" s="17" t="s">
        <v>49</v>
      </c>
      <c r="H1" s="17" t="s">
        <v>50</v>
      </c>
      <c r="I1" s="17" t="s">
        <v>51</v>
      </c>
      <c r="J1" s="17" t="s">
        <v>52</v>
      </c>
      <c r="K1" s="17" t="s">
        <v>53</v>
      </c>
    </row>
    <row r="2" spans="1:11" x14ac:dyDescent="0.25">
      <c r="A2" s="51">
        <v>26090000</v>
      </c>
      <c r="B2" s="21">
        <v>515</v>
      </c>
      <c r="C2" s="21">
        <v>970</v>
      </c>
      <c r="D2" s="21">
        <v>7149</v>
      </c>
      <c r="E2" s="21">
        <v>0</v>
      </c>
      <c r="F2" s="22">
        <v>0</v>
      </c>
      <c r="G2" s="16">
        <f>B2/B$19</f>
        <v>4.7241615287511461E-6</v>
      </c>
      <c r="H2" s="16">
        <f t="shared" ref="H2:K2" si="0">C2/C$19</f>
        <v>6.6298368974687183E-6</v>
      </c>
      <c r="I2" s="16">
        <f t="shared" si="0"/>
        <v>7.0363560317412589E-5</v>
      </c>
      <c r="J2" s="16">
        <f t="shared" si="0"/>
        <v>0</v>
      </c>
      <c r="K2" s="16">
        <f t="shared" si="0"/>
        <v>0</v>
      </c>
    </row>
    <row r="3" spans="1:11" x14ac:dyDescent="0.25">
      <c r="A3" s="51">
        <v>26110000</v>
      </c>
      <c r="B3" s="21">
        <v>1476</v>
      </c>
      <c r="C3" s="21">
        <v>3129</v>
      </c>
      <c r="D3" s="21">
        <v>6379</v>
      </c>
      <c r="E3" s="21">
        <v>140</v>
      </c>
      <c r="F3" s="22">
        <v>24000</v>
      </c>
      <c r="G3" s="16">
        <f t="shared" ref="G3:G19" si="1">B3/B$19</f>
        <v>1.3539538672692605E-5</v>
      </c>
      <c r="H3" s="16">
        <f t="shared" ref="H3:H19" si="2">C3/C$19</f>
        <v>2.1386350156886205E-5</v>
      </c>
      <c r="I3" s="16">
        <f t="shared" ref="I3:I19" si="3">D3/D$19</f>
        <v>6.2784886174958027E-5</v>
      </c>
      <c r="J3" s="16">
        <f t="shared" ref="J3:J19" si="4">E3/E$19</f>
        <v>7.4983231874772006E-7</v>
      </c>
      <c r="K3" s="16">
        <f t="shared" ref="K3:K19" si="5">F3/F$19</f>
        <v>2.9237251991659881E-4</v>
      </c>
    </row>
    <row r="4" spans="1:11" x14ac:dyDescent="0.25">
      <c r="A4" s="51">
        <v>26159000</v>
      </c>
      <c r="B4" s="21">
        <v>0</v>
      </c>
      <c r="C4" s="21">
        <v>0</v>
      </c>
      <c r="D4" s="21">
        <v>67</v>
      </c>
      <c r="E4" s="21">
        <v>0</v>
      </c>
      <c r="F4" s="22">
        <v>0</v>
      </c>
      <c r="G4" s="16">
        <f t="shared" si="1"/>
        <v>0</v>
      </c>
      <c r="H4" s="16">
        <f t="shared" si="2"/>
        <v>0</v>
      </c>
      <c r="I4" s="16">
        <f t="shared" si="3"/>
        <v>6.5944307473305965E-7</v>
      </c>
      <c r="J4" s="16">
        <f t="shared" si="4"/>
        <v>0</v>
      </c>
      <c r="K4" s="16">
        <f t="shared" si="5"/>
        <v>0</v>
      </c>
    </row>
    <row r="5" spans="1:11" x14ac:dyDescent="0.25">
      <c r="A5" s="51">
        <v>26169000</v>
      </c>
      <c r="B5" s="21">
        <v>22050</v>
      </c>
      <c r="C5" s="21">
        <v>0</v>
      </c>
      <c r="D5" s="21">
        <v>0</v>
      </c>
      <c r="E5" s="21">
        <v>0</v>
      </c>
      <c r="F5" s="22">
        <v>0</v>
      </c>
      <c r="G5" s="16">
        <f t="shared" si="1"/>
        <v>2.0226749846400538E-4</v>
      </c>
      <c r="H5" s="16">
        <f t="shared" si="2"/>
        <v>0</v>
      </c>
      <c r="I5" s="16">
        <f t="shared" si="3"/>
        <v>0</v>
      </c>
      <c r="J5" s="16">
        <f t="shared" si="4"/>
        <v>0</v>
      </c>
      <c r="K5" s="16">
        <f t="shared" si="5"/>
        <v>0</v>
      </c>
    </row>
    <row r="6" spans="1:11" x14ac:dyDescent="0.25">
      <c r="A6" s="51">
        <v>28259040</v>
      </c>
      <c r="B6" s="21">
        <v>448</v>
      </c>
      <c r="C6" s="21">
        <v>19661</v>
      </c>
      <c r="D6" s="21">
        <v>6513</v>
      </c>
      <c r="E6" s="21">
        <v>11726</v>
      </c>
      <c r="F6" s="22">
        <v>37466</v>
      </c>
      <c r="G6" s="16">
        <f t="shared" si="1"/>
        <v>4.1095618735543954E-6</v>
      </c>
      <c r="H6" s="16">
        <f t="shared" si="2"/>
        <v>1.343806425166314E-4</v>
      </c>
      <c r="I6" s="16">
        <f t="shared" si="3"/>
        <v>6.4103772324424147E-5</v>
      </c>
      <c r="J6" s="16">
        <f t="shared" si="4"/>
        <v>6.2803812640255464E-5</v>
      </c>
      <c r="K6" s="16">
        <f t="shared" si="5"/>
        <v>4.5641786796647043E-4</v>
      </c>
    </row>
    <row r="7" spans="1:11" x14ac:dyDescent="0.25">
      <c r="A7" s="51">
        <v>28499030</v>
      </c>
      <c r="B7" s="21">
        <v>20913</v>
      </c>
      <c r="C7" s="21">
        <v>24094</v>
      </c>
      <c r="D7" s="21">
        <v>64806</v>
      </c>
      <c r="E7" s="21">
        <v>29657</v>
      </c>
      <c r="F7" s="22">
        <v>450</v>
      </c>
      <c r="G7" s="16">
        <f t="shared" si="1"/>
        <v>1.9183765058402471E-4</v>
      </c>
      <c r="H7" s="16">
        <f t="shared" si="2"/>
        <v>1.646796806264034E-4</v>
      </c>
      <c r="I7" s="16">
        <f t="shared" si="3"/>
        <v>6.3784877464403977E-4</v>
      </c>
      <c r="J7" s="16">
        <f t="shared" si="4"/>
        <v>1.5884126483643667E-4</v>
      </c>
      <c r="K7" s="16">
        <f t="shared" si="5"/>
        <v>5.4819847484362274E-6</v>
      </c>
    </row>
    <row r="8" spans="1:11" x14ac:dyDescent="0.25">
      <c r="A8" s="51">
        <v>28499050</v>
      </c>
      <c r="B8" s="21">
        <v>0</v>
      </c>
      <c r="C8" s="21">
        <v>4413</v>
      </c>
      <c r="D8" s="21">
        <v>0</v>
      </c>
      <c r="E8" s="21">
        <v>0</v>
      </c>
      <c r="F8" s="22">
        <v>293</v>
      </c>
      <c r="G8" s="16">
        <f t="shared" si="1"/>
        <v>0</v>
      </c>
      <c r="H8" s="16">
        <f t="shared" si="2"/>
        <v>3.0162340441782939E-5</v>
      </c>
      <c r="I8" s="16">
        <f t="shared" si="3"/>
        <v>0</v>
      </c>
      <c r="J8" s="16">
        <f t="shared" si="4"/>
        <v>0</v>
      </c>
      <c r="K8" s="16">
        <f t="shared" si="5"/>
        <v>3.569381180648477E-6</v>
      </c>
    </row>
    <row r="9" spans="1:11" x14ac:dyDescent="0.25">
      <c r="A9" s="51">
        <v>7108</v>
      </c>
      <c r="B9" s="21">
        <v>63891245</v>
      </c>
      <c r="C9" s="21">
        <v>84226333</v>
      </c>
      <c r="D9" s="21">
        <v>50575152</v>
      </c>
      <c r="E9" s="21">
        <v>117870505</v>
      </c>
      <c r="F9" s="22">
        <v>28659114</v>
      </c>
      <c r="G9" s="16">
        <f t="shared" si="1"/>
        <v>0.58608264398643495</v>
      </c>
      <c r="H9" s="16">
        <f t="shared" si="2"/>
        <v>0.57567716521844026</v>
      </c>
      <c r="I9" s="16">
        <f t="shared" si="3"/>
        <v>0.49778259313390821</v>
      </c>
      <c r="J9" s="16">
        <f t="shared" si="4"/>
        <v>0.6313079576865338</v>
      </c>
      <c r="K9" s="16">
        <f t="shared" si="5"/>
        <v>0.34913072411487811</v>
      </c>
    </row>
    <row r="10" spans="1:11" x14ac:dyDescent="0.25">
      <c r="A10" s="51">
        <v>8001</v>
      </c>
      <c r="B10" s="21">
        <v>30864011</v>
      </c>
      <c r="C10" s="21">
        <v>41706585</v>
      </c>
      <c r="D10" s="21">
        <v>39738578</v>
      </c>
      <c r="E10" s="21">
        <v>62116577</v>
      </c>
      <c r="F10" s="22">
        <v>43599925</v>
      </c>
      <c r="G10" s="16">
        <f t="shared" si="1"/>
        <v>0.28311955997893629</v>
      </c>
      <c r="H10" s="16">
        <f t="shared" si="2"/>
        <v>0.28505964546434576</v>
      </c>
      <c r="I10" s="16">
        <f t="shared" si="3"/>
        <v>0.39112432928118684</v>
      </c>
      <c r="J10" s="16">
        <f t="shared" si="4"/>
        <v>0.3326929783184378</v>
      </c>
      <c r="K10" s="16">
        <f t="shared" si="5"/>
        <v>0.53114249751769638</v>
      </c>
    </row>
    <row r="11" spans="1:11" x14ac:dyDescent="0.25">
      <c r="A11" s="51">
        <v>80030000</v>
      </c>
      <c r="B11" s="21">
        <v>11696818</v>
      </c>
      <c r="C11" s="21">
        <v>16251620</v>
      </c>
      <c r="D11" s="21">
        <v>5199631</v>
      </c>
      <c r="E11" s="21">
        <v>3256028</v>
      </c>
      <c r="F11" s="22">
        <v>3135590</v>
      </c>
      <c r="G11" s="16">
        <f t="shared" si="1"/>
        <v>0.10729642253282315</v>
      </c>
      <c r="H11" s="16">
        <f t="shared" si="2"/>
        <v>0.11107792775220678</v>
      </c>
      <c r="I11" s="16">
        <f t="shared" si="3"/>
        <v>5.1177024688318411E-2</v>
      </c>
      <c r="J11" s="16">
        <f t="shared" si="4"/>
        <v>1.7439107322482154E-2</v>
      </c>
      <c r="K11" s="16">
        <f t="shared" si="5"/>
        <v>3.8198347905220337E-2</v>
      </c>
    </row>
    <row r="12" spans="1:11" x14ac:dyDescent="0.25">
      <c r="A12" s="51">
        <v>800700</v>
      </c>
      <c r="B12" s="21">
        <v>1407883</v>
      </c>
      <c r="C12" s="21">
        <v>2117931</v>
      </c>
      <c r="D12" s="21">
        <v>3546464</v>
      </c>
      <c r="E12" s="21">
        <v>1839859</v>
      </c>
      <c r="F12" s="22">
        <v>5064665</v>
      </c>
      <c r="G12" s="16">
        <f t="shared" si="1"/>
        <v>1.2914692632199515E-2</v>
      </c>
      <c r="H12" s="16">
        <f t="shared" si="2"/>
        <v>1.4475811433085382E-2</v>
      </c>
      <c r="I12" s="16">
        <f t="shared" si="3"/>
        <v>3.4905837680449338E-2</v>
      </c>
      <c r="J12" s="16">
        <f t="shared" si="4"/>
        <v>9.8541838581347255E-3</v>
      </c>
      <c r="K12" s="16">
        <f t="shared" si="5"/>
        <v>6.1698702857641702E-2</v>
      </c>
    </row>
    <row r="13" spans="1:11" x14ac:dyDescent="0.25">
      <c r="A13" s="51">
        <v>81011000</v>
      </c>
      <c r="B13" s="21">
        <v>44149</v>
      </c>
      <c r="C13" s="21">
        <v>68872</v>
      </c>
      <c r="D13" s="21">
        <v>84213</v>
      </c>
      <c r="E13" s="21">
        <v>147431</v>
      </c>
      <c r="F13" s="22">
        <v>17847</v>
      </c>
      <c r="G13" s="16">
        <f t="shared" si="1"/>
        <v>4.0498448025793081E-4</v>
      </c>
      <c r="H13" s="16">
        <f t="shared" si="2"/>
        <v>4.7073208948707787E-4</v>
      </c>
      <c r="I13" s="16">
        <f t="shared" si="3"/>
        <v>8.2886089033574854E-4</v>
      </c>
      <c r="J13" s="16">
        <f t="shared" si="4"/>
        <v>7.8963234703782227E-4</v>
      </c>
      <c r="K13" s="16">
        <f t="shared" si="5"/>
        <v>2.1741551512298077E-4</v>
      </c>
    </row>
    <row r="14" spans="1:11" x14ac:dyDescent="0.25">
      <c r="A14" s="51">
        <v>81019400</v>
      </c>
      <c r="B14" s="21">
        <v>16709</v>
      </c>
      <c r="C14" s="21">
        <v>5306</v>
      </c>
      <c r="D14" s="21">
        <v>5665</v>
      </c>
      <c r="E14" s="21">
        <v>54709</v>
      </c>
      <c r="F14" s="22">
        <v>67845</v>
      </c>
      <c r="G14" s="16">
        <f t="shared" si="1"/>
        <v>1.5327381550272407E-4</v>
      </c>
      <c r="H14" s="16">
        <f t="shared" si="2"/>
        <v>3.626589131749383E-5</v>
      </c>
      <c r="I14" s="16">
        <f t="shared" si="3"/>
        <v>5.5757388333772882E-5</v>
      </c>
      <c r="J14" s="16">
        <f t="shared" si="4"/>
        <v>2.9301840233120723E-4</v>
      </c>
      <c r="K14" s="16">
        <f t="shared" si="5"/>
        <v>8.2650056723923516E-4</v>
      </c>
    </row>
    <row r="15" spans="1:11" x14ac:dyDescent="0.25">
      <c r="A15" s="51">
        <v>81019600</v>
      </c>
      <c r="B15" s="21">
        <v>351707</v>
      </c>
      <c r="C15" s="21">
        <v>831592</v>
      </c>
      <c r="D15" s="21">
        <v>928049</v>
      </c>
      <c r="E15" s="21">
        <v>348550</v>
      </c>
      <c r="F15" s="22">
        <v>412455</v>
      </c>
      <c r="G15" s="16">
        <f t="shared" si="1"/>
        <v>3.2262537452281154E-3</v>
      </c>
      <c r="H15" s="16">
        <f t="shared" si="2"/>
        <v>5.6838343559173256E-3</v>
      </c>
      <c r="I15" s="16">
        <f t="shared" si="3"/>
        <v>9.1342609860140481E-3</v>
      </c>
      <c r="J15" s="16">
        <f t="shared" si="4"/>
        <v>1.8668146764251273E-3</v>
      </c>
      <c r="K15" s="16">
        <f t="shared" si="5"/>
        <v>5.0246044875916981E-3</v>
      </c>
    </row>
    <row r="16" spans="1:11" x14ac:dyDescent="0.25">
      <c r="A16" s="51">
        <v>810199</v>
      </c>
      <c r="B16" s="21">
        <v>694570</v>
      </c>
      <c r="C16" s="21">
        <v>1040987</v>
      </c>
      <c r="D16" s="21">
        <v>1435628</v>
      </c>
      <c r="E16" s="21">
        <v>1029754</v>
      </c>
      <c r="F16" s="22">
        <v>1055114</v>
      </c>
      <c r="G16" s="16">
        <f t="shared" si="1"/>
        <v>6.3713803359702597E-3</v>
      </c>
      <c r="H16" s="16">
        <f t="shared" si="2"/>
        <v>7.1150247653456377E-3</v>
      </c>
      <c r="I16" s="16">
        <f t="shared" si="3"/>
        <v>1.4130073768550343E-2</v>
      </c>
      <c r="J16" s="16">
        <f t="shared" si="4"/>
        <v>5.5153059254267126E-3</v>
      </c>
      <c r="K16" s="16">
        <f t="shared" si="5"/>
        <v>1.2853597457470093E-2</v>
      </c>
    </row>
    <row r="17" spans="1:11" x14ac:dyDescent="0.25">
      <c r="A17" s="51">
        <v>81032000</v>
      </c>
      <c r="B17" s="21">
        <v>0</v>
      </c>
      <c r="C17" s="21">
        <v>0</v>
      </c>
      <c r="D17" s="21">
        <v>0</v>
      </c>
      <c r="E17" s="21">
        <v>0</v>
      </c>
      <c r="F17" s="22">
        <v>129</v>
      </c>
      <c r="G17" s="16">
        <f t="shared" si="1"/>
        <v>0</v>
      </c>
      <c r="H17" s="16">
        <f t="shared" si="2"/>
        <v>0</v>
      </c>
      <c r="I17" s="16">
        <f t="shared" si="3"/>
        <v>0</v>
      </c>
      <c r="J17" s="16">
        <f t="shared" si="4"/>
        <v>0</v>
      </c>
      <c r="K17" s="16">
        <f t="shared" si="5"/>
        <v>1.5715022945517185E-6</v>
      </c>
    </row>
    <row r="18" spans="1:11" x14ac:dyDescent="0.25">
      <c r="A18" s="51">
        <v>810390</v>
      </c>
      <c r="B18" s="21">
        <v>1560</v>
      </c>
      <c r="C18" s="21">
        <v>6782</v>
      </c>
      <c r="D18" s="21">
        <v>2591</v>
      </c>
      <c r="E18" s="21">
        <v>3474</v>
      </c>
      <c r="F18" s="22">
        <v>12165</v>
      </c>
      <c r="G18" s="16">
        <f t="shared" si="1"/>
        <v>1.4310081523984055E-5</v>
      </c>
      <c r="H18" s="16">
        <f t="shared" si="2"/>
        <v>4.6354179215085409E-5</v>
      </c>
      <c r="I18" s="16">
        <f t="shared" si="3"/>
        <v>2.5501746367662053E-5</v>
      </c>
      <c r="J18" s="16">
        <f t="shared" si="4"/>
        <v>1.8606553395211283E-5</v>
      </c>
      <c r="K18" s="16">
        <f t="shared" si="5"/>
        <v>1.48196321032726E-4</v>
      </c>
    </row>
    <row r="19" spans="1:11" s="17" customFormat="1" x14ac:dyDescent="0.25">
      <c r="A19" s="52" t="s">
        <v>47</v>
      </c>
      <c r="B19" s="23">
        <v>109014054</v>
      </c>
      <c r="C19" s="23">
        <v>146308275</v>
      </c>
      <c r="D19" s="23">
        <v>101600885</v>
      </c>
      <c r="E19" s="23">
        <v>186708410</v>
      </c>
      <c r="F19" s="24">
        <v>82087058</v>
      </c>
      <c r="G19" s="18">
        <f t="shared" si="1"/>
        <v>1</v>
      </c>
      <c r="H19" s="18">
        <f t="shared" si="2"/>
        <v>1</v>
      </c>
      <c r="I19" s="18">
        <f t="shared" si="3"/>
        <v>1</v>
      </c>
      <c r="J19" s="18">
        <f t="shared" si="4"/>
        <v>1</v>
      </c>
      <c r="K19" s="18">
        <f t="shared" si="5"/>
        <v>1</v>
      </c>
    </row>
    <row r="21" spans="1:11" s="17" customFormat="1" x14ac:dyDescent="0.25">
      <c r="A21" s="52" t="s">
        <v>55</v>
      </c>
      <c r="B21" s="23" t="s">
        <v>42</v>
      </c>
      <c r="C21" s="23" t="s">
        <v>43</v>
      </c>
      <c r="D21" s="23" t="s">
        <v>44</v>
      </c>
      <c r="E21" s="23" t="s">
        <v>45</v>
      </c>
      <c r="F21" s="24" t="s">
        <v>46</v>
      </c>
      <c r="G21" s="17" t="s">
        <v>49</v>
      </c>
      <c r="H21" s="17" t="s">
        <v>50</v>
      </c>
      <c r="I21" s="17" t="s">
        <v>51</v>
      </c>
      <c r="J21" s="17" t="s">
        <v>52</v>
      </c>
      <c r="K21" s="27" t="s">
        <v>53</v>
      </c>
    </row>
    <row r="22" spans="1:11" x14ac:dyDescent="0.25">
      <c r="A22" s="51" t="s">
        <v>34</v>
      </c>
      <c r="B22" s="21">
        <f>SUM(B2:B5)</f>
        <v>24041</v>
      </c>
      <c r="C22" s="21">
        <f t="shared" ref="C22:F22" si="6">SUM(C2:C5)</f>
        <v>4099</v>
      </c>
      <c r="D22" s="21">
        <f t="shared" si="6"/>
        <v>13595</v>
      </c>
      <c r="E22" s="21">
        <f t="shared" si="6"/>
        <v>140</v>
      </c>
      <c r="F22" s="22">
        <f t="shared" si="6"/>
        <v>24000</v>
      </c>
      <c r="G22" s="26">
        <f>B22/B$24</f>
        <v>2.2053119866544913E-4</v>
      </c>
      <c r="H22" s="26">
        <f t="shared" ref="H22:K24" si="7">C22/C$24</f>
        <v>2.8016187054354923E-5</v>
      </c>
      <c r="I22" s="26">
        <f t="shared" si="7"/>
        <v>1.3380788956710368E-4</v>
      </c>
      <c r="J22" s="26">
        <f t="shared" si="7"/>
        <v>7.4983231874772006E-7</v>
      </c>
      <c r="K22" s="26">
        <f t="shared" si="7"/>
        <v>2.9237251991659881E-4</v>
      </c>
    </row>
    <row r="23" spans="1:11" x14ac:dyDescent="0.25">
      <c r="A23" s="51" t="s">
        <v>35</v>
      </c>
      <c r="B23" s="21">
        <f>SUM(B6:B18)</f>
        <v>108990013</v>
      </c>
      <c r="C23" s="21">
        <f t="shared" ref="C23:F23" si="8">SUM(C6:C18)</f>
        <v>146304176</v>
      </c>
      <c r="D23" s="21">
        <f t="shared" si="8"/>
        <v>101587290</v>
      </c>
      <c r="E23" s="21">
        <f t="shared" si="8"/>
        <v>186708270</v>
      </c>
      <c r="F23" s="22">
        <f t="shared" si="8"/>
        <v>82063058</v>
      </c>
      <c r="G23" s="26">
        <f t="shared" ref="G23:G24" si="9">B23/B$24</f>
        <v>0.9997794688013345</v>
      </c>
      <c r="H23" s="26">
        <f t="shared" si="7"/>
        <v>0.99997198381294561</v>
      </c>
      <c r="I23" s="26">
        <f t="shared" si="7"/>
        <v>0.99986619211043293</v>
      </c>
      <c r="J23" s="26">
        <f t="shared" si="7"/>
        <v>0.99999925016768121</v>
      </c>
      <c r="K23" s="26">
        <f t="shared" si="7"/>
        <v>0.99970762748008335</v>
      </c>
    </row>
    <row r="24" spans="1:11" s="17" customFormat="1" x14ac:dyDescent="0.25">
      <c r="A24" s="60" t="s">
        <v>47</v>
      </c>
      <c r="B24" s="23">
        <f>SUM(B22:B23)</f>
        <v>109014054</v>
      </c>
      <c r="C24" s="23">
        <f t="shared" ref="C24:F24" si="10">SUM(C22:C23)</f>
        <v>146308275</v>
      </c>
      <c r="D24" s="23">
        <f t="shared" si="10"/>
        <v>101600885</v>
      </c>
      <c r="E24" s="23">
        <f t="shared" si="10"/>
        <v>186708410</v>
      </c>
      <c r="F24" s="24">
        <f t="shared" si="10"/>
        <v>82087058</v>
      </c>
      <c r="G24" s="28">
        <f t="shared" si="9"/>
        <v>1</v>
      </c>
      <c r="H24" s="28">
        <f t="shared" si="7"/>
        <v>1</v>
      </c>
      <c r="I24" s="28">
        <f t="shared" si="7"/>
        <v>1</v>
      </c>
      <c r="J24" s="28">
        <f t="shared" si="7"/>
        <v>1</v>
      </c>
      <c r="K24" s="28">
        <f t="shared" si="7"/>
        <v>1</v>
      </c>
    </row>
    <row r="26" spans="1:11" s="17" customFormat="1" x14ac:dyDescent="0.25">
      <c r="A26" s="52" t="s">
        <v>55</v>
      </c>
      <c r="B26" s="23" t="s">
        <v>42</v>
      </c>
      <c r="C26" s="23" t="s">
        <v>43</v>
      </c>
      <c r="D26" s="23" t="s">
        <v>44</v>
      </c>
      <c r="E26" s="23" t="s">
        <v>45</v>
      </c>
      <c r="F26" s="24" t="s">
        <v>46</v>
      </c>
      <c r="G26" s="17" t="s">
        <v>49</v>
      </c>
      <c r="H26" s="17" t="s">
        <v>50</v>
      </c>
      <c r="I26" s="17" t="s">
        <v>51</v>
      </c>
      <c r="J26" s="17" t="s">
        <v>52</v>
      </c>
      <c r="K26" s="27" t="s">
        <v>53</v>
      </c>
    </row>
    <row r="27" spans="1:11" x14ac:dyDescent="0.25">
      <c r="A27" s="51" t="s">
        <v>37</v>
      </c>
      <c r="B27" s="21">
        <f>SUM(B2,B10,B11,B12)</f>
        <v>43969227</v>
      </c>
      <c r="C27" s="21">
        <f t="shared" ref="C27:F27" si="11">SUM(C2,C10,C11,C12)</f>
        <v>60077106</v>
      </c>
      <c r="D27" s="21">
        <f t="shared" si="11"/>
        <v>48491822</v>
      </c>
      <c r="E27" s="21">
        <f t="shared" si="11"/>
        <v>67212464</v>
      </c>
      <c r="F27" s="22">
        <f t="shared" si="11"/>
        <v>51800180</v>
      </c>
      <c r="G27" s="26">
        <f>B27/B$31</f>
        <v>0.40333539930548773</v>
      </c>
      <c r="H27" s="26">
        <f t="shared" ref="H27:K27" si="12">C27/C$31</f>
        <v>0.41062001448653535</v>
      </c>
      <c r="I27" s="26">
        <f t="shared" si="12"/>
        <v>0.47727755521027204</v>
      </c>
      <c r="J27" s="26">
        <f t="shared" si="12"/>
        <v>0.35998626949905471</v>
      </c>
      <c r="K27" s="26">
        <f t="shared" si="12"/>
        <v>0.63103954828055842</v>
      </c>
    </row>
    <row r="28" spans="1:11" x14ac:dyDescent="0.25">
      <c r="A28" s="51" t="s">
        <v>38</v>
      </c>
      <c r="B28" s="21">
        <f>SUM(B4,B8,B17,B18)</f>
        <v>1560</v>
      </c>
      <c r="C28" s="21">
        <f t="shared" ref="C28:F28" si="13">SUM(C4,C8,C17,C18)</f>
        <v>11195</v>
      </c>
      <c r="D28" s="21">
        <f t="shared" si="13"/>
        <v>2658</v>
      </c>
      <c r="E28" s="21">
        <f t="shared" si="13"/>
        <v>3474</v>
      </c>
      <c r="F28" s="22">
        <f t="shared" si="13"/>
        <v>12587</v>
      </c>
      <c r="G28" s="26">
        <f t="shared" ref="G28:G31" si="14">B28/B$31</f>
        <v>1.4310081523984055E-5</v>
      </c>
      <c r="H28" s="26">
        <f t="shared" ref="H28:H31" si="15">C28/C$31</f>
        <v>7.6516519656868355E-5</v>
      </c>
      <c r="I28" s="26">
        <f t="shared" ref="I28:I31" si="16">D28/D$31</f>
        <v>2.6161189442395113E-5</v>
      </c>
      <c r="J28" s="26">
        <f t="shared" ref="J28:J31" si="17">E28/E$31</f>
        <v>1.8606553395211283E-5</v>
      </c>
      <c r="K28" s="26">
        <f t="shared" ref="K28:K31" si="18">F28/F$31</f>
        <v>1.5333720450792622E-4</v>
      </c>
    </row>
    <row r="29" spans="1:11" x14ac:dyDescent="0.25">
      <c r="A29" s="51" t="s">
        <v>40</v>
      </c>
      <c r="B29" s="21">
        <f>SUM(B3,B6,B7,B13,B14,B15,B16)</f>
        <v>1129972</v>
      </c>
      <c r="C29" s="21">
        <f t="shared" ref="C29:F29" si="19">SUM(C3,C6,C7,C13,C14,C15,C16)</f>
        <v>1993641</v>
      </c>
      <c r="D29" s="21">
        <f t="shared" si="19"/>
        <v>2531253</v>
      </c>
      <c r="E29" s="21">
        <f t="shared" si="19"/>
        <v>1621967</v>
      </c>
      <c r="F29" s="22">
        <f t="shared" si="19"/>
        <v>1615177</v>
      </c>
      <c r="G29" s="26">
        <f t="shared" si="14"/>
        <v>1.0365379128089301E-2</v>
      </c>
      <c r="H29" s="26">
        <f t="shared" si="15"/>
        <v>1.3626303775367455E-2</v>
      </c>
      <c r="I29" s="26">
        <f t="shared" si="16"/>
        <v>2.4913690466377335E-2</v>
      </c>
      <c r="J29" s="26">
        <f t="shared" si="17"/>
        <v>8.6871662610163089E-3</v>
      </c>
      <c r="K29" s="26">
        <f t="shared" si="18"/>
        <v>1.9676390400055511E-2</v>
      </c>
    </row>
    <row r="30" spans="1:11" x14ac:dyDescent="0.25">
      <c r="A30" s="51" t="s">
        <v>39</v>
      </c>
      <c r="B30" s="21">
        <f>SUM(B5,B9)</f>
        <v>63913295</v>
      </c>
      <c r="C30" s="21">
        <f t="shared" ref="C30:F30" si="20">SUM(C5,C9)</f>
        <v>84226333</v>
      </c>
      <c r="D30" s="21">
        <f t="shared" si="20"/>
        <v>50575152</v>
      </c>
      <c r="E30" s="21">
        <f t="shared" si="20"/>
        <v>117870505</v>
      </c>
      <c r="F30" s="22">
        <f t="shared" si="20"/>
        <v>28659114</v>
      </c>
      <c r="G30" s="26">
        <f t="shared" si="14"/>
        <v>0.58628491148489903</v>
      </c>
      <c r="H30" s="26">
        <f t="shared" si="15"/>
        <v>0.57567716521844026</v>
      </c>
      <c r="I30" s="26">
        <f t="shared" si="16"/>
        <v>0.49778259313390821</v>
      </c>
      <c r="J30" s="26">
        <f t="shared" si="17"/>
        <v>0.6313079576865338</v>
      </c>
      <c r="K30" s="26">
        <f t="shared" si="18"/>
        <v>0.34913072411487811</v>
      </c>
    </row>
    <row r="31" spans="1:11" s="17" customFormat="1" x14ac:dyDescent="0.25">
      <c r="A31" s="52" t="s">
        <v>47</v>
      </c>
      <c r="B31" s="23">
        <f>SUM(B27:B30)</f>
        <v>109014054</v>
      </c>
      <c r="C31" s="23">
        <f t="shared" ref="C31:F31" si="21">SUM(C27:C30)</f>
        <v>146308275</v>
      </c>
      <c r="D31" s="23">
        <f t="shared" si="21"/>
        <v>101600885</v>
      </c>
      <c r="E31" s="23">
        <f t="shared" si="21"/>
        <v>186708410</v>
      </c>
      <c r="F31" s="24">
        <f t="shared" si="21"/>
        <v>82087058</v>
      </c>
      <c r="G31" s="28">
        <f t="shared" si="14"/>
        <v>1</v>
      </c>
      <c r="H31" s="28">
        <f t="shared" si="15"/>
        <v>1</v>
      </c>
      <c r="I31" s="28">
        <f t="shared" si="16"/>
        <v>1</v>
      </c>
      <c r="J31" s="28">
        <f t="shared" si="17"/>
        <v>1</v>
      </c>
      <c r="K31" s="28">
        <f t="shared" si="18"/>
        <v>1</v>
      </c>
    </row>
  </sheetData>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G33" sqref="G33"/>
    </sheetView>
  </sheetViews>
  <sheetFormatPr defaultRowHeight="15" x14ac:dyDescent="0.25"/>
  <cols>
    <col min="1" max="1" width="18.42578125" style="51" bestFit="1" customWidth="1"/>
    <col min="2" max="5" width="11.7109375" style="21" bestFit="1" customWidth="1"/>
    <col min="6" max="6" width="11.7109375" style="22" bestFit="1" customWidth="1"/>
    <col min="7" max="7" width="12" bestFit="1" customWidth="1"/>
  </cols>
  <sheetData>
    <row r="1" spans="1:11" x14ac:dyDescent="0.25">
      <c r="A1" s="51" t="s">
        <v>131</v>
      </c>
      <c r="B1" s="21" t="s">
        <v>42</v>
      </c>
      <c r="C1" s="21" t="s">
        <v>43</v>
      </c>
      <c r="D1" s="21" t="s">
        <v>44</v>
      </c>
      <c r="E1" s="21" t="s">
        <v>45</v>
      </c>
      <c r="F1" s="22" t="s">
        <v>46</v>
      </c>
      <c r="G1" t="s">
        <v>49</v>
      </c>
      <c r="H1" t="s">
        <v>50</v>
      </c>
      <c r="I1" t="s">
        <v>51</v>
      </c>
      <c r="J1" t="s">
        <v>52</v>
      </c>
      <c r="K1" t="s">
        <v>53</v>
      </c>
    </row>
    <row r="2" spans="1:11" x14ac:dyDescent="0.25">
      <c r="A2" s="51">
        <v>26090000</v>
      </c>
      <c r="B2" s="21">
        <v>6</v>
      </c>
      <c r="C2" s="21">
        <v>10</v>
      </c>
      <c r="D2" s="21">
        <v>550</v>
      </c>
      <c r="E2" s="21">
        <v>0</v>
      </c>
      <c r="F2" s="22">
        <v>0</v>
      </c>
      <c r="G2" s="16">
        <f>B2/B$19</f>
        <v>1.7209220815240945E-6</v>
      </c>
      <c r="H2" s="16">
        <f t="shared" ref="H2:K17" si="0">C2/C$19</f>
        <v>1.1653398107581373E-6</v>
      </c>
      <c r="I2" s="16">
        <f t="shared" si="0"/>
        <v>6.5397744324783744E-5</v>
      </c>
      <c r="J2" s="16">
        <f t="shared" si="0"/>
        <v>0</v>
      </c>
      <c r="K2" s="16">
        <f t="shared" si="0"/>
        <v>0</v>
      </c>
    </row>
    <row r="3" spans="1:11" x14ac:dyDescent="0.25">
      <c r="A3" s="51">
        <v>26110000</v>
      </c>
      <c r="B3" s="21">
        <v>27</v>
      </c>
      <c r="C3" s="21">
        <v>24</v>
      </c>
      <c r="D3" s="21">
        <v>54</v>
      </c>
      <c r="E3" s="21">
        <v>1</v>
      </c>
      <c r="F3" s="22">
        <v>43</v>
      </c>
      <c r="G3" s="16">
        <f t="shared" ref="G3:G19" si="1">B3/B$19</f>
        <v>7.7441493668584245E-6</v>
      </c>
      <c r="H3" s="16">
        <f t="shared" si="0"/>
        <v>2.7968155458195298E-6</v>
      </c>
      <c r="I3" s="16">
        <f t="shared" si="0"/>
        <v>6.4208694427969501E-6</v>
      </c>
      <c r="J3" s="16">
        <f t="shared" si="0"/>
        <v>1.4804337730172292E-7</v>
      </c>
      <c r="K3" s="16">
        <f t="shared" si="0"/>
        <v>9.9177335533993845E-6</v>
      </c>
    </row>
    <row r="4" spans="1:11" x14ac:dyDescent="0.25">
      <c r="A4" s="51">
        <v>26159000</v>
      </c>
      <c r="B4" s="21">
        <v>0</v>
      </c>
      <c r="C4" s="21">
        <v>0</v>
      </c>
      <c r="D4" s="21">
        <v>2</v>
      </c>
      <c r="E4" s="21">
        <v>0</v>
      </c>
      <c r="F4" s="22">
        <v>0</v>
      </c>
      <c r="G4" s="16">
        <f t="shared" si="1"/>
        <v>0</v>
      </c>
      <c r="H4" s="16">
        <f t="shared" si="0"/>
        <v>0</v>
      </c>
      <c r="I4" s="16">
        <f t="shared" si="0"/>
        <v>2.3780997936285E-7</v>
      </c>
      <c r="J4" s="16">
        <f t="shared" si="0"/>
        <v>0</v>
      </c>
      <c r="K4" s="16">
        <f t="shared" si="0"/>
        <v>0</v>
      </c>
    </row>
    <row r="5" spans="1:11" x14ac:dyDescent="0.25">
      <c r="A5" s="51">
        <v>26169000</v>
      </c>
      <c r="B5" s="21">
        <v>7000</v>
      </c>
      <c r="C5" s="21">
        <v>0</v>
      </c>
      <c r="D5" s="21">
        <v>0</v>
      </c>
      <c r="E5" s="21">
        <v>0</v>
      </c>
      <c r="F5" s="22">
        <v>0</v>
      </c>
      <c r="G5" s="16">
        <f t="shared" si="1"/>
        <v>2.0077424284447769E-3</v>
      </c>
      <c r="H5" s="16">
        <f t="shared" si="0"/>
        <v>0</v>
      </c>
      <c r="I5" s="16">
        <f t="shared" si="0"/>
        <v>0</v>
      </c>
      <c r="J5" s="16">
        <f t="shared" si="0"/>
        <v>0</v>
      </c>
      <c r="K5" s="16">
        <f t="shared" si="0"/>
        <v>0</v>
      </c>
    </row>
    <row r="6" spans="1:11" x14ac:dyDescent="0.25">
      <c r="A6" s="51">
        <v>28259040</v>
      </c>
      <c r="B6" s="21">
        <v>8</v>
      </c>
      <c r="C6" s="21">
        <v>187</v>
      </c>
      <c r="D6" s="21">
        <v>51</v>
      </c>
      <c r="E6" s="21">
        <v>362</v>
      </c>
      <c r="F6" s="22">
        <v>515</v>
      </c>
      <c r="G6" s="16">
        <f t="shared" si="1"/>
        <v>2.2945627753654593E-6</v>
      </c>
      <c r="H6" s="16">
        <f t="shared" si="0"/>
        <v>2.1791854461177169E-5</v>
      </c>
      <c r="I6" s="16">
        <f t="shared" si="0"/>
        <v>6.064154473752675E-6</v>
      </c>
      <c r="J6" s="16">
        <f t="shared" si="0"/>
        <v>5.3591702583223692E-5</v>
      </c>
      <c r="K6" s="16">
        <f t="shared" si="0"/>
        <v>1.1878215767443448E-4</v>
      </c>
    </row>
    <row r="7" spans="1:11" x14ac:dyDescent="0.25">
      <c r="A7" s="51">
        <v>28499030</v>
      </c>
      <c r="B7" s="21">
        <v>57</v>
      </c>
      <c r="C7" s="21">
        <v>14</v>
      </c>
      <c r="D7" s="21">
        <v>505</v>
      </c>
      <c r="E7" s="21">
        <v>1006</v>
      </c>
      <c r="F7" s="22">
        <v>2</v>
      </c>
      <c r="G7" s="16">
        <f t="shared" si="1"/>
        <v>1.6348759774478896E-5</v>
      </c>
      <c r="H7" s="16">
        <f t="shared" si="0"/>
        <v>1.6314757350613925E-6</v>
      </c>
      <c r="I7" s="16">
        <f t="shared" si="0"/>
        <v>6.0047019789119626E-5</v>
      </c>
      <c r="J7" s="16">
        <f t="shared" si="0"/>
        <v>1.4893163756553326E-4</v>
      </c>
      <c r="K7" s="16">
        <f t="shared" si="0"/>
        <v>4.6128993271625041E-7</v>
      </c>
    </row>
    <row r="8" spans="1:11" x14ac:dyDescent="0.25">
      <c r="A8" s="51">
        <v>28499050</v>
      </c>
      <c r="B8" s="21">
        <v>0</v>
      </c>
      <c r="C8" s="21">
        <v>0</v>
      </c>
      <c r="D8" s="21">
        <v>0</v>
      </c>
      <c r="E8" s="21">
        <v>0</v>
      </c>
      <c r="F8" s="22">
        <v>5</v>
      </c>
      <c r="G8" s="16">
        <f t="shared" si="1"/>
        <v>0</v>
      </c>
      <c r="H8" s="16">
        <f t="shared" si="0"/>
        <v>0</v>
      </c>
      <c r="I8" s="16">
        <f t="shared" si="0"/>
        <v>0</v>
      </c>
      <c r="J8" s="16">
        <f t="shared" si="0"/>
        <v>0</v>
      </c>
      <c r="K8" s="16">
        <f t="shared" si="0"/>
        <v>1.1532248317906261E-6</v>
      </c>
    </row>
    <row r="9" spans="1:11" x14ac:dyDescent="0.25">
      <c r="A9" s="51">
        <v>7108</v>
      </c>
      <c r="B9" s="21">
        <v>220469</v>
      </c>
      <c r="C9" s="21">
        <v>190194</v>
      </c>
      <c r="D9" s="21">
        <v>496404</v>
      </c>
      <c r="E9" s="21">
        <v>124300</v>
      </c>
      <c r="F9" s="22">
        <v>1125695</v>
      </c>
      <c r="G9" s="16">
        <f t="shared" si="1"/>
        <v>6.3234995065255928E-2</v>
      </c>
      <c r="H9" s="16">
        <f t="shared" si="0"/>
        <v>2.2164063996733319E-2</v>
      </c>
      <c r="I9" s="16">
        <f t="shared" si="0"/>
        <v>5.9024912497818091E-2</v>
      </c>
      <c r="J9" s="16">
        <f t="shared" si="0"/>
        <v>1.8401791798604159E-2</v>
      </c>
      <c r="K9" s="16">
        <f t="shared" si="0"/>
        <v>0.25963588540450977</v>
      </c>
    </row>
    <row r="10" spans="1:11" x14ac:dyDescent="0.25">
      <c r="A10" s="51">
        <v>8001</v>
      </c>
      <c r="B10" s="21">
        <v>2087705</v>
      </c>
      <c r="C10" s="21">
        <v>2120066</v>
      </c>
      <c r="D10" s="21">
        <v>2263943</v>
      </c>
      <c r="E10" s="21">
        <v>4170000</v>
      </c>
      <c r="F10" s="22">
        <v>2577417</v>
      </c>
      <c r="G10" s="16">
        <f t="shared" si="1"/>
        <v>0.59879627236804323</v>
      </c>
      <c r="H10" s="16">
        <f t="shared" si="0"/>
        <v>0.24705973112347615</v>
      </c>
      <c r="I10" s="16">
        <f t="shared" si="0"/>
        <v>0.26919411905433432</v>
      </c>
      <c r="J10" s="16">
        <f t="shared" si="0"/>
        <v>0.6173408833481846</v>
      </c>
      <c r="K10" s="16">
        <f t="shared" si="0"/>
        <v>0.59446825725585994</v>
      </c>
    </row>
    <row r="11" spans="1:11" x14ac:dyDescent="0.25">
      <c r="A11" s="51">
        <v>80030000</v>
      </c>
      <c r="B11" s="21">
        <v>755073</v>
      </c>
      <c r="C11" s="21">
        <v>743040</v>
      </c>
      <c r="D11" s="21">
        <v>235389</v>
      </c>
      <c r="E11" s="21">
        <v>155392</v>
      </c>
      <c r="F11" s="22">
        <v>150250</v>
      </c>
      <c r="G11" s="16">
        <f t="shared" si="1"/>
        <v>0.21657029981044043</v>
      </c>
      <c r="H11" s="16">
        <f t="shared" si="0"/>
        <v>8.6589409298572645E-2</v>
      </c>
      <c r="I11" s="16">
        <f t="shared" si="0"/>
        <v>2.7988926616120947E-2</v>
      </c>
      <c r="J11" s="16">
        <f t="shared" si="0"/>
        <v>2.3004756485669325E-2</v>
      </c>
      <c r="K11" s="16">
        <f t="shared" si="0"/>
        <v>3.465440619530831E-2</v>
      </c>
    </row>
    <row r="12" spans="1:11" x14ac:dyDescent="0.25">
      <c r="A12" s="51">
        <v>800700</v>
      </c>
      <c r="B12" s="21">
        <v>48769</v>
      </c>
      <c r="C12" s="21">
        <v>129230</v>
      </c>
      <c r="D12" s="21">
        <v>81406</v>
      </c>
      <c r="E12" s="21">
        <v>98062</v>
      </c>
      <c r="F12" s="22">
        <v>430659</v>
      </c>
      <c r="G12" s="16">
        <f t="shared" si="1"/>
        <v>1.3987941498974761E-2</v>
      </c>
      <c r="H12" s="16">
        <f t="shared" si="0"/>
        <v>1.505968637442741E-2</v>
      </c>
      <c r="I12" s="16">
        <f t="shared" si="0"/>
        <v>9.6795795900060828E-3</v>
      </c>
      <c r="J12" s="16">
        <f t="shared" si="0"/>
        <v>1.4517429664961553E-2</v>
      </c>
      <c r="K12" s="16">
        <f t="shared" si="0"/>
        <v>9.9329330566823845E-2</v>
      </c>
    </row>
    <row r="13" spans="1:11" x14ac:dyDescent="0.25">
      <c r="A13" s="51">
        <v>81011000</v>
      </c>
      <c r="B13" s="21">
        <v>143</v>
      </c>
      <c r="C13" s="21">
        <v>552</v>
      </c>
      <c r="D13" s="21">
        <v>665</v>
      </c>
      <c r="E13" s="21">
        <v>5428</v>
      </c>
      <c r="F13" s="22">
        <v>197</v>
      </c>
      <c r="G13" s="16">
        <f t="shared" si="1"/>
        <v>4.1015309609657586E-5</v>
      </c>
      <c r="H13" s="16">
        <f t="shared" si="0"/>
        <v>6.4326757553849194E-5</v>
      </c>
      <c r="I13" s="16">
        <f t="shared" si="0"/>
        <v>7.9071818138147618E-5</v>
      </c>
      <c r="J13" s="16">
        <f t="shared" si="0"/>
        <v>8.0357945199375201E-4</v>
      </c>
      <c r="K13" s="16">
        <f t="shared" si="0"/>
        <v>4.5437058372550668E-5</v>
      </c>
    </row>
    <row r="14" spans="1:11" x14ac:dyDescent="0.25">
      <c r="A14" s="51">
        <v>81019400</v>
      </c>
      <c r="B14" s="21">
        <v>167578</v>
      </c>
      <c r="C14" s="21">
        <v>166</v>
      </c>
      <c r="D14" s="21">
        <v>239</v>
      </c>
      <c r="E14" s="21">
        <v>953</v>
      </c>
      <c r="F14" s="22">
        <v>1030</v>
      </c>
      <c r="G14" s="16">
        <f t="shared" si="1"/>
        <v>4.8064780096274115E-2</v>
      </c>
      <c r="H14" s="16">
        <f t="shared" si="0"/>
        <v>1.9344640858585081E-5</v>
      </c>
      <c r="I14" s="16">
        <f t="shared" si="0"/>
        <v>2.8418292533860574E-5</v>
      </c>
      <c r="J14" s="16">
        <f t="shared" si="0"/>
        <v>1.4108533856854193E-4</v>
      </c>
      <c r="K14" s="16">
        <f t="shared" si="0"/>
        <v>2.3756431534886896E-4</v>
      </c>
    </row>
    <row r="15" spans="1:11" x14ac:dyDescent="0.25">
      <c r="A15" s="51">
        <v>81019600</v>
      </c>
      <c r="B15" s="21">
        <v>2437</v>
      </c>
      <c r="C15" s="21">
        <v>3113463</v>
      </c>
      <c r="D15" s="21">
        <v>565547</v>
      </c>
      <c r="E15" s="21">
        <v>668478</v>
      </c>
      <c r="F15" s="22">
        <v>43038</v>
      </c>
      <c r="G15" s="16">
        <f t="shared" si="1"/>
        <v>6.9898118544570306E-4</v>
      </c>
      <c r="H15" s="16">
        <f t="shared" si="0"/>
        <v>0.36282423832224631</v>
      </c>
      <c r="I15" s="16">
        <f t="shared" si="0"/>
        <v>6.7246360199360866E-2</v>
      </c>
      <c r="J15" s="16">
        <f t="shared" si="0"/>
        <v>9.8963740771901135E-2</v>
      </c>
      <c r="K15" s="16">
        <f t="shared" si="0"/>
        <v>9.926498062120993E-3</v>
      </c>
    </row>
    <row r="16" spans="1:11" x14ac:dyDescent="0.25">
      <c r="A16" s="51">
        <v>810199</v>
      </c>
      <c r="B16" s="21">
        <v>197224</v>
      </c>
      <c r="C16" s="21">
        <v>2284241</v>
      </c>
      <c r="D16" s="21">
        <v>4765314</v>
      </c>
      <c r="E16" s="21">
        <v>1530789</v>
      </c>
      <c r="F16" s="22">
        <v>6653</v>
      </c>
      <c r="G16" s="16">
        <f t="shared" si="1"/>
        <v>5.6567856101084668E-2</v>
      </c>
      <c r="H16" s="16">
        <f t="shared" si="0"/>
        <v>0.26619169746659788</v>
      </c>
      <c r="I16" s="16">
        <f t="shared" si="0"/>
        <v>0.56661961199875011</v>
      </c>
      <c r="J16" s="16">
        <f t="shared" si="0"/>
        <v>0.22662317349632713</v>
      </c>
      <c r="K16" s="16">
        <f t="shared" si="0"/>
        <v>1.5344809611806071E-3</v>
      </c>
    </row>
    <row r="17" spans="1:11" x14ac:dyDescent="0.25">
      <c r="A17" s="51">
        <v>81032000</v>
      </c>
      <c r="B17" s="21">
        <v>0</v>
      </c>
      <c r="C17" s="21">
        <v>0</v>
      </c>
      <c r="D17" s="21">
        <v>0</v>
      </c>
      <c r="E17" s="21">
        <v>0</v>
      </c>
      <c r="F17" s="22">
        <v>1</v>
      </c>
      <c r="G17" s="16">
        <f t="shared" si="1"/>
        <v>0</v>
      </c>
      <c r="H17" s="16">
        <f t="shared" si="0"/>
        <v>0</v>
      </c>
      <c r="I17" s="16">
        <f t="shared" si="0"/>
        <v>0</v>
      </c>
      <c r="J17" s="16">
        <f t="shared" si="0"/>
        <v>0</v>
      </c>
      <c r="K17" s="16">
        <f t="shared" si="0"/>
        <v>2.3064496635812521E-7</v>
      </c>
    </row>
    <row r="18" spans="1:11" x14ac:dyDescent="0.25">
      <c r="A18" s="51">
        <v>810390</v>
      </c>
      <c r="B18" s="21">
        <v>7</v>
      </c>
      <c r="C18" s="21">
        <v>1</v>
      </c>
      <c r="D18" s="21">
        <v>7</v>
      </c>
      <c r="E18" s="21">
        <v>6</v>
      </c>
      <c r="F18" s="22">
        <v>163</v>
      </c>
      <c r="G18" s="16">
        <f t="shared" si="1"/>
        <v>2.007742428444777E-6</v>
      </c>
      <c r="H18" s="16">
        <f t="shared" ref="H18:H19" si="2">C18/C$19</f>
        <v>1.1653398107581375E-7</v>
      </c>
      <c r="I18" s="16">
        <f t="shared" ref="I18:I19" si="3">D18/D$19</f>
        <v>8.3233492776997499E-7</v>
      </c>
      <c r="J18" s="16">
        <f t="shared" ref="J18:J19" si="4">E18/E$19</f>
        <v>8.8826026381033746E-7</v>
      </c>
      <c r="K18" s="16">
        <f t="shared" ref="K18:K19" si="5">F18/F$19</f>
        <v>3.7595129516374407E-5</v>
      </c>
    </row>
    <row r="19" spans="1:11" s="17" customFormat="1" x14ac:dyDescent="0.25">
      <c r="A19" s="52" t="s">
        <v>47</v>
      </c>
      <c r="B19" s="23">
        <v>3486503</v>
      </c>
      <c r="C19" s="23">
        <v>8581188</v>
      </c>
      <c r="D19" s="23">
        <v>8410076</v>
      </c>
      <c r="E19" s="23">
        <v>6754777</v>
      </c>
      <c r="F19" s="24">
        <v>4335668</v>
      </c>
      <c r="G19" s="18">
        <f t="shared" si="1"/>
        <v>1</v>
      </c>
      <c r="H19" s="18">
        <f t="shared" si="2"/>
        <v>1</v>
      </c>
      <c r="I19" s="18">
        <f t="shared" si="3"/>
        <v>1</v>
      </c>
      <c r="J19" s="18">
        <f t="shared" si="4"/>
        <v>1</v>
      </c>
      <c r="K19" s="18">
        <f t="shared" si="5"/>
        <v>1</v>
      </c>
    </row>
    <row r="21" spans="1:11" s="17" customFormat="1" x14ac:dyDescent="0.25">
      <c r="A21" s="52" t="s">
        <v>131</v>
      </c>
      <c r="B21" s="23" t="s">
        <v>42</v>
      </c>
      <c r="C21" s="23" t="s">
        <v>43</v>
      </c>
      <c r="D21" s="23" t="s">
        <v>44</v>
      </c>
      <c r="E21" s="23" t="s">
        <v>45</v>
      </c>
      <c r="F21" s="24" t="s">
        <v>46</v>
      </c>
      <c r="G21" s="17" t="s">
        <v>49</v>
      </c>
      <c r="H21" s="17" t="s">
        <v>50</v>
      </c>
      <c r="I21" s="17" t="s">
        <v>51</v>
      </c>
      <c r="J21" s="17" t="s">
        <v>52</v>
      </c>
      <c r="K21" s="27" t="s">
        <v>53</v>
      </c>
    </row>
    <row r="22" spans="1:11" x14ac:dyDescent="0.25">
      <c r="A22" s="51" t="s">
        <v>34</v>
      </c>
      <c r="B22" s="21">
        <f>SUM(B2:B5)</f>
        <v>7033</v>
      </c>
      <c r="C22" s="21">
        <f t="shared" ref="C22:F22" si="6">SUM(C2:C5)</f>
        <v>34</v>
      </c>
      <c r="D22" s="21">
        <f t="shared" si="6"/>
        <v>606</v>
      </c>
      <c r="E22" s="21">
        <f t="shared" si="6"/>
        <v>1</v>
      </c>
      <c r="F22" s="22">
        <f t="shared" si="6"/>
        <v>43</v>
      </c>
      <c r="G22" s="26">
        <f>B22/B$24</f>
        <v>2.0172074998931594E-3</v>
      </c>
      <c r="H22" s="26">
        <f t="shared" ref="H22:K24" si="7">C22/C$24</f>
        <v>3.9621553565776674E-6</v>
      </c>
      <c r="I22" s="26">
        <f t="shared" si="7"/>
        <v>7.2056423746943543E-5</v>
      </c>
      <c r="J22" s="26">
        <f t="shared" si="7"/>
        <v>1.4804337730172292E-7</v>
      </c>
      <c r="K22" s="26">
        <f t="shared" si="7"/>
        <v>9.9177335533993845E-6</v>
      </c>
    </row>
    <row r="23" spans="1:11" x14ac:dyDescent="0.25">
      <c r="A23" s="51" t="s">
        <v>35</v>
      </c>
      <c r="B23" s="21">
        <f>SUM(B6:B18)</f>
        <v>3479470</v>
      </c>
      <c r="C23" s="21">
        <f t="shared" ref="C23:F23" si="8">SUM(C6:C18)</f>
        <v>8581154</v>
      </c>
      <c r="D23" s="21">
        <f t="shared" si="8"/>
        <v>8409470</v>
      </c>
      <c r="E23" s="21">
        <f t="shared" si="8"/>
        <v>6754776</v>
      </c>
      <c r="F23" s="22">
        <f t="shared" si="8"/>
        <v>4335625</v>
      </c>
      <c r="G23" s="26">
        <f t="shared" ref="G23:G24" si="9">B23/B$24</f>
        <v>0.9979827925001068</v>
      </c>
      <c r="H23" s="26">
        <f t="shared" si="7"/>
        <v>0.99999603784464342</v>
      </c>
      <c r="I23" s="26">
        <f t="shared" si="7"/>
        <v>0.99992794357625303</v>
      </c>
      <c r="J23" s="26">
        <f t="shared" si="7"/>
        <v>0.99999985195662267</v>
      </c>
      <c r="K23" s="26">
        <f t="shared" si="7"/>
        <v>0.99999008226644659</v>
      </c>
    </row>
    <row r="24" spans="1:11" s="17" customFormat="1" x14ac:dyDescent="0.25">
      <c r="A24" s="60" t="s">
        <v>47</v>
      </c>
      <c r="B24" s="23">
        <f>SUM(B22:B23)</f>
        <v>3486503</v>
      </c>
      <c r="C24" s="23">
        <f t="shared" ref="C24:F24" si="10">SUM(C22:C23)</f>
        <v>8581188</v>
      </c>
      <c r="D24" s="23">
        <f t="shared" si="10"/>
        <v>8410076</v>
      </c>
      <c r="E24" s="23">
        <f t="shared" si="10"/>
        <v>6754777</v>
      </c>
      <c r="F24" s="24">
        <f t="shared" si="10"/>
        <v>4335668</v>
      </c>
      <c r="G24" s="28">
        <f t="shared" si="9"/>
        <v>1</v>
      </c>
      <c r="H24" s="28">
        <f t="shared" si="7"/>
        <v>1</v>
      </c>
      <c r="I24" s="28">
        <f t="shared" si="7"/>
        <v>1</v>
      </c>
      <c r="J24" s="28">
        <f t="shared" si="7"/>
        <v>1</v>
      </c>
      <c r="K24" s="28">
        <f t="shared" si="7"/>
        <v>1</v>
      </c>
    </row>
    <row r="26" spans="1:11" s="17" customFormat="1" x14ac:dyDescent="0.25">
      <c r="A26" s="52" t="s">
        <v>131</v>
      </c>
      <c r="B26" s="23" t="s">
        <v>42</v>
      </c>
      <c r="C26" s="23" t="s">
        <v>43</v>
      </c>
      <c r="D26" s="23" t="s">
        <v>44</v>
      </c>
      <c r="E26" s="23" t="s">
        <v>45</v>
      </c>
      <c r="F26" s="24" t="s">
        <v>46</v>
      </c>
      <c r="G26" s="17" t="s">
        <v>49</v>
      </c>
      <c r="H26" s="17" t="s">
        <v>50</v>
      </c>
      <c r="I26" s="17" t="s">
        <v>51</v>
      </c>
      <c r="J26" s="17" t="s">
        <v>52</v>
      </c>
      <c r="K26" s="27" t="s">
        <v>53</v>
      </c>
    </row>
    <row r="27" spans="1:11" x14ac:dyDescent="0.25">
      <c r="A27" s="51" t="s">
        <v>37</v>
      </c>
      <c r="B27" s="21">
        <f>SUM(B2,B10,B11,B12)</f>
        <v>2891553</v>
      </c>
      <c r="C27" s="21">
        <f t="shared" ref="C27:F27" si="11">SUM(C2,C10,C11,C12)</f>
        <v>2992346</v>
      </c>
      <c r="D27" s="21">
        <f t="shared" si="11"/>
        <v>2581288</v>
      </c>
      <c r="E27" s="21">
        <f t="shared" si="11"/>
        <v>4423454</v>
      </c>
      <c r="F27" s="22">
        <f t="shared" si="11"/>
        <v>3158326</v>
      </c>
      <c r="G27" s="26">
        <f>B27/B$31</f>
        <v>0.82935623459954</v>
      </c>
      <c r="H27" s="26">
        <f t="shared" ref="H27:K31" si="12">C27/C$31</f>
        <v>0.34870999213628695</v>
      </c>
      <c r="I27" s="26">
        <f t="shared" si="12"/>
        <v>0.30692802300478617</v>
      </c>
      <c r="J27" s="26">
        <f t="shared" si="12"/>
        <v>0.65486306949881545</v>
      </c>
      <c r="K27" s="26">
        <f t="shared" si="12"/>
        <v>0.7284519940179921</v>
      </c>
    </row>
    <row r="28" spans="1:11" x14ac:dyDescent="0.25">
      <c r="A28" s="51" t="s">
        <v>38</v>
      </c>
      <c r="B28" s="21">
        <f>SUM(B4,B8,B17,B18)</f>
        <v>7</v>
      </c>
      <c r="C28" s="21">
        <f t="shared" ref="C28:F28" si="13">SUM(C4,C8,C17,C18)</f>
        <v>1</v>
      </c>
      <c r="D28" s="21">
        <f t="shared" si="13"/>
        <v>9</v>
      </c>
      <c r="E28" s="21">
        <f t="shared" si="13"/>
        <v>6</v>
      </c>
      <c r="F28" s="22">
        <f t="shared" si="13"/>
        <v>169</v>
      </c>
      <c r="G28" s="26">
        <f t="shared" ref="G28:G31" si="14">B28/B$31</f>
        <v>2.007742428444777E-6</v>
      </c>
      <c r="H28" s="26">
        <f t="shared" si="12"/>
        <v>1.1653398107581375E-7</v>
      </c>
      <c r="I28" s="26">
        <f t="shared" si="12"/>
        <v>1.070144907132825E-6</v>
      </c>
      <c r="J28" s="26">
        <f t="shared" si="12"/>
        <v>8.8826026381033746E-7</v>
      </c>
      <c r="K28" s="26">
        <f t="shared" si="12"/>
        <v>3.8978999314523159E-5</v>
      </c>
    </row>
    <row r="29" spans="1:11" x14ac:dyDescent="0.25">
      <c r="A29" s="51" t="s">
        <v>40</v>
      </c>
      <c r="B29" s="21">
        <f>SUM(B3,B6,B7,B13,B14,B15,B16)</f>
        <v>367474</v>
      </c>
      <c r="C29" s="21">
        <f t="shared" ref="C29:F29" si="15">SUM(C3,C6,C7,C13,C14,C15,C16)</f>
        <v>5398647</v>
      </c>
      <c r="D29" s="21">
        <f t="shared" si="15"/>
        <v>5332375</v>
      </c>
      <c r="E29" s="21">
        <f t="shared" si="15"/>
        <v>2207017</v>
      </c>
      <c r="F29" s="22">
        <f t="shared" si="15"/>
        <v>51478</v>
      </c>
      <c r="G29" s="26">
        <f t="shared" si="14"/>
        <v>0.10539902016433085</v>
      </c>
      <c r="H29" s="26">
        <f t="shared" si="12"/>
        <v>0.6291258273329986</v>
      </c>
      <c r="I29" s="26">
        <f t="shared" si="12"/>
        <v>0.63404599435248865</v>
      </c>
      <c r="J29" s="26">
        <f t="shared" si="12"/>
        <v>0.32673425044231658</v>
      </c>
      <c r="K29" s="26">
        <f t="shared" si="12"/>
        <v>1.1873141578183569E-2</v>
      </c>
    </row>
    <row r="30" spans="1:11" x14ac:dyDescent="0.25">
      <c r="A30" s="51" t="s">
        <v>39</v>
      </c>
      <c r="B30" s="21">
        <f>SUM(B5,B9)</f>
        <v>227469</v>
      </c>
      <c r="C30" s="21">
        <f t="shared" ref="C30:F30" si="16">SUM(C5,C9)</f>
        <v>190194</v>
      </c>
      <c r="D30" s="21">
        <f t="shared" si="16"/>
        <v>496404</v>
      </c>
      <c r="E30" s="21">
        <f t="shared" si="16"/>
        <v>124300</v>
      </c>
      <c r="F30" s="22">
        <f t="shared" si="16"/>
        <v>1125695</v>
      </c>
      <c r="G30" s="26">
        <f t="shared" si="14"/>
        <v>6.5242737493700714E-2</v>
      </c>
      <c r="H30" s="26">
        <f t="shared" si="12"/>
        <v>2.2164063996733319E-2</v>
      </c>
      <c r="I30" s="26">
        <f t="shared" si="12"/>
        <v>5.9024912497818091E-2</v>
      </c>
      <c r="J30" s="26">
        <f t="shared" si="12"/>
        <v>1.8401791798604159E-2</v>
      </c>
      <c r="K30" s="26">
        <f t="shared" si="12"/>
        <v>0.25963588540450977</v>
      </c>
    </row>
    <row r="31" spans="1:11" s="17" customFormat="1" x14ac:dyDescent="0.25">
      <c r="A31" s="52" t="s">
        <v>47</v>
      </c>
      <c r="B31" s="23">
        <f>SUM(B27:B30)</f>
        <v>3486503</v>
      </c>
      <c r="C31" s="23">
        <f t="shared" ref="C31:F31" si="17">SUM(C27:C30)</f>
        <v>8581188</v>
      </c>
      <c r="D31" s="23">
        <f t="shared" si="17"/>
        <v>8410076</v>
      </c>
      <c r="E31" s="23">
        <f t="shared" si="17"/>
        <v>6754777</v>
      </c>
      <c r="F31" s="24">
        <f t="shared" si="17"/>
        <v>4335668</v>
      </c>
      <c r="G31" s="28">
        <f t="shared" si="14"/>
        <v>1</v>
      </c>
      <c r="H31" s="28">
        <f t="shared" si="12"/>
        <v>1</v>
      </c>
      <c r="I31" s="28">
        <f t="shared" si="12"/>
        <v>1</v>
      </c>
      <c r="J31" s="28">
        <f t="shared" si="12"/>
        <v>1</v>
      </c>
      <c r="K31" s="28">
        <f t="shared" si="12"/>
        <v>1</v>
      </c>
    </row>
  </sheetData>
  <pageMargins left="0.7" right="0.7" top="0.75" bottom="0.75" header="0.3" footer="0.3"/>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election activeCell="E22" sqref="E22"/>
    </sheetView>
  </sheetViews>
  <sheetFormatPr defaultRowHeight="15" x14ac:dyDescent="0.25"/>
  <cols>
    <col min="1" max="1" width="27.85546875" style="20" bestFit="1" customWidth="1"/>
    <col min="2" max="5" width="13.85546875" style="21" bestFit="1" customWidth="1"/>
    <col min="6" max="6" width="12.7109375" style="22" bestFit="1" customWidth="1"/>
    <col min="7" max="10" width="8" customWidth="1"/>
    <col min="11" max="11" width="8" style="25" customWidth="1"/>
  </cols>
  <sheetData>
    <row r="1" spans="1:11" s="17" customFormat="1" x14ac:dyDescent="0.25">
      <c r="A1" s="19" t="s">
        <v>139</v>
      </c>
      <c r="B1" s="23" t="s">
        <v>42</v>
      </c>
      <c r="C1" s="23" t="s">
        <v>43</v>
      </c>
      <c r="D1" s="23" t="s">
        <v>44</v>
      </c>
      <c r="E1" s="23" t="s">
        <v>45</v>
      </c>
      <c r="F1" s="24" t="s">
        <v>46</v>
      </c>
      <c r="G1" s="17" t="s">
        <v>49</v>
      </c>
      <c r="H1" s="17" t="s">
        <v>50</v>
      </c>
      <c r="I1" s="17" t="s">
        <v>51</v>
      </c>
      <c r="J1" s="17" t="s">
        <v>52</v>
      </c>
      <c r="K1" s="27" t="s">
        <v>53</v>
      </c>
    </row>
    <row r="2" spans="1:11" x14ac:dyDescent="0.25">
      <c r="A2" s="20" t="s">
        <v>71</v>
      </c>
      <c r="B2" s="21">
        <v>6240739</v>
      </c>
      <c r="C2" s="21">
        <v>663900</v>
      </c>
      <c r="D2" s="21">
        <v>5204601</v>
      </c>
      <c r="E2" s="21">
        <v>4689812</v>
      </c>
      <c r="F2" s="22">
        <v>1550060</v>
      </c>
      <c r="G2" s="16">
        <f>B2/B$53</f>
        <v>5.7247105038401747E-2</v>
      </c>
      <c r="H2" s="16">
        <f t="shared" ref="H2:K2" si="0">C2/C$53</f>
        <v>4.5376790888963731E-3</v>
      </c>
      <c r="I2" s="16">
        <f t="shared" si="0"/>
        <v>5.1225941585056077E-2</v>
      </c>
      <c r="J2" s="16">
        <f t="shared" si="0"/>
        <v>2.5118375760363444E-2</v>
      </c>
      <c r="K2" s="35">
        <f t="shared" si="0"/>
        <v>1.8883122842580129E-2</v>
      </c>
    </row>
    <row r="3" spans="1:11" x14ac:dyDescent="0.25">
      <c r="A3" s="20" t="s">
        <v>72</v>
      </c>
      <c r="B3" s="21">
        <v>0</v>
      </c>
      <c r="C3" s="21">
        <v>2173</v>
      </c>
      <c r="D3" s="21">
        <v>0</v>
      </c>
      <c r="E3" s="21">
        <v>0</v>
      </c>
      <c r="F3" s="22">
        <v>62</v>
      </c>
      <c r="G3" s="16">
        <f t="shared" ref="G3:G55" si="1">B3/B$53</f>
        <v>0</v>
      </c>
      <c r="H3" s="16">
        <f t="shared" ref="H3:H53" si="2">C3/C$53</f>
        <v>1.485220162700982E-5</v>
      </c>
      <c r="I3" s="16">
        <f t="shared" ref="I3:I53" si="3">D3/D$53</f>
        <v>0</v>
      </c>
      <c r="J3" s="16">
        <f t="shared" ref="J3:J53" si="4">E3/E$53</f>
        <v>0</v>
      </c>
      <c r="K3" s="35">
        <f t="shared" ref="K3:K53" si="5">F3/F$53</f>
        <v>7.5529567645121358E-7</v>
      </c>
    </row>
    <row r="4" spans="1:11" x14ac:dyDescent="0.25">
      <c r="A4" s="20" t="s">
        <v>65</v>
      </c>
      <c r="B4" s="21">
        <v>119524</v>
      </c>
      <c r="C4" s="21">
        <v>359511</v>
      </c>
      <c r="D4" s="21">
        <v>635943</v>
      </c>
      <c r="E4" s="21">
        <v>486358</v>
      </c>
      <c r="F4" s="22">
        <v>372096</v>
      </c>
      <c r="G4" s="16">
        <f t="shared" si="1"/>
        <v>1.0964090923542757E-3</v>
      </c>
      <c r="H4" s="16">
        <f t="shared" si="2"/>
        <v>2.4572157658204912E-3</v>
      </c>
      <c r="I4" s="16">
        <f t="shared" si="3"/>
        <v>6.2592269742532264E-3</v>
      </c>
      <c r="J4" s="16">
        <f t="shared" si="4"/>
        <v>2.6049067634393115E-3</v>
      </c>
      <c r="K4" s="35">
        <f t="shared" si="5"/>
        <v>4.5329435487869475E-3</v>
      </c>
    </row>
    <row r="5" spans="1:11" x14ac:dyDescent="0.25">
      <c r="A5" s="20" t="s">
        <v>104</v>
      </c>
      <c r="B5" s="21">
        <v>0</v>
      </c>
      <c r="C5" s="21">
        <v>0</v>
      </c>
      <c r="D5" s="21">
        <v>0</v>
      </c>
      <c r="E5" s="21">
        <v>0</v>
      </c>
      <c r="F5" s="22">
        <v>60</v>
      </c>
      <c r="G5" s="16">
        <f t="shared" si="1"/>
        <v>0</v>
      </c>
      <c r="H5" s="16">
        <f t="shared" si="2"/>
        <v>0</v>
      </c>
      <c r="I5" s="16">
        <f t="shared" si="3"/>
        <v>0</v>
      </c>
      <c r="J5" s="16">
        <f t="shared" si="4"/>
        <v>0</v>
      </c>
      <c r="K5" s="35">
        <f t="shared" si="5"/>
        <v>7.3093129979149702E-7</v>
      </c>
    </row>
    <row r="6" spans="1:11" x14ac:dyDescent="0.25">
      <c r="A6" s="20" t="s">
        <v>89</v>
      </c>
      <c r="B6" s="21">
        <v>0</v>
      </c>
      <c r="C6" s="21">
        <v>18444</v>
      </c>
      <c r="D6" s="21">
        <v>32616</v>
      </c>
      <c r="E6" s="21">
        <v>2267888</v>
      </c>
      <c r="F6" s="22">
        <v>9389090</v>
      </c>
      <c r="G6" s="16">
        <f t="shared" si="1"/>
        <v>0</v>
      </c>
      <c r="H6" s="16">
        <f t="shared" si="2"/>
        <v>1.2606258941949796E-4</v>
      </c>
      <c r="I6" s="16">
        <f t="shared" si="3"/>
        <v>3.2102082575363391E-4</v>
      </c>
      <c r="J6" s="16">
        <f t="shared" si="4"/>
        <v>1.2146683697858067E-2</v>
      </c>
      <c r="K6" s="35">
        <f t="shared" si="5"/>
        <v>0.1143796626259891</v>
      </c>
    </row>
    <row r="7" spans="1:11" x14ac:dyDescent="0.25">
      <c r="A7" s="20" t="s">
        <v>90</v>
      </c>
      <c r="B7" s="21">
        <v>0</v>
      </c>
      <c r="C7" s="21">
        <v>0</v>
      </c>
      <c r="D7" s="21">
        <v>0</v>
      </c>
      <c r="E7" s="21">
        <v>845509</v>
      </c>
      <c r="F7" s="22">
        <v>17103</v>
      </c>
      <c r="G7" s="16">
        <f t="shared" si="1"/>
        <v>0</v>
      </c>
      <c r="H7" s="16">
        <f t="shared" si="2"/>
        <v>0</v>
      </c>
      <c r="I7" s="16">
        <f t="shared" si="3"/>
        <v>0</v>
      </c>
      <c r="J7" s="16">
        <f t="shared" si="4"/>
        <v>4.5284998142290428E-3</v>
      </c>
      <c r="K7" s="35">
        <f t="shared" si="5"/>
        <v>2.0835196700556621E-4</v>
      </c>
    </row>
    <row r="8" spans="1:11" x14ac:dyDescent="0.25">
      <c r="A8" s="20" t="s">
        <v>73</v>
      </c>
      <c r="B8" s="21">
        <v>51025</v>
      </c>
      <c r="C8" s="21">
        <v>34593</v>
      </c>
      <c r="D8" s="21">
        <v>28216</v>
      </c>
      <c r="E8" s="21">
        <v>34610</v>
      </c>
      <c r="F8" s="22">
        <v>25850</v>
      </c>
      <c r="G8" s="16">
        <f t="shared" si="1"/>
        <v>4.6805891651364513E-4</v>
      </c>
      <c r="H8" s="16">
        <f t="shared" si="2"/>
        <v>2.3643912143725296E-4</v>
      </c>
      <c r="I8" s="16">
        <f t="shared" si="3"/>
        <v>2.7771411636817928E-4</v>
      </c>
      <c r="J8" s="16">
        <f t="shared" si="4"/>
        <v>1.8536926108470421E-4</v>
      </c>
      <c r="K8" s="35">
        <f t="shared" si="5"/>
        <v>3.1490956832683659E-4</v>
      </c>
    </row>
    <row r="9" spans="1:11" x14ac:dyDescent="0.25">
      <c r="A9" s="20" t="s">
        <v>66</v>
      </c>
      <c r="B9" s="21">
        <v>260183</v>
      </c>
      <c r="C9" s="21">
        <v>1437720</v>
      </c>
      <c r="D9" s="21">
        <v>3512925</v>
      </c>
      <c r="E9" s="21">
        <v>7084212</v>
      </c>
      <c r="F9" s="22">
        <v>545868</v>
      </c>
      <c r="G9" s="16">
        <f t="shared" si="1"/>
        <v>2.3866922699709893E-3</v>
      </c>
      <c r="H9" s="16">
        <f t="shared" si="2"/>
        <v>9.8266485610605421E-3</v>
      </c>
      <c r="I9" s="16">
        <f t="shared" si="3"/>
        <v>3.457573228815871E-2</v>
      </c>
      <c r="J9" s="16">
        <f t="shared" si="4"/>
        <v>3.7942650789003024E-2</v>
      </c>
      <c r="K9" s="35">
        <f t="shared" si="5"/>
        <v>6.6498667792430815E-3</v>
      </c>
    </row>
    <row r="10" spans="1:11" x14ac:dyDescent="0.25">
      <c r="A10" s="20" t="s">
        <v>74</v>
      </c>
      <c r="B10" s="21">
        <v>13091</v>
      </c>
      <c r="C10" s="21">
        <v>315653</v>
      </c>
      <c r="D10" s="21">
        <v>140671</v>
      </c>
      <c r="E10" s="21">
        <v>293792</v>
      </c>
      <c r="F10" s="22">
        <v>361682</v>
      </c>
      <c r="G10" s="16">
        <f t="shared" si="1"/>
        <v>1.2008543412209953E-4</v>
      </c>
      <c r="H10" s="16">
        <f t="shared" si="2"/>
        <v>2.1574514496873125E-3</v>
      </c>
      <c r="I10" s="16">
        <f t="shared" si="3"/>
        <v>1.3845450263548394E-3</v>
      </c>
      <c r="J10" s="16">
        <f t="shared" si="4"/>
        <v>1.5735338327823583E-3</v>
      </c>
      <c r="K10" s="35">
        <f t="shared" si="5"/>
        <v>4.4060782395198032E-3</v>
      </c>
    </row>
    <row r="11" spans="1:11" x14ac:dyDescent="0.25">
      <c r="A11" s="20" t="s">
        <v>75</v>
      </c>
      <c r="B11" s="21">
        <v>72845</v>
      </c>
      <c r="C11" s="21">
        <v>0</v>
      </c>
      <c r="D11" s="21">
        <v>0</v>
      </c>
      <c r="E11" s="21">
        <v>0</v>
      </c>
      <c r="F11" s="22">
        <v>0</v>
      </c>
      <c r="G11" s="16">
        <f t="shared" si="1"/>
        <v>6.6821659526578102E-4</v>
      </c>
      <c r="H11" s="16">
        <f t="shared" si="2"/>
        <v>0</v>
      </c>
      <c r="I11" s="16">
        <f t="shared" si="3"/>
        <v>0</v>
      </c>
      <c r="J11" s="16">
        <f t="shared" si="4"/>
        <v>0</v>
      </c>
      <c r="K11" s="35">
        <f t="shared" si="5"/>
        <v>0</v>
      </c>
    </row>
    <row r="12" spans="1:11" x14ac:dyDescent="0.25">
      <c r="A12" s="20" t="s">
        <v>61</v>
      </c>
      <c r="B12" s="21">
        <v>11016277</v>
      </c>
      <c r="C12" s="21">
        <v>16644102</v>
      </c>
      <c r="D12" s="21">
        <v>18667158</v>
      </c>
      <c r="E12" s="21">
        <v>86570344</v>
      </c>
      <c r="F12" s="22">
        <v>4905565</v>
      </c>
      <c r="G12" s="16">
        <f t="shared" si="1"/>
        <v>0.10105373202614774</v>
      </c>
      <c r="H12" s="16">
        <f t="shared" si="2"/>
        <v>0.1137604964585906</v>
      </c>
      <c r="I12" s="16">
        <f t="shared" si="3"/>
        <v>0.1837302696723557</v>
      </c>
      <c r="J12" s="16">
        <f t="shared" si="4"/>
        <v>0.46366601268791269</v>
      </c>
      <c r="K12" s="35">
        <f t="shared" si="5"/>
        <v>5.9760516694361249E-2</v>
      </c>
    </row>
    <row r="13" spans="1:11" x14ac:dyDescent="0.25">
      <c r="A13" s="20" t="s">
        <v>62</v>
      </c>
      <c r="B13" s="21">
        <v>2950745</v>
      </c>
      <c r="C13" s="21">
        <v>3942223</v>
      </c>
      <c r="D13" s="21">
        <v>5459131</v>
      </c>
      <c r="E13" s="21">
        <v>3559602</v>
      </c>
      <c r="F13" s="22">
        <v>5708654</v>
      </c>
      <c r="G13" s="16">
        <f t="shared" si="1"/>
        <v>2.7067565068261749E-2</v>
      </c>
      <c r="H13" s="16">
        <f t="shared" si="2"/>
        <v>2.6944634539638992E-2</v>
      </c>
      <c r="I13" s="16">
        <f t="shared" si="3"/>
        <v>5.3731136298665112E-2</v>
      </c>
      <c r="J13" s="16">
        <f t="shared" si="4"/>
        <v>1.906503301056444E-2</v>
      </c>
      <c r="K13" s="35">
        <f t="shared" si="5"/>
        <v>6.95438981379988E-2</v>
      </c>
    </row>
    <row r="14" spans="1:11" x14ac:dyDescent="0.25">
      <c r="A14" s="20" t="s">
        <v>91</v>
      </c>
      <c r="B14" s="21">
        <v>0</v>
      </c>
      <c r="C14" s="21">
        <v>2718</v>
      </c>
      <c r="D14" s="21">
        <v>0</v>
      </c>
      <c r="E14" s="21">
        <v>0</v>
      </c>
      <c r="F14" s="22">
        <v>0</v>
      </c>
      <c r="G14" s="16">
        <f t="shared" si="1"/>
        <v>0</v>
      </c>
      <c r="H14" s="16">
        <f t="shared" si="2"/>
        <v>1.8577213079711314E-5</v>
      </c>
      <c r="I14" s="16">
        <f t="shared" si="3"/>
        <v>0</v>
      </c>
      <c r="J14" s="16">
        <f t="shared" si="4"/>
        <v>0</v>
      </c>
      <c r="K14" s="35">
        <f t="shared" si="5"/>
        <v>0</v>
      </c>
    </row>
    <row r="15" spans="1:11" x14ac:dyDescent="0.25">
      <c r="A15" s="20" t="s">
        <v>76</v>
      </c>
      <c r="B15" s="21">
        <v>0</v>
      </c>
      <c r="C15" s="21">
        <v>0</v>
      </c>
      <c r="D15" s="21">
        <v>683</v>
      </c>
      <c r="E15" s="21">
        <v>0</v>
      </c>
      <c r="F15" s="22">
        <v>3948</v>
      </c>
      <c r="G15" s="16">
        <f t="shared" si="1"/>
        <v>0</v>
      </c>
      <c r="H15" s="16">
        <f t="shared" si="2"/>
        <v>0</v>
      </c>
      <c r="I15" s="16">
        <f t="shared" si="3"/>
        <v>6.7223823886967128E-6</v>
      </c>
      <c r="J15" s="16">
        <f t="shared" si="4"/>
        <v>0</v>
      </c>
      <c r="K15" s="35">
        <f t="shared" si="5"/>
        <v>4.8095279526280499E-5</v>
      </c>
    </row>
    <row r="16" spans="1:11" x14ac:dyDescent="0.25">
      <c r="A16" s="20" t="s">
        <v>77</v>
      </c>
      <c r="B16" s="21">
        <v>0</v>
      </c>
      <c r="C16" s="21">
        <v>0</v>
      </c>
      <c r="D16" s="21">
        <v>0</v>
      </c>
      <c r="E16" s="21">
        <v>28</v>
      </c>
      <c r="F16" s="22">
        <v>0</v>
      </c>
      <c r="G16" s="16">
        <f t="shared" si="1"/>
        <v>0</v>
      </c>
      <c r="H16" s="16">
        <f t="shared" si="2"/>
        <v>0</v>
      </c>
      <c r="I16" s="16">
        <f t="shared" si="3"/>
        <v>0</v>
      </c>
      <c r="J16" s="16">
        <f t="shared" si="4"/>
        <v>1.49966463749544E-7</v>
      </c>
      <c r="K16" s="35">
        <f t="shared" si="5"/>
        <v>0</v>
      </c>
    </row>
    <row r="17" spans="1:11" x14ac:dyDescent="0.25">
      <c r="A17" s="20" t="s">
        <v>78</v>
      </c>
      <c r="B17" s="21">
        <v>12764</v>
      </c>
      <c r="C17" s="21">
        <v>0</v>
      </c>
      <c r="D17" s="21">
        <v>0</v>
      </c>
      <c r="E17" s="21">
        <v>1856485</v>
      </c>
      <c r="F17" s="22">
        <v>471542</v>
      </c>
      <c r="G17" s="16">
        <f t="shared" si="1"/>
        <v>1.170858208795721E-4</v>
      </c>
      <c r="H17" s="16">
        <f t="shared" si="2"/>
        <v>0</v>
      </c>
      <c r="I17" s="16">
        <f t="shared" si="3"/>
        <v>0</v>
      </c>
      <c r="J17" s="16">
        <f t="shared" si="4"/>
        <v>9.9432318019311502E-3</v>
      </c>
      <c r="K17" s="35">
        <f t="shared" si="5"/>
        <v>5.7444134494380348E-3</v>
      </c>
    </row>
    <row r="18" spans="1:11" x14ac:dyDescent="0.25">
      <c r="A18" s="20" t="s">
        <v>107</v>
      </c>
      <c r="B18" s="21">
        <v>0</v>
      </c>
      <c r="C18" s="21">
        <v>0</v>
      </c>
      <c r="D18" s="21">
        <v>1377</v>
      </c>
      <c r="E18" s="21">
        <v>0</v>
      </c>
      <c r="F18" s="22">
        <v>0</v>
      </c>
      <c r="G18" s="16">
        <f t="shared" si="1"/>
        <v>0</v>
      </c>
      <c r="H18" s="16">
        <f t="shared" si="2"/>
        <v>0</v>
      </c>
      <c r="I18" s="16">
        <f t="shared" si="3"/>
        <v>1.3553031550857063E-5</v>
      </c>
      <c r="J18" s="16">
        <f t="shared" si="4"/>
        <v>0</v>
      </c>
      <c r="K18" s="35">
        <f t="shared" si="5"/>
        <v>0</v>
      </c>
    </row>
    <row r="19" spans="1:11" x14ac:dyDescent="0.25">
      <c r="A19" s="20" t="s">
        <v>56</v>
      </c>
      <c r="B19" s="21">
        <v>41675</v>
      </c>
      <c r="C19" s="21">
        <v>383945</v>
      </c>
      <c r="D19" s="21">
        <v>1387491</v>
      </c>
      <c r="E19" s="21">
        <v>80156</v>
      </c>
      <c r="F19" s="22">
        <v>82644</v>
      </c>
      <c r="G19" s="16">
        <f t="shared" si="1"/>
        <v>3.8229015866156118E-4</v>
      </c>
      <c r="H19" s="16">
        <f t="shared" si="2"/>
        <v>2.6242193068027084E-3</v>
      </c>
      <c r="I19" s="16">
        <f t="shared" si="3"/>
        <v>1.3656288525439517E-2</v>
      </c>
      <c r="J19" s="16">
        <f t="shared" si="4"/>
        <v>4.293111381538732E-4</v>
      </c>
      <c r="K19" s="35">
        <f t="shared" si="5"/>
        <v>1.0067847723328079E-3</v>
      </c>
    </row>
    <row r="20" spans="1:11" x14ac:dyDescent="0.25">
      <c r="A20" s="20" t="s">
        <v>64</v>
      </c>
      <c r="B20" s="21">
        <v>6351</v>
      </c>
      <c r="C20" s="21">
        <v>82045</v>
      </c>
      <c r="D20" s="21">
        <v>286058</v>
      </c>
      <c r="E20" s="21">
        <v>17268211</v>
      </c>
      <c r="F20" s="22">
        <v>619671</v>
      </c>
      <c r="G20" s="16">
        <f t="shared" si="1"/>
        <v>5.8258543435142776E-5</v>
      </c>
      <c r="H20" s="16">
        <f t="shared" si="2"/>
        <v>5.6076800850806286E-4</v>
      </c>
      <c r="I20" s="16">
        <f t="shared" si="3"/>
        <v>2.8155069712237249E-3</v>
      </c>
      <c r="J20" s="16">
        <f t="shared" si="4"/>
        <v>9.2487590676820608E-2</v>
      </c>
      <c r="K20" s="35">
        <f t="shared" si="5"/>
        <v>7.5489488245516117E-3</v>
      </c>
    </row>
    <row r="21" spans="1:11" x14ac:dyDescent="0.25">
      <c r="A21" s="20" t="s">
        <v>79</v>
      </c>
      <c r="B21" s="21">
        <v>0</v>
      </c>
      <c r="C21" s="21">
        <v>68775</v>
      </c>
      <c r="D21" s="21">
        <v>0</v>
      </c>
      <c r="E21" s="21">
        <v>0</v>
      </c>
      <c r="F21" s="22">
        <v>0</v>
      </c>
      <c r="G21" s="16">
        <f t="shared" si="1"/>
        <v>0</v>
      </c>
      <c r="H21" s="16">
        <f t="shared" si="2"/>
        <v>4.7006910579733101E-4</v>
      </c>
      <c r="I21" s="16">
        <f t="shared" si="3"/>
        <v>0</v>
      </c>
      <c r="J21" s="16">
        <f t="shared" si="4"/>
        <v>0</v>
      </c>
      <c r="K21" s="35">
        <f t="shared" si="5"/>
        <v>0</v>
      </c>
    </row>
    <row r="22" spans="1:11" x14ac:dyDescent="0.25">
      <c r="A22" s="20" t="s">
        <v>108</v>
      </c>
      <c r="B22" s="21">
        <v>0</v>
      </c>
      <c r="C22" s="21">
        <v>1636</v>
      </c>
      <c r="D22" s="21">
        <v>0</v>
      </c>
      <c r="E22" s="21">
        <v>1184</v>
      </c>
      <c r="F22" s="22">
        <v>0</v>
      </c>
      <c r="G22" s="16">
        <f t="shared" si="1"/>
        <v>0</v>
      </c>
      <c r="H22" s="16">
        <f t="shared" si="2"/>
        <v>1.1181869241503941E-5</v>
      </c>
      <c r="I22" s="16">
        <f t="shared" si="3"/>
        <v>0</v>
      </c>
      <c r="J22" s="16">
        <f t="shared" si="4"/>
        <v>6.3414390385521464E-6</v>
      </c>
      <c r="K22" s="35">
        <f t="shared" si="5"/>
        <v>0</v>
      </c>
    </row>
    <row r="23" spans="1:11" x14ac:dyDescent="0.25">
      <c r="A23" s="20" t="s">
        <v>57</v>
      </c>
      <c r="B23" s="21">
        <v>3158432</v>
      </c>
      <c r="C23" s="21">
        <v>1147925</v>
      </c>
      <c r="D23" s="21">
        <v>546610</v>
      </c>
      <c r="E23" s="21">
        <v>249558</v>
      </c>
      <c r="F23" s="22">
        <v>2785827</v>
      </c>
      <c r="G23" s="16">
        <f t="shared" si="1"/>
        <v>2.8972704748692311E-2</v>
      </c>
      <c r="H23" s="16">
        <f t="shared" si="2"/>
        <v>7.845933526316266E-3</v>
      </c>
      <c r="I23" s="16">
        <f t="shared" si="3"/>
        <v>5.3799728220871304E-3</v>
      </c>
      <c r="J23" s="16">
        <f t="shared" si="4"/>
        <v>1.3366189557288822E-3</v>
      </c>
      <c r="K23" s="35">
        <f t="shared" si="5"/>
        <v>3.3937469168404108E-2</v>
      </c>
    </row>
    <row r="24" spans="1:11" x14ac:dyDescent="0.25">
      <c r="A24" s="20" t="s">
        <v>92</v>
      </c>
      <c r="B24" s="21">
        <v>78066</v>
      </c>
      <c r="C24" s="21">
        <v>161714</v>
      </c>
      <c r="D24" s="21">
        <v>133143</v>
      </c>
      <c r="E24" s="21">
        <v>247674</v>
      </c>
      <c r="F24" s="22">
        <v>390095</v>
      </c>
      <c r="G24" s="16">
        <f t="shared" si="1"/>
        <v>7.161095027252174E-4</v>
      </c>
      <c r="H24" s="16">
        <f t="shared" si="2"/>
        <v>1.1052963340590272E-3</v>
      </c>
      <c r="I24" s="16">
        <f t="shared" si="3"/>
        <v>1.3104511835699069E-3</v>
      </c>
      <c r="J24" s="16">
        <f t="shared" si="4"/>
        <v>1.3265283550965914E-3</v>
      </c>
      <c r="K24" s="35">
        <f t="shared" si="5"/>
        <v>4.7522107565360671E-3</v>
      </c>
    </row>
    <row r="25" spans="1:11" x14ac:dyDescent="0.25">
      <c r="A25" s="20" t="s">
        <v>80</v>
      </c>
      <c r="B25" s="21">
        <v>110</v>
      </c>
      <c r="C25" s="21">
        <v>0</v>
      </c>
      <c r="D25" s="21">
        <v>0</v>
      </c>
      <c r="E25" s="21">
        <v>0</v>
      </c>
      <c r="F25" s="22">
        <v>0</v>
      </c>
      <c r="G25" s="16">
        <f t="shared" si="1"/>
        <v>1.0090442100245166E-6</v>
      </c>
      <c r="H25" s="16">
        <f t="shared" si="2"/>
        <v>0</v>
      </c>
      <c r="I25" s="16">
        <f t="shared" si="3"/>
        <v>0</v>
      </c>
      <c r="J25" s="16">
        <f t="shared" si="4"/>
        <v>0</v>
      </c>
      <c r="K25" s="35">
        <f t="shared" si="5"/>
        <v>0</v>
      </c>
    </row>
    <row r="26" spans="1:11" x14ac:dyDescent="0.25">
      <c r="A26" s="20" t="s">
        <v>127</v>
      </c>
      <c r="B26" s="21">
        <v>28</v>
      </c>
      <c r="C26" s="21">
        <v>0</v>
      </c>
      <c r="D26" s="21">
        <v>524</v>
      </c>
      <c r="E26" s="21">
        <v>0</v>
      </c>
      <c r="F26" s="22">
        <v>373</v>
      </c>
      <c r="G26" s="16">
        <f t="shared" si="1"/>
        <v>2.5684761709714971E-7</v>
      </c>
      <c r="H26" s="16">
        <f t="shared" si="2"/>
        <v>0</v>
      </c>
      <c r="I26" s="16">
        <f t="shared" si="3"/>
        <v>5.1574353904496006E-6</v>
      </c>
      <c r="J26" s="16">
        <f t="shared" si="4"/>
        <v>0</v>
      </c>
      <c r="K26" s="35">
        <f t="shared" si="5"/>
        <v>4.5439562470371392E-6</v>
      </c>
    </row>
    <row r="27" spans="1:11" x14ac:dyDescent="0.25">
      <c r="A27" s="20" t="s">
        <v>68</v>
      </c>
      <c r="B27" s="21">
        <v>14174577</v>
      </c>
      <c r="C27" s="21">
        <v>19534661</v>
      </c>
      <c r="D27" s="21">
        <v>12904885</v>
      </c>
      <c r="E27" s="21">
        <v>4369566</v>
      </c>
      <c r="F27" s="22">
        <v>7994499</v>
      </c>
      <c r="G27" s="16">
        <f t="shared" si="1"/>
        <v>0.13002522592178803</v>
      </c>
      <c r="H27" s="16">
        <f t="shared" si="2"/>
        <v>0.13351713018282801</v>
      </c>
      <c r="I27" s="16">
        <f t="shared" si="3"/>
        <v>0.12701547826084389</v>
      </c>
      <c r="J27" s="16">
        <f t="shared" si="4"/>
        <v>2.3403155755008571E-2</v>
      </c>
      <c r="K27" s="35">
        <f t="shared" si="5"/>
        <v>9.7390492420863714E-2</v>
      </c>
    </row>
    <row r="28" spans="1:11" x14ac:dyDescent="0.25">
      <c r="A28" s="20" t="s">
        <v>93</v>
      </c>
      <c r="B28" s="21">
        <v>726547</v>
      </c>
      <c r="C28" s="21">
        <v>554225</v>
      </c>
      <c r="D28" s="21">
        <v>656980</v>
      </c>
      <c r="E28" s="21">
        <v>395624</v>
      </c>
      <c r="F28" s="22">
        <v>112545</v>
      </c>
      <c r="G28" s="16">
        <f t="shared" si="1"/>
        <v>6.6647094878243864E-3</v>
      </c>
      <c r="H28" s="16">
        <f t="shared" si="2"/>
        <v>3.7880632520614437E-3</v>
      </c>
      <c r="I28" s="16">
        <f t="shared" si="3"/>
        <v>6.4662822572854554E-3</v>
      </c>
      <c r="J28" s="16">
        <f t="shared" si="4"/>
        <v>2.118940437658914E-3</v>
      </c>
      <c r="K28" s="35">
        <f t="shared" si="5"/>
        <v>1.3710443855839004E-3</v>
      </c>
    </row>
    <row r="29" spans="1:11" x14ac:dyDescent="0.25">
      <c r="A29" s="20" t="s">
        <v>58</v>
      </c>
      <c r="B29" s="21">
        <v>19759</v>
      </c>
      <c r="C29" s="21">
        <v>40475</v>
      </c>
      <c r="D29" s="21">
        <v>47961</v>
      </c>
      <c r="E29" s="21">
        <v>169414</v>
      </c>
      <c r="F29" s="22">
        <v>641491</v>
      </c>
      <c r="G29" s="16">
        <f t="shared" si="1"/>
        <v>1.8125185950794933E-4</v>
      </c>
      <c r="H29" s="16">
        <f t="shared" si="2"/>
        <v>2.766419055928313E-4</v>
      </c>
      <c r="I29" s="16">
        <f t="shared" si="3"/>
        <v>4.7205297473540707E-4</v>
      </c>
      <c r="J29" s="16">
        <f t="shared" si="4"/>
        <v>9.0737208891661597E-4</v>
      </c>
      <c r="K29" s="35">
        <f t="shared" si="5"/>
        <v>7.8147641739091198E-3</v>
      </c>
    </row>
    <row r="30" spans="1:11" x14ac:dyDescent="0.25">
      <c r="A30" s="20" t="s">
        <v>110</v>
      </c>
      <c r="B30" s="21">
        <v>0</v>
      </c>
      <c r="C30" s="21">
        <v>0</v>
      </c>
      <c r="D30" s="21">
        <v>0</v>
      </c>
      <c r="E30" s="21">
        <v>0</v>
      </c>
      <c r="F30" s="22">
        <v>781</v>
      </c>
      <c r="G30" s="16">
        <f t="shared" si="1"/>
        <v>0</v>
      </c>
      <c r="H30" s="16">
        <f t="shared" si="2"/>
        <v>0</v>
      </c>
      <c r="I30" s="16">
        <f t="shared" si="3"/>
        <v>0</v>
      </c>
      <c r="J30" s="16">
        <f t="shared" si="4"/>
        <v>0</v>
      </c>
      <c r="K30" s="35">
        <f t="shared" si="5"/>
        <v>9.5142890856193181E-6</v>
      </c>
    </row>
    <row r="31" spans="1:11" x14ac:dyDescent="0.25">
      <c r="A31" s="20" t="s">
        <v>94</v>
      </c>
      <c r="B31" s="21">
        <v>0</v>
      </c>
      <c r="C31" s="21">
        <v>522</v>
      </c>
      <c r="D31" s="21">
        <v>0</v>
      </c>
      <c r="E31" s="21">
        <v>0</v>
      </c>
      <c r="F31" s="22">
        <v>0</v>
      </c>
      <c r="G31" s="16">
        <f t="shared" si="1"/>
        <v>0</v>
      </c>
      <c r="H31" s="16">
        <f t="shared" si="2"/>
        <v>3.5678091345140938E-6</v>
      </c>
      <c r="I31" s="16">
        <f t="shared" si="3"/>
        <v>0</v>
      </c>
      <c r="J31" s="16">
        <f t="shared" si="4"/>
        <v>0</v>
      </c>
      <c r="K31" s="35">
        <f t="shared" si="5"/>
        <v>0</v>
      </c>
    </row>
    <row r="32" spans="1:11" x14ac:dyDescent="0.25">
      <c r="A32" s="20" t="s">
        <v>95</v>
      </c>
      <c r="B32" s="21">
        <v>0</v>
      </c>
      <c r="C32" s="21">
        <v>2416</v>
      </c>
      <c r="D32" s="21">
        <v>0</v>
      </c>
      <c r="E32" s="21">
        <v>140716</v>
      </c>
      <c r="F32" s="22">
        <v>32353</v>
      </c>
      <c r="G32" s="16">
        <f t="shared" si="1"/>
        <v>0</v>
      </c>
      <c r="H32" s="16">
        <f t="shared" si="2"/>
        <v>1.6513078293076723E-5</v>
      </c>
      <c r="I32" s="16">
        <f t="shared" si="3"/>
        <v>0</v>
      </c>
      <c r="J32" s="16">
        <f t="shared" si="4"/>
        <v>7.5366717546360119E-4</v>
      </c>
      <c r="K32" s="35">
        <f t="shared" si="5"/>
        <v>3.94130339035905E-4</v>
      </c>
    </row>
    <row r="33" spans="1:11" x14ac:dyDescent="0.25">
      <c r="A33" s="20" t="s">
        <v>67</v>
      </c>
      <c r="B33" s="21">
        <v>439847</v>
      </c>
      <c r="C33" s="21">
        <v>619183</v>
      </c>
      <c r="D33" s="21">
        <v>3900017</v>
      </c>
      <c r="E33" s="21">
        <v>2905844</v>
      </c>
      <c r="F33" s="22">
        <v>2357757</v>
      </c>
      <c r="G33" s="16">
        <f t="shared" si="1"/>
        <v>4.0347733513332144E-3</v>
      </c>
      <c r="H33" s="16">
        <f t="shared" si="2"/>
        <v>4.2320436079230648E-3</v>
      </c>
      <c r="I33" s="16">
        <f t="shared" si="3"/>
        <v>3.8385659731211989E-2</v>
      </c>
      <c r="J33" s="16">
        <f t="shared" si="4"/>
        <v>1.5563541031708213E-2</v>
      </c>
      <c r="K33" s="35">
        <f t="shared" si="5"/>
        <v>2.8722639810041674E-2</v>
      </c>
    </row>
    <row r="34" spans="1:11" x14ac:dyDescent="0.25">
      <c r="A34" s="20" t="s">
        <v>96</v>
      </c>
      <c r="B34" s="21">
        <v>29822367</v>
      </c>
      <c r="C34" s="21">
        <v>39122507</v>
      </c>
      <c r="D34" s="21">
        <v>18658617</v>
      </c>
      <c r="E34" s="21">
        <v>15331537</v>
      </c>
      <c r="F34" s="22">
        <v>13271542</v>
      </c>
      <c r="G34" s="16">
        <f t="shared" si="1"/>
        <v>0.27356442500523831</v>
      </c>
      <c r="H34" s="16">
        <f t="shared" si="2"/>
        <v>0.26739777363925588</v>
      </c>
      <c r="I34" s="16">
        <f t="shared" si="3"/>
        <v>0.18364620544397817</v>
      </c>
      <c r="J34" s="16">
        <f t="shared" si="4"/>
        <v>8.2114870990546165E-2</v>
      </c>
      <c r="K34" s="35">
        <f t="shared" si="5"/>
        <v>0.16167642407162405</v>
      </c>
    </row>
    <row r="35" spans="1:11" x14ac:dyDescent="0.25">
      <c r="A35" s="20" t="s">
        <v>82</v>
      </c>
      <c r="B35" s="21">
        <v>508150</v>
      </c>
      <c r="C35" s="21">
        <v>6906316</v>
      </c>
      <c r="D35" s="21">
        <v>224722</v>
      </c>
      <c r="E35" s="21">
        <v>1096857</v>
      </c>
      <c r="F35" s="22">
        <v>271970</v>
      </c>
      <c r="G35" s="16">
        <f t="shared" si="1"/>
        <v>4.6613255938541646E-3</v>
      </c>
      <c r="H35" s="16">
        <f t="shared" si="2"/>
        <v>4.7203864579771715E-2</v>
      </c>
      <c r="I35" s="16">
        <f t="shared" si="3"/>
        <v>2.2118114423904872E-3</v>
      </c>
      <c r="J35" s="16">
        <f t="shared" si="4"/>
        <v>5.8747059117476279E-3</v>
      </c>
      <c r="K35" s="35">
        <f t="shared" si="5"/>
        <v>3.3131897600715571E-3</v>
      </c>
    </row>
    <row r="36" spans="1:11" x14ac:dyDescent="0.25">
      <c r="A36" s="20" t="s">
        <v>112</v>
      </c>
      <c r="B36" s="21">
        <v>0</v>
      </c>
      <c r="C36" s="21">
        <v>0</v>
      </c>
      <c r="D36" s="21">
        <v>0</v>
      </c>
      <c r="E36" s="21">
        <v>0</v>
      </c>
      <c r="F36" s="22">
        <v>713</v>
      </c>
      <c r="G36" s="16">
        <f t="shared" si="1"/>
        <v>0</v>
      </c>
      <c r="H36" s="16">
        <f t="shared" si="2"/>
        <v>0</v>
      </c>
      <c r="I36" s="16">
        <f t="shared" si="3"/>
        <v>0</v>
      </c>
      <c r="J36" s="16">
        <f t="shared" si="4"/>
        <v>0</v>
      </c>
      <c r="K36" s="35">
        <f t="shared" si="5"/>
        <v>8.6859002791889552E-6</v>
      </c>
    </row>
    <row r="37" spans="1:11" x14ac:dyDescent="0.25">
      <c r="A37" s="20" t="s">
        <v>97</v>
      </c>
      <c r="B37" s="21">
        <v>523</v>
      </c>
      <c r="C37" s="21">
        <v>0</v>
      </c>
      <c r="D37" s="21">
        <v>0</v>
      </c>
      <c r="E37" s="21">
        <v>0</v>
      </c>
      <c r="F37" s="22">
        <v>0</v>
      </c>
      <c r="G37" s="16">
        <f t="shared" si="1"/>
        <v>4.7975465622074743E-6</v>
      </c>
      <c r="H37" s="16">
        <f t="shared" si="2"/>
        <v>0</v>
      </c>
      <c r="I37" s="16">
        <f t="shared" si="3"/>
        <v>0</v>
      </c>
      <c r="J37" s="16">
        <f t="shared" si="4"/>
        <v>0</v>
      </c>
      <c r="K37" s="35">
        <f t="shared" si="5"/>
        <v>0</v>
      </c>
    </row>
    <row r="38" spans="1:11" x14ac:dyDescent="0.25">
      <c r="A38" s="20" t="s">
        <v>113</v>
      </c>
      <c r="B38" s="21">
        <v>0</v>
      </c>
      <c r="C38" s="21">
        <v>0</v>
      </c>
      <c r="D38" s="21">
        <v>3652</v>
      </c>
      <c r="E38" s="21">
        <v>7831</v>
      </c>
      <c r="F38" s="22">
        <v>5532</v>
      </c>
      <c r="G38" s="16">
        <f t="shared" si="1"/>
        <v>0</v>
      </c>
      <c r="H38" s="16">
        <f t="shared" si="2"/>
        <v>0</v>
      </c>
      <c r="I38" s="16">
        <f t="shared" si="3"/>
        <v>3.5944568789927369E-5</v>
      </c>
      <c r="J38" s="16">
        <f t="shared" si="4"/>
        <v>4.1942406343667115E-5</v>
      </c>
      <c r="K38" s="35">
        <f t="shared" si="5"/>
        <v>6.7391865840776022E-5</v>
      </c>
    </row>
    <row r="39" spans="1:11" x14ac:dyDescent="0.25">
      <c r="A39" s="20" t="s">
        <v>59</v>
      </c>
      <c r="B39" s="21">
        <v>30499065</v>
      </c>
      <c r="C39" s="21">
        <v>41895965</v>
      </c>
      <c r="D39" s="21">
        <v>22882199</v>
      </c>
      <c r="E39" s="21">
        <v>4079263</v>
      </c>
      <c r="F39" s="22">
        <v>14143406</v>
      </c>
      <c r="G39" s="16">
        <f t="shared" si="1"/>
        <v>0.27977186317646713</v>
      </c>
      <c r="H39" s="16">
        <f t="shared" si="2"/>
        <v>0.28635403568253404</v>
      </c>
      <c r="I39" s="16">
        <f t="shared" si="3"/>
        <v>0.22521653231662303</v>
      </c>
      <c r="J39" s="16">
        <f t="shared" si="4"/>
        <v>2.1848308814798434E-2</v>
      </c>
      <c r="K39" s="35">
        <f t="shared" si="5"/>
        <v>0.17229763551764762</v>
      </c>
    </row>
    <row r="40" spans="1:11" x14ac:dyDescent="0.25">
      <c r="A40" s="20" t="s">
        <v>83</v>
      </c>
      <c r="B40" s="21">
        <v>8261057</v>
      </c>
      <c r="C40" s="21">
        <v>11182862</v>
      </c>
      <c r="D40" s="21">
        <v>1331871</v>
      </c>
      <c r="E40" s="21">
        <v>44799</v>
      </c>
      <c r="F40" s="22">
        <v>45030</v>
      </c>
      <c r="G40" s="16">
        <f t="shared" si="1"/>
        <v>7.5779743041204578E-2</v>
      </c>
      <c r="H40" s="16">
        <f t="shared" si="2"/>
        <v>7.6433557842165795E-2</v>
      </c>
      <c r="I40" s="16">
        <f t="shared" si="3"/>
        <v>1.3108852349071566E-2</v>
      </c>
      <c r="J40" s="16">
        <f t="shared" si="4"/>
        <v>2.3994098605413649E-4</v>
      </c>
      <c r="K40" s="35">
        <f t="shared" si="5"/>
        <v>5.4856394049351853E-4</v>
      </c>
    </row>
    <row r="41" spans="1:11" x14ac:dyDescent="0.25">
      <c r="A41" s="20" t="s">
        <v>84</v>
      </c>
      <c r="B41" s="21">
        <v>0</v>
      </c>
      <c r="C41" s="21">
        <v>0</v>
      </c>
      <c r="D41" s="21">
        <v>152</v>
      </c>
      <c r="E41" s="21">
        <v>112</v>
      </c>
      <c r="F41" s="22">
        <v>0</v>
      </c>
      <c r="G41" s="16">
        <f t="shared" si="1"/>
        <v>0</v>
      </c>
      <c r="H41" s="16">
        <f t="shared" si="2"/>
        <v>0</v>
      </c>
      <c r="I41" s="16">
        <f t="shared" si="3"/>
        <v>1.4960499605884339E-6</v>
      </c>
      <c r="J41" s="16">
        <f t="shared" si="4"/>
        <v>5.99865854998176E-7</v>
      </c>
      <c r="K41" s="35">
        <f t="shared" si="5"/>
        <v>0</v>
      </c>
    </row>
    <row r="42" spans="1:11" x14ac:dyDescent="0.25">
      <c r="A42" s="20" t="s">
        <v>98</v>
      </c>
      <c r="B42" s="21">
        <v>28</v>
      </c>
      <c r="C42" s="21">
        <v>97</v>
      </c>
      <c r="D42" s="21">
        <v>6468</v>
      </c>
      <c r="E42" s="21">
        <v>31809175</v>
      </c>
      <c r="F42" s="22">
        <v>14856046</v>
      </c>
      <c r="G42" s="16">
        <f t="shared" si="1"/>
        <v>2.5684761709714971E-7</v>
      </c>
      <c r="H42" s="16">
        <f t="shared" si="2"/>
        <v>6.6298368974687179E-7</v>
      </c>
      <c r="I42" s="16">
        <f t="shared" si="3"/>
        <v>6.3660862796618354E-5</v>
      </c>
      <c r="J42" s="16">
        <f t="shared" si="4"/>
        <v>0.17036819605501435</v>
      </c>
      <c r="K42" s="35">
        <f t="shared" si="5"/>
        <v>0.18097915020903782</v>
      </c>
    </row>
    <row r="43" spans="1:11" x14ac:dyDescent="0.25">
      <c r="A43" s="20" t="s">
        <v>85</v>
      </c>
      <c r="B43" s="21">
        <v>19755</v>
      </c>
      <c r="C43" s="21">
        <v>0</v>
      </c>
      <c r="D43" s="21">
        <v>0</v>
      </c>
      <c r="E43" s="21">
        <v>676</v>
      </c>
      <c r="F43" s="22">
        <v>464</v>
      </c>
      <c r="G43" s="16">
        <f t="shared" si="1"/>
        <v>1.8121516699122115E-4</v>
      </c>
      <c r="H43" s="16">
        <f t="shared" si="2"/>
        <v>0</v>
      </c>
      <c r="I43" s="16">
        <f t="shared" si="3"/>
        <v>0</v>
      </c>
      <c r="J43" s="16">
        <f t="shared" si="4"/>
        <v>3.6206189105247055E-6</v>
      </c>
      <c r="K43" s="35">
        <f t="shared" si="5"/>
        <v>5.6525353850542436E-6</v>
      </c>
    </row>
    <row r="44" spans="1:11" x14ac:dyDescent="0.25">
      <c r="A44" s="20" t="s">
        <v>60</v>
      </c>
      <c r="B44" s="21">
        <v>90818</v>
      </c>
      <c r="C44" s="21">
        <v>76857</v>
      </c>
      <c r="D44" s="21">
        <v>70819</v>
      </c>
      <c r="E44" s="21">
        <v>50349</v>
      </c>
      <c r="F44" s="22">
        <v>55516</v>
      </c>
      <c r="G44" s="16">
        <f t="shared" si="1"/>
        <v>8.3308524605460509E-4</v>
      </c>
      <c r="H44" s="16">
        <f t="shared" si="2"/>
        <v>5.2530863343170438E-4</v>
      </c>
      <c r="I44" s="16">
        <f t="shared" si="3"/>
        <v>6.9703132999284401E-4</v>
      </c>
      <c r="J44" s="16">
        <f t="shared" si="4"/>
        <v>2.6966648154734969E-4</v>
      </c>
      <c r="K44" s="35">
        <f t="shared" si="5"/>
        <v>6.7630636732041248E-4</v>
      </c>
    </row>
    <row r="45" spans="1:11" x14ac:dyDescent="0.25">
      <c r="A45" s="20" t="s">
        <v>86</v>
      </c>
      <c r="B45" s="21">
        <v>116140</v>
      </c>
      <c r="C45" s="21">
        <v>529318</v>
      </c>
      <c r="D45" s="21">
        <v>4320275</v>
      </c>
      <c r="E45" s="21">
        <v>455300</v>
      </c>
      <c r="F45" s="22">
        <v>922955</v>
      </c>
      <c r="G45" s="16">
        <f t="shared" si="1"/>
        <v>1.0653672232022488E-3</v>
      </c>
      <c r="H45" s="16">
        <f t="shared" si="2"/>
        <v>3.6178268112312855E-3</v>
      </c>
      <c r="I45" s="16">
        <f t="shared" si="3"/>
        <v>4.2522021338692081E-2</v>
      </c>
      <c r="J45" s="16">
        <f t="shared" si="4"/>
        <v>2.4385618194702639E-3</v>
      </c>
      <c r="K45" s="35">
        <f t="shared" si="5"/>
        <v>1.1243611629984352E-2</v>
      </c>
    </row>
    <row r="46" spans="1:11" x14ac:dyDescent="0.25">
      <c r="A46" s="20" t="s">
        <v>99</v>
      </c>
      <c r="B46" s="21">
        <v>0</v>
      </c>
      <c r="C46" s="21">
        <v>124677</v>
      </c>
      <c r="D46" s="21">
        <v>16737</v>
      </c>
      <c r="E46" s="21">
        <v>10609</v>
      </c>
      <c r="F46" s="22">
        <v>12389</v>
      </c>
      <c r="G46" s="16">
        <f t="shared" si="1"/>
        <v>0</v>
      </c>
      <c r="H46" s="16">
        <f t="shared" si="2"/>
        <v>8.5215275759351278E-4</v>
      </c>
      <c r="I46" s="16">
        <f t="shared" si="3"/>
        <v>1.647328170418988E-4</v>
      </c>
      <c r="J46" s="16">
        <f t="shared" si="4"/>
        <v>5.6821221925675445E-5</v>
      </c>
      <c r="K46" s="35">
        <f t="shared" si="5"/>
        <v>1.5092513121861426E-4</v>
      </c>
    </row>
    <row r="47" spans="1:11" x14ac:dyDescent="0.25">
      <c r="A47" s="20" t="s">
        <v>87</v>
      </c>
      <c r="B47" s="21">
        <v>0</v>
      </c>
      <c r="C47" s="21">
        <v>0</v>
      </c>
      <c r="D47" s="21">
        <v>0</v>
      </c>
      <c r="E47" s="21">
        <v>95844</v>
      </c>
      <c r="F47" s="22">
        <v>0</v>
      </c>
      <c r="G47" s="16">
        <f t="shared" si="1"/>
        <v>0</v>
      </c>
      <c r="H47" s="16">
        <f t="shared" si="2"/>
        <v>0</v>
      </c>
      <c r="I47" s="16">
        <f t="shared" si="3"/>
        <v>0</v>
      </c>
      <c r="J47" s="16">
        <f t="shared" si="4"/>
        <v>5.1333520541468913E-4</v>
      </c>
      <c r="K47" s="35">
        <f t="shared" si="5"/>
        <v>0</v>
      </c>
    </row>
    <row r="48" spans="1:11" x14ac:dyDescent="0.25">
      <c r="A48" s="20" t="s">
        <v>100</v>
      </c>
      <c r="B48" s="21">
        <v>9</v>
      </c>
      <c r="C48" s="21">
        <v>4532</v>
      </c>
      <c r="D48" s="21">
        <v>5240</v>
      </c>
      <c r="E48" s="21">
        <v>6320</v>
      </c>
      <c r="F48" s="22">
        <v>9081</v>
      </c>
      <c r="G48" s="16">
        <f t="shared" si="1"/>
        <v>8.255816263836954E-8</v>
      </c>
      <c r="H48" s="16">
        <f t="shared" si="2"/>
        <v>3.0975691566317763E-5</v>
      </c>
      <c r="I48" s="16">
        <f t="shared" si="3"/>
        <v>5.1574353904496012E-5</v>
      </c>
      <c r="J48" s="16">
        <f t="shared" si="4"/>
        <v>3.3849573246325646E-5</v>
      </c>
      <c r="K48" s="35">
        <f t="shared" si="5"/>
        <v>1.1062645222344307E-4</v>
      </c>
    </row>
    <row r="49" spans="1:11" x14ac:dyDescent="0.25">
      <c r="A49" s="20" t="s">
        <v>63</v>
      </c>
      <c r="B49" s="21">
        <v>103892</v>
      </c>
      <c r="C49" s="21">
        <v>104533</v>
      </c>
      <c r="D49" s="21">
        <v>533143</v>
      </c>
      <c r="E49" s="21">
        <v>202957</v>
      </c>
      <c r="F49" s="22">
        <v>122798</v>
      </c>
      <c r="G49" s="16">
        <f t="shared" si="1"/>
        <v>9.5301473698060986E-4</v>
      </c>
      <c r="H49" s="16">
        <f t="shared" si="2"/>
        <v>7.1447086639494584E-4</v>
      </c>
      <c r="I49" s="16">
        <f t="shared" si="3"/>
        <v>5.2474247640657851E-3</v>
      </c>
      <c r="J49" s="16">
        <f t="shared" si="4"/>
        <v>1.0870265565434357E-3</v>
      </c>
      <c r="K49" s="35">
        <f t="shared" si="5"/>
        <v>1.4959483625299375E-3</v>
      </c>
    </row>
    <row r="50" spans="1:11" x14ac:dyDescent="0.25">
      <c r="A50" s="20" t="s">
        <v>126</v>
      </c>
      <c r="B50" s="21">
        <v>666</v>
      </c>
      <c r="C50" s="21">
        <v>0</v>
      </c>
      <c r="D50" s="21">
        <v>0</v>
      </c>
      <c r="E50" s="21">
        <v>194</v>
      </c>
      <c r="F50" s="22">
        <v>0</v>
      </c>
      <c r="G50" s="16">
        <f t="shared" si="1"/>
        <v>6.1093040352393465E-6</v>
      </c>
      <c r="H50" s="16">
        <f t="shared" si="2"/>
        <v>0</v>
      </c>
      <c r="I50" s="16">
        <f t="shared" si="3"/>
        <v>0</v>
      </c>
      <c r="J50" s="16">
        <f t="shared" si="4"/>
        <v>1.0390533559789836E-6</v>
      </c>
      <c r="K50" s="35">
        <f t="shared" si="5"/>
        <v>0</v>
      </c>
    </row>
    <row r="51" spans="1:11" x14ac:dyDescent="0.25">
      <c r="A51" s="20" t="s">
        <v>102</v>
      </c>
      <c r="B51" s="21">
        <v>0</v>
      </c>
      <c r="C51" s="21">
        <v>40238</v>
      </c>
      <c r="D51" s="21">
        <v>0</v>
      </c>
      <c r="E51" s="21">
        <v>0</v>
      </c>
      <c r="F51" s="22">
        <v>0</v>
      </c>
      <c r="G51" s="16">
        <f t="shared" si="1"/>
        <v>0</v>
      </c>
      <c r="H51" s="16">
        <f t="shared" si="2"/>
        <v>2.7502203822716111E-4</v>
      </c>
      <c r="I51" s="16">
        <f t="shared" si="3"/>
        <v>0</v>
      </c>
      <c r="J51" s="16">
        <f t="shared" si="4"/>
        <v>0</v>
      </c>
      <c r="K51" s="35">
        <f t="shared" si="5"/>
        <v>0</v>
      </c>
    </row>
    <row r="52" spans="1:11" x14ac:dyDescent="0.25">
      <c r="A52" s="20" t="s">
        <v>103</v>
      </c>
      <c r="B52" s="21">
        <v>208999</v>
      </c>
      <c r="C52" s="21">
        <v>301814</v>
      </c>
      <c r="D52" s="21">
        <v>0</v>
      </c>
      <c r="E52" s="21">
        <v>0</v>
      </c>
      <c r="F52" s="22">
        <v>0</v>
      </c>
      <c r="G52" s="16">
        <f t="shared" si="1"/>
        <v>1.9171748259173996E-3</v>
      </c>
      <c r="H52" s="16">
        <f t="shared" si="2"/>
        <v>2.0628634983222926E-3</v>
      </c>
      <c r="I52" s="16">
        <f t="shared" si="3"/>
        <v>0</v>
      </c>
      <c r="J52" s="16">
        <f t="shared" si="4"/>
        <v>0</v>
      </c>
      <c r="K52" s="35">
        <f t="shared" si="5"/>
        <v>0</v>
      </c>
    </row>
    <row r="53" spans="1:11" s="17" customFormat="1" x14ac:dyDescent="0.25">
      <c r="A53" s="19" t="s">
        <v>47</v>
      </c>
      <c r="B53" s="23">
        <v>109014054</v>
      </c>
      <c r="C53" s="23">
        <v>146308275</v>
      </c>
      <c r="D53" s="23">
        <v>101600885</v>
      </c>
      <c r="E53" s="23">
        <v>186708410</v>
      </c>
      <c r="F53" s="24">
        <v>82087058</v>
      </c>
      <c r="G53" s="18">
        <f t="shared" si="1"/>
        <v>1</v>
      </c>
      <c r="H53" s="18">
        <f t="shared" si="2"/>
        <v>1</v>
      </c>
      <c r="I53" s="18">
        <f t="shared" si="3"/>
        <v>1</v>
      </c>
      <c r="J53" s="18">
        <f t="shared" si="4"/>
        <v>1</v>
      </c>
      <c r="K53" s="36">
        <f t="shared" si="5"/>
        <v>1</v>
      </c>
    </row>
    <row r="54" spans="1:11" ht="9" customHeight="1" x14ac:dyDescent="0.25"/>
    <row r="55" spans="1:11" s="17" customFormat="1" x14ac:dyDescent="0.25">
      <c r="A55" s="30" t="s">
        <v>128</v>
      </c>
      <c r="B55" s="31">
        <f>SUM(B2,B4,B5,B11,B12,B13,B15,B16,B17,B18,B19,B20,B23,B25,B27,B33,B35,B37,B39,B41,B43,B45)</f>
        <v>69377519</v>
      </c>
      <c r="C55" s="31">
        <f t="shared" ref="C55:F55" si="6">SUM(C2,C4,C5,C11,C12,C13,C15,C16,C17,C18,C19,C20,C23,C25,C27,C33,C35,C37,C39,C41,C43,C45)</f>
        <v>92709094</v>
      </c>
      <c r="D55" s="31">
        <f t="shared" si="6"/>
        <v>76421302</v>
      </c>
      <c r="E55" s="31">
        <f t="shared" si="6"/>
        <v>127668172</v>
      </c>
      <c r="F55" s="32">
        <f t="shared" si="6"/>
        <v>42191118</v>
      </c>
      <c r="G55" s="33">
        <f t="shared" si="1"/>
        <v>0.63640894411650817</v>
      </c>
      <c r="H55" s="33">
        <f t="shared" ref="H55" si="7">C55/C$53</f>
        <v>0.63365584755886162</v>
      </c>
      <c r="I55" s="33">
        <f t="shared" ref="I55" si="8">D55/D$53</f>
        <v>0.75217161740274208</v>
      </c>
      <c r="J55" s="33">
        <f t="shared" ref="J55" si="9">E55/E$53</f>
        <v>0.68378372457887682</v>
      </c>
      <c r="K55" s="34">
        <f t="shared" ref="K55" si="10">F55/F$53</f>
        <v>0.51398014532327374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election activeCell="I10" sqref="I10"/>
    </sheetView>
  </sheetViews>
  <sheetFormatPr defaultRowHeight="15" x14ac:dyDescent="0.25"/>
  <cols>
    <col min="1" max="1" width="27.85546875" style="20" bestFit="1" customWidth="1"/>
    <col min="2" max="5" width="11.7109375" style="21" bestFit="1" customWidth="1"/>
    <col min="6" max="6" width="11.7109375" style="22" bestFit="1" customWidth="1"/>
    <col min="7" max="11" width="9.5703125" bestFit="1" customWidth="1"/>
  </cols>
  <sheetData>
    <row r="1" spans="1:11" s="17" customFormat="1" x14ac:dyDescent="0.25">
      <c r="A1" s="19" t="s">
        <v>132</v>
      </c>
      <c r="B1" s="23" t="s">
        <v>42</v>
      </c>
      <c r="C1" s="23" t="s">
        <v>43</v>
      </c>
      <c r="D1" s="23" t="s">
        <v>44</v>
      </c>
      <c r="E1" s="23" t="s">
        <v>45</v>
      </c>
      <c r="F1" s="24" t="s">
        <v>46</v>
      </c>
      <c r="G1" s="23" t="s">
        <v>49</v>
      </c>
      <c r="H1" s="23" t="s">
        <v>50</v>
      </c>
      <c r="I1" s="23" t="s">
        <v>51</v>
      </c>
      <c r="J1" s="23" t="s">
        <v>52</v>
      </c>
      <c r="K1" s="23" t="s">
        <v>53</v>
      </c>
    </row>
    <row r="2" spans="1:11" x14ac:dyDescent="0.25">
      <c r="A2" s="20" t="s">
        <v>71</v>
      </c>
      <c r="B2" s="21">
        <v>360501</v>
      </c>
      <c r="C2" s="21">
        <v>3675</v>
      </c>
      <c r="D2" s="21">
        <v>63431</v>
      </c>
      <c r="E2" s="21">
        <v>18132</v>
      </c>
      <c r="F2" s="22">
        <v>5419</v>
      </c>
      <c r="G2" s="16">
        <f>B2/B$53</f>
        <v>0.10339902188525293</v>
      </c>
      <c r="H2" s="16">
        <f t="shared" ref="H2:K2" si="0">C2/C$53</f>
        <v>4.282623804536155E-4</v>
      </c>
      <c r="I2" s="16">
        <f t="shared" si="0"/>
        <v>7.5422624004824685E-3</v>
      </c>
      <c r="J2" s="16">
        <f t="shared" si="0"/>
        <v>2.6843225172348399E-3</v>
      </c>
      <c r="K2" s="16">
        <f t="shared" si="0"/>
        <v>1.2498650726946805E-3</v>
      </c>
    </row>
    <row r="3" spans="1:11" x14ac:dyDescent="0.25">
      <c r="A3" s="20" t="s">
        <v>72</v>
      </c>
      <c r="B3" s="21">
        <v>0</v>
      </c>
      <c r="C3" s="21">
        <v>1</v>
      </c>
      <c r="D3" s="21">
        <v>0</v>
      </c>
      <c r="E3" s="21">
        <v>0</v>
      </c>
      <c r="F3" s="22">
        <v>0</v>
      </c>
      <c r="G3" s="16">
        <f t="shared" ref="G3:G55" si="1">B3/B$53</f>
        <v>0</v>
      </c>
      <c r="H3" s="16">
        <f t="shared" ref="H3:H53" si="2">C3/C$53</f>
        <v>1.1653398107581375E-7</v>
      </c>
      <c r="I3" s="16">
        <f t="shared" ref="I3:I53" si="3">D3/D$53</f>
        <v>0</v>
      </c>
      <c r="J3" s="16">
        <f t="shared" ref="J3:J53" si="4">E3/E$53</f>
        <v>0</v>
      </c>
      <c r="K3" s="16">
        <f t="shared" ref="K3:K53" si="5">F3/F$53</f>
        <v>0</v>
      </c>
    </row>
    <row r="4" spans="1:11" x14ac:dyDescent="0.25">
      <c r="A4" s="20" t="s">
        <v>65</v>
      </c>
      <c r="B4" s="21">
        <v>6400</v>
      </c>
      <c r="C4" s="21">
        <v>40804</v>
      </c>
      <c r="D4" s="21">
        <v>47921</v>
      </c>
      <c r="E4" s="21">
        <v>18596</v>
      </c>
      <c r="F4" s="22">
        <v>16361</v>
      </c>
      <c r="G4" s="16">
        <f t="shared" si="1"/>
        <v>1.8356502202923675E-3</v>
      </c>
      <c r="H4" s="16">
        <f t="shared" si="2"/>
        <v>4.755052563817504E-3</v>
      </c>
      <c r="I4" s="16">
        <f t="shared" si="3"/>
        <v>5.6980460105235673E-3</v>
      </c>
      <c r="J4" s="16">
        <f t="shared" si="4"/>
        <v>2.7530146443028392E-3</v>
      </c>
      <c r="K4" s="16">
        <f t="shared" si="5"/>
        <v>3.7735822945852864E-3</v>
      </c>
    </row>
    <row r="5" spans="1:11" x14ac:dyDescent="0.25">
      <c r="A5" s="20" t="s">
        <v>104</v>
      </c>
      <c r="B5" s="21">
        <v>0</v>
      </c>
      <c r="C5" s="21">
        <v>0</v>
      </c>
      <c r="D5" s="21">
        <v>0</v>
      </c>
      <c r="E5" s="21">
        <v>0</v>
      </c>
      <c r="F5" s="22">
        <v>2</v>
      </c>
      <c r="G5" s="16">
        <f t="shared" si="1"/>
        <v>0</v>
      </c>
      <c r="H5" s="16">
        <f t="shared" si="2"/>
        <v>0</v>
      </c>
      <c r="I5" s="16">
        <f t="shared" si="3"/>
        <v>0</v>
      </c>
      <c r="J5" s="16">
        <f t="shared" si="4"/>
        <v>0</v>
      </c>
      <c r="K5" s="16">
        <f t="shared" si="5"/>
        <v>4.6128993271625041E-7</v>
      </c>
    </row>
    <row r="6" spans="1:11" x14ac:dyDescent="0.25">
      <c r="A6" s="20" t="s">
        <v>89</v>
      </c>
      <c r="B6" s="21">
        <v>0</v>
      </c>
      <c r="C6" s="21">
        <v>1060</v>
      </c>
      <c r="D6" s="21">
        <v>1929</v>
      </c>
      <c r="E6" s="21">
        <v>565897</v>
      </c>
      <c r="F6" s="22">
        <v>669667</v>
      </c>
      <c r="G6" s="16">
        <f t="shared" si="1"/>
        <v>0</v>
      </c>
      <c r="H6" s="16">
        <f t="shared" si="2"/>
        <v>1.2352601994036256E-4</v>
      </c>
      <c r="I6" s="16">
        <f t="shared" si="3"/>
        <v>2.2936772509546882E-4</v>
      </c>
      <c r="J6" s="16">
        <f t="shared" si="4"/>
        <v>8.3777303084913088E-2</v>
      </c>
      <c r="K6" s="16">
        <f t="shared" si="5"/>
        <v>0.15445532268614665</v>
      </c>
    </row>
    <row r="7" spans="1:11" x14ac:dyDescent="0.25">
      <c r="A7" s="20" t="s">
        <v>90</v>
      </c>
      <c r="B7" s="21">
        <v>0</v>
      </c>
      <c r="C7" s="21">
        <v>0</v>
      </c>
      <c r="D7" s="21">
        <v>0</v>
      </c>
      <c r="E7" s="21">
        <v>49050</v>
      </c>
      <c r="F7" s="22">
        <v>979</v>
      </c>
      <c r="G7" s="16">
        <f t="shared" si="1"/>
        <v>0</v>
      </c>
      <c r="H7" s="16">
        <f t="shared" si="2"/>
        <v>0</v>
      </c>
      <c r="I7" s="16">
        <f t="shared" si="3"/>
        <v>0</v>
      </c>
      <c r="J7" s="16">
        <f t="shared" si="4"/>
        <v>7.2615276566495093E-3</v>
      </c>
      <c r="K7" s="16">
        <f t="shared" si="5"/>
        <v>2.2580142206460457E-4</v>
      </c>
    </row>
    <row r="8" spans="1:11" x14ac:dyDescent="0.25">
      <c r="A8" s="20" t="s">
        <v>73</v>
      </c>
      <c r="B8" s="21">
        <v>103</v>
      </c>
      <c r="C8" s="21">
        <v>4</v>
      </c>
      <c r="D8" s="21">
        <v>2</v>
      </c>
      <c r="E8" s="21">
        <v>2</v>
      </c>
      <c r="F8" s="22">
        <v>0</v>
      </c>
      <c r="G8" s="16">
        <f t="shared" si="1"/>
        <v>2.954249573283029E-5</v>
      </c>
      <c r="H8" s="16">
        <f t="shared" si="2"/>
        <v>4.66135924303255E-7</v>
      </c>
      <c r="I8" s="16">
        <f t="shared" si="3"/>
        <v>2.3780997936285E-7</v>
      </c>
      <c r="J8" s="16">
        <f t="shared" si="4"/>
        <v>2.9608675460344584E-7</v>
      </c>
      <c r="K8" s="16">
        <f t="shared" si="5"/>
        <v>0</v>
      </c>
    </row>
    <row r="9" spans="1:11" x14ac:dyDescent="0.25">
      <c r="A9" s="20" t="s">
        <v>66</v>
      </c>
      <c r="B9" s="21">
        <v>457</v>
      </c>
      <c r="C9" s="21">
        <v>1805</v>
      </c>
      <c r="D9" s="21">
        <v>148040</v>
      </c>
      <c r="E9" s="21">
        <v>393067</v>
      </c>
      <c r="F9" s="22">
        <v>4022</v>
      </c>
      <c r="G9" s="16">
        <f t="shared" si="1"/>
        <v>1.3107689854275186E-4</v>
      </c>
      <c r="H9" s="16">
        <f t="shared" si="2"/>
        <v>2.1034383584184381E-4</v>
      </c>
      <c r="I9" s="16">
        <f t="shared" si="3"/>
        <v>1.7602694672438156E-2</v>
      </c>
      <c r="J9" s="16">
        <f t="shared" si="4"/>
        <v>5.819096618585632E-2</v>
      </c>
      <c r="K9" s="16">
        <f t="shared" si="5"/>
        <v>9.2765405469237962E-4</v>
      </c>
    </row>
    <row r="10" spans="1:11" x14ac:dyDescent="0.25">
      <c r="A10" s="20" t="s">
        <v>74</v>
      </c>
      <c r="B10" s="21">
        <v>541</v>
      </c>
      <c r="C10" s="21">
        <v>18800</v>
      </c>
      <c r="D10" s="21">
        <v>3996</v>
      </c>
      <c r="E10" s="21">
        <v>14508</v>
      </c>
      <c r="F10" s="22">
        <v>18925</v>
      </c>
      <c r="G10" s="16">
        <f t="shared" si="1"/>
        <v>1.5516980768408918E-4</v>
      </c>
      <c r="H10" s="16">
        <f t="shared" si="2"/>
        <v>2.1908388442252982E-3</v>
      </c>
      <c r="I10" s="16">
        <f t="shared" si="3"/>
        <v>4.7514433876697426E-4</v>
      </c>
      <c r="J10" s="16">
        <f t="shared" si="4"/>
        <v>2.1478133178933962E-3</v>
      </c>
      <c r="K10" s="16">
        <f t="shared" si="5"/>
        <v>4.3649559883275199E-3</v>
      </c>
    </row>
    <row r="11" spans="1:11" x14ac:dyDescent="0.25">
      <c r="A11" s="20" t="s">
        <v>75</v>
      </c>
      <c r="B11" s="21">
        <v>4</v>
      </c>
      <c r="C11" s="21">
        <v>0</v>
      </c>
      <c r="D11" s="21">
        <v>0</v>
      </c>
      <c r="E11" s="21">
        <v>0</v>
      </c>
      <c r="F11" s="22">
        <v>0</v>
      </c>
      <c r="G11" s="16">
        <f t="shared" si="1"/>
        <v>1.1472813876827297E-6</v>
      </c>
      <c r="H11" s="16">
        <f t="shared" si="2"/>
        <v>0</v>
      </c>
      <c r="I11" s="16">
        <f t="shared" si="3"/>
        <v>0</v>
      </c>
      <c r="J11" s="16">
        <f t="shared" si="4"/>
        <v>0</v>
      </c>
      <c r="K11" s="16">
        <f t="shared" si="5"/>
        <v>0</v>
      </c>
    </row>
    <row r="12" spans="1:11" x14ac:dyDescent="0.25">
      <c r="A12" s="20" t="s">
        <v>61</v>
      </c>
      <c r="B12" s="21">
        <v>273317</v>
      </c>
      <c r="C12" s="21">
        <v>207457</v>
      </c>
      <c r="D12" s="21">
        <v>813183</v>
      </c>
      <c r="E12" s="21">
        <v>212788</v>
      </c>
      <c r="F12" s="22">
        <v>258413</v>
      </c>
      <c r="G12" s="16">
        <f t="shared" si="1"/>
        <v>7.8392876759320149E-2</v>
      </c>
      <c r="H12" s="16">
        <f t="shared" si="2"/>
        <v>2.4175790112045091E-2</v>
      </c>
      <c r="I12" s="16">
        <f t="shared" si="3"/>
        <v>9.6691516224110222E-2</v>
      </c>
      <c r="J12" s="16">
        <f t="shared" si="4"/>
        <v>3.1501854169279017E-2</v>
      </c>
      <c r="K12" s="16">
        <f t="shared" si="5"/>
        <v>5.9601657691502212E-2</v>
      </c>
    </row>
    <row r="13" spans="1:11" x14ac:dyDescent="0.25">
      <c r="A13" s="20" t="s">
        <v>62</v>
      </c>
      <c r="B13" s="21">
        <v>56900</v>
      </c>
      <c r="C13" s="21">
        <v>5468094</v>
      </c>
      <c r="D13" s="21">
        <v>5381851</v>
      </c>
      <c r="E13" s="21">
        <v>2252138</v>
      </c>
      <c r="F13" s="22">
        <v>165745</v>
      </c>
      <c r="G13" s="16">
        <f t="shared" si="1"/>
        <v>1.6320077739786828E-2</v>
      </c>
      <c r="H13" s="16">
        <f t="shared" si="2"/>
        <v>0.63721876271677069</v>
      </c>
      <c r="I13" s="16">
        <f t="shared" si="3"/>
        <v>0.63992893762196679</v>
      </c>
      <c r="J13" s="16">
        <f t="shared" si="4"/>
        <v>0.33341411566954765</v>
      </c>
      <c r="K13" s="16">
        <f t="shared" si="5"/>
        <v>3.822824994902746E-2</v>
      </c>
    </row>
    <row r="14" spans="1:11" x14ac:dyDescent="0.25">
      <c r="A14" s="20" t="s">
        <v>91</v>
      </c>
      <c r="B14" s="21">
        <v>0</v>
      </c>
      <c r="C14" s="21">
        <v>143</v>
      </c>
      <c r="D14" s="21">
        <v>0</v>
      </c>
      <c r="E14" s="21">
        <v>0</v>
      </c>
      <c r="F14" s="22">
        <v>0</v>
      </c>
      <c r="G14" s="16">
        <f t="shared" si="1"/>
        <v>0</v>
      </c>
      <c r="H14" s="16">
        <f t="shared" si="2"/>
        <v>1.6664359293841364E-5</v>
      </c>
      <c r="I14" s="16">
        <f t="shared" si="3"/>
        <v>0</v>
      </c>
      <c r="J14" s="16">
        <f t="shared" si="4"/>
        <v>0</v>
      </c>
      <c r="K14" s="16">
        <f t="shared" si="5"/>
        <v>0</v>
      </c>
    </row>
    <row r="15" spans="1:11" x14ac:dyDescent="0.25">
      <c r="A15" s="20" t="s">
        <v>76</v>
      </c>
      <c r="B15" s="21">
        <v>0</v>
      </c>
      <c r="C15" s="21">
        <v>0</v>
      </c>
      <c r="D15" s="21">
        <v>82</v>
      </c>
      <c r="E15" s="21">
        <v>0</v>
      </c>
      <c r="F15" s="22">
        <v>480</v>
      </c>
      <c r="G15" s="16">
        <f t="shared" si="1"/>
        <v>0</v>
      </c>
      <c r="H15" s="16">
        <f t="shared" si="2"/>
        <v>0</v>
      </c>
      <c r="I15" s="16">
        <f t="shared" si="3"/>
        <v>9.7502091538768501E-6</v>
      </c>
      <c r="J15" s="16">
        <f t="shared" si="4"/>
        <v>0</v>
      </c>
      <c r="K15" s="16">
        <f t="shared" si="5"/>
        <v>1.1070958385190009E-4</v>
      </c>
    </row>
    <row r="16" spans="1:11" x14ac:dyDescent="0.25">
      <c r="A16" s="20" t="s">
        <v>77</v>
      </c>
      <c r="B16" s="21">
        <v>0</v>
      </c>
      <c r="C16" s="21">
        <v>0</v>
      </c>
      <c r="D16" s="21">
        <v>0</v>
      </c>
      <c r="E16" s="21">
        <v>40</v>
      </c>
      <c r="F16" s="22">
        <v>0</v>
      </c>
      <c r="G16" s="16">
        <f t="shared" si="1"/>
        <v>0</v>
      </c>
      <c r="H16" s="16">
        <f t="shared" si="2"/>
        <v>0</v>
      </c>
      <c r="I16" s="16">
        <f t="shared" si="3"/>
        <v>0</v>
      </c>
      <c r="J16" s="16">
        <f t="shared" si="4"/>
        <v>5.9217350920689165E-6</v>
      </c>
      <c r="K16" s="16">
        <f t="shared" si="5"/>
        <v>0</v>
      </c>
    </row>
    <row r="17" spans="1:11" x14ac:dyDescent="0.25">
      <c r="A17" s="20" t="s">
        <v>78</v>
      </c>
      <c r="B17" s="21">
        <v>1144</v>
      </c>
      <c r="C17" s="21">
        <v>0</v>
      </c>
      <c r="D17" s="21">
        <v>0</v>
      </c>
      <c r="E17" s="21">
        <v>4716</v>
      </c>
      <c r="F17" s="22">
        <v>57</v>
      </c>
      <c r="G17" s="16">
        <f t="shared" si="1"/>
        <v>3.2812247687726069E-4</v>
      </c>
      <c r="H17" s="16">
        <f t="shared" si="2"/>
        <v>0</v>
      </c>
      <c r="I17" s="16">
        <f t="shared" si="3"/>
        <v>0</v>
      </c>
      <c r="J17" s="16">
        <f t="shared" si="4"/>
        <v>6.9817256735492524E-4</v>
      </c>
      <c r="K17" s="16">
        <f t="shared" si="5"/>
        <v>1.3146763082413138E-5</v>
      </c>
    </row>
    <row r="18" spans="1:11" x14ac:dyDescent="0.25">
      <c r="A18" s="20" t="s">
        <v>107</v>
      </c>
      <c r="B18" s="21">
        <v>0</v>
      </c>
      <c r="C18" s="21">
        <v>0</v>
      </c>
      <c r="D18" s="21">
        <v>23</v>
      </c>
      <c r="E18" s="21">
        <v>0</v>
      </c>
      <c r="F18" s="22">
        <v>0</v>
      </c>
      <c r="G18" s="16">
        <f t="shared" si="1"/>
        <v>0</v>
      </c>
      <c r="H18" s="16">
        <f t="shared" si="2"/>
        <v>0</v>
      </c>
      <c r="I18" s="16">
        <f t="shared" si="3"/>
        <v>2.734814762672775E-6</v>
      </c>
      <c r="J18" s="16">
        <f t="shared" si="4"/>
        <v>0</v>
      </c>
      <c r="K18" s="16">
        <f t="shared" si="5"/>
        <v>0</v>
      </c>
    </row>
    <row r="19" spans="1:11" x14ac:dyDescent="0.25">
      <c r="A19" s="20" t="s">
        <v>56</v>
      </c>
      <c r="B19" s="21">
        <v>7180</v>
      </c>
      <c r="C19" s="21">
        <v>79444</v>
      </c>
      <c r="D19" s="21">
        <v>316343</v>
      </c>
      <c r="E19" s="21">
        <v>2084</v>
      </c>
      <c r="F19" s="22">
        <v>779</v>
      </c>
      <c r="G19" s="16">
        <f t="shared" si="1"/>
        <v>2.0593700908904996E-3</v>
      </c>
      <c r="H19" s="16">
        <f t="shared" si="2"/>
        <v>9.2579255925869467E-3</v>
      </c>
      <c r="I19" s="16">
        <f t="shared" si="3"/>
        <v>3.7614761150791029E-2</v>
      </c>
      <c r="J19" s="16">
        <f t="shared" si="4"/>
        <v>3.0852239829679055E-4</v>
      </c>
      <c r="K19" s="16">
        <f t="shared" si="5"/>
        <v>1.7967242879297953E-4</v>
      </c>
    </row>
    <row r="20" spans="1:11" x14ac:dyDescent="0.25">
      <c r="A20" s="20" t="s">
        <v>64</v>
      </c>
      <c r="B20" s="21">
        <v>60</v>
      </c>
      <c r="C20" s="21">
        <v>2307</v>
      </c>
      <c r="D20" s="21">
        <v>7986</v>
      </c>
      <c r="E20" s="21">
        <v>9588</v>
      </c>
      <c r="F20" s="22">
        <v>13325</v>
      </c>
      <c r="G20" s="16">
        <f t="shared" si="1"/>
        <v>1.7209220815240944E-5</v>
      </c>
      <c r="H20" s="16">
        <f t="shared" si="2"/>
        <v>2.6884389434190229E-4</v>
      </c>
      <c r="I20" s="16">
        <f t="shared" si="3"/>
        <v>9.4957524759585997E-4</v>
      </c>
      <c r="J20" s="16">
        <f t="shared" si="4"/>
        <v>1.4194399015689193E-3</v>
      </c>
      <c r="K20" s="16">
        <f t="shared" si="5"/>
        <v>3.0733441767220185E-3</v>
      </c>
    </row>
    <row r="21" spans="1:11" x14ac:dyDescent="0.25">
      <c r="A21" s="20" t="s">
        <v>79</v>
      </c>
      <c r="B21" s="21">
        <v>0</v>
      </c>
      <c r="C21" s="21">
        <v>2</v>
      </c>
      <c r="D21" s="21">
        <v>0</v>
      </c>
      <c r="E21" s="21">
        <v>0</v>
      </c>
      <c r="F21" s="22">
        <v>0</v>
      </c>
      <c r="G21" s="16">
        <f t="shared" si="1"/>
        <v>0</v>
      </c>
      <c r="H21" s="16">
        <f t="shared" si="2"/>
        <v>2.330679621516275E-7</v>
      </c>
      <c r="I21" s="16">
        <f t="shared" si="3"/>
        <v>0</v>
      </c>
      <c r="J21" s="16">
        <f t="shared" si="4"/>
        <v>0</v>
      </c>
      <c r="K21" s="16">
        <f t="shared" si="5"/>
        <v>0</v>
      </c>
    </row>
    <row r="22" spans="1:11" x14ac:dyDescent="0.25">
      <c r="A22" s="20" t="s">
        <v>108</v>
      </c>
      <c r="B22" s="21">
        <v>0</v>
      </c>
      <c r="C22" s="21">
        <v>50</v>
      </c>
      <c r="D22" s="21">
        <v>0</v>
      </c>
      <c r="E22" s="21">
        <v>31</v>
      </c>
      <c r="F22" s="22">
        <v>0</v>
      </c>
      <c r="G22" s="16">
        <f t="shared" si="1"/>
        <v>0</v>
      </c>
      <c r="H22" s="16">
        <f t="shared" si="2"/>
        <v>5.8266990537906869E-6</v>
      </c>
      <c r="I22" s="16">
        <f t="shared" si="3"/>
        <v>0</v>
      </c>
      <c r="J22" s="16">
        <f t="shared" si="4"/>
        <v>4.5893446963534107E-6</v>
      </c>
      <c r="K22" s="16">
        <f t="shared" si="5"/>
        <v>0</v>
      </c>
    </row>
    <row r="23" spans="1:11" x14ac:dyDescent="0.25">
      <c r="A23" s="20" t="s">
        <v>57</v>
      </c>
      <c r="B23" s="21">
        <v>6729</v>
      </c>
      <c r="C23" s="21">
        <v>62154</v>
      </c>
      <c r="D23" s="21">
        <v>36907</v>
      </c>
      <c r="E23" s="21">
        <v>6587</v>
      </c>
      <c r="F23" s="22">
        <v>1129501</v>
      </c>
      <c r="G23" s="16">
        <f t="shared" si="1"/>
        <v>1.9300141144292719E-3</v>
      </c>
      <c r="H23" s="16">
        <f t="shared" si="2"/>
        <v>7.2430530597861276E-3</v>
      </c>
      <c r="I23" s="16">
        <f t="shared" si="3"/>
        <v>4.3884264541723525E-3</v>
      </c>
      <c r="J23" s="16">
        <f t="shared" si="4"/>
        <v>9.7516172628644884E-4</v>
      </c>
      <c r="K23" s="16">
        <f t="shared" si="5"/>
        <v>0.26051372014646879</v>
      </c>
    </row>
    <row r="24" spans="1:11" x14ac:dyDescent="0.25">
      <c r="A24" s="20" t="s">
        <v>92</v>
      </c>
      <c r="B24" s="21">
        <v>4523</v>
      </c>
      <c r="C24" s="21">
        <v>9371</v>
      </c>
      <c r="D24" s="21">
        <v>7558</v>
      </c>
      <c r="E24" s="21">
        <v>13757</v>
      </c>
      <c r="F24" s="22">
        <v>22274</v>
      </c>
      <c r="G24" s="16">
        <f t="shared" si="1"/>
        <v>1.2972884291222466E-3</v>
      </c>
      <c r="H24" s="16">
        <f t="shared" si="2"/>
        <v>1.0920399366614506E-3</v>
      </c>
      <c r="I24" s="16">
        <f t="shared" si="3"/>
        <v>8.9868391201221017E-4</v>
      </c>
      <c r="J24" s="16">
        <f t="shared" si="4"/>
        <v>2.0366327415398022E-3</v>
      </c>
      <c r="K24" s="16">
        <f t="shared" si="5"/>
        <v>5.137385980660881E-3</v>
      </c>
    </row>
    <row r="25" spans="1:11" x14ac:dyDescent="0.25">
      <c r="A25" s="20" t="s">
        <v>80</v>
      </c>
      <c r="B25" s="21">
        <v>1</v>
      </c>
      <c r="C25" s="21">
        <v>0</v>
      </c>
      <c r="D25" s="21">
        <v>0</v>
      </c>
      <c r="E25" s="21">
        <v>0</v>
      </c>
      <c r="F25" s="22">
        <v>0</v>
      </c>
      <c r="G25" s="16">
        <f t="shared" si="1"/>
        <v>2.8682034692068242E-7</v>
      </c>
      <c r="H25" s="16">
        <f t="shared" si="2"/>
        <v>0</v>
      </c>
      <c r="I25" s="16">
        <f t="shared" si="3"/>
        <v>0</v>
      </c>
      <c r="J25" s="16">
        <f t="shared" si="4"/>
        <v>0</v>
      </c>
      <c r="K25" s="16">
        <f t="shared" si="5"/>
        <v>0</v>
      </c>
    </row>
    <row r="26" spans="1:11" x14ac:dyDescent="0.25">
      <c r="A26" s="20" t="s">
        <v>127</v>
      </c>
      <c r="B26" s="21">
        <v>1</v>
      </c>
      <c r="C26" s="21">
        <v>0</v>
      </c>
      <c r="D26" s="21">
        <v>17</v>
      </c>
      <c r="E26" s="21">
        <v>0</v>
      </c>
      <c r="F26" s="22">
        <v>63</v>
      </c>
      <c r="G26" s="16">
        <f t="shared" si="1"/>
        <v>2.8682034692068242E-7</v>
      </c>
      <c r="H26" s="16">
        <f t="shared" si="2"/>
        <v>0</v>
      </c>
      <c r="I26" s="16">
        <f t="shared" si="3"/>
        <v>2.0213848245842247E-6</v>
      </c>
      <c r="J26" s="16">
        <f t="shared" si="4"/>
        <v>0</v>
      </c>
      <c r="K26" s="16">
        <f t="shared" si="5"/>
        <v>1.4530632880561888E-5</v>
      </c>
    </row>
    <row r="27" spans="1:11" x14ac:dyDescent="0.25">
      <c r="A27" s="20" t="s">
        <v>68</v>
      </c>
      <c r="B27" s="21">
        <v>713</v>
      </c>
      <c r="C27" s="21">
        <v>3727</v>
      </c>
      <c r="D27" s="21">
        <v>29338</v>
      </c>
      <c r="E27" s="21">
        <v>18244</v>
      </c>
      <c r="F27" s="22">
        <v>1116</v>
      </c>
      <c r="G27" s="16">
        <f t="shared" si="1"/>
        <v>2.0450290735444656E-4</v>
      </c>
      <c r="H27" s="16">
        <f t="shared" si="2"/>
        <v>4.3432214746955784E-4</v>
      </c>
      <c r="I27" s="16">
        <f t="shared" si="3"/>
        <v>3.4884345872736467E-3</v>
      </c>
      <c r="J27" s="16">
        <f t="shared" si="4"/>
        <v>2.7009033754926328E-3</v>
      </c>
      <c r="K27" s="16">
        <f t="shared" si="5"/>
        <v>2.5739978245566776E-4</v>
      </c>
    </row>
    <row r="28" spans="1:11" x14ac:dyDescent="0.25">
      <c r="A28" s="20" t="s">
        <v>93</v>
      </c>
      <c r="B28" s="21">
        <v>25080</v>
      </c>
      <c r="C28" s="21">
        <v>18898</v>
      </c>
      <c r="D28" s="21">
        <v>26614</v>
      </c>
      <c r="E28" s="21">
        <v>25353</v>
      </c>
      <c r="F28" s="22">
        <v>8715</v>
      </c>
      <c r="G28" s="16">
        <f t="shared" si="1"/>
        <v>7.1934543007707149E-3</v>
      </c>
      <c r="H28" s="16">
        <f t="shared" si="2"/>
        <v>2.2022591743707282E-3</v>
      </c>
      <c r="I28" s="16">
        <f t="shared" si="3"/>
        <v>3.1645373953814449E-3</v>
      </c>
      <c r="J28" s="16">
        <f t="shared" si="4"/>
        <v>3.7533437447305812E-3</v>
      </c>
      <c r="K28" s="16">
        <f t="shared" si="5"/>
        <v>2.0100708818110613E-3</v>
      </c>
    </row>
    <row r="29" spans="1:11" x14ac:dyDescent="0.25">
      <c r="A29" s="20" t="s">
        <v>58</v>
      </c>
      <c r="B29" s="21">
        <v>5314</v>
      </c>
      <c r="C29" s="21">
        <v>19294</v>
      </c>
      <c r="D29" s="21">
        <v>33557</v>
      </c>
      <c r="E29" s="21">
        <v>28049</v>
      </c>
      <c r="F29" s="22">
        <v>42265</v>
      </c>
      <c r="G29" s="16">
        <f t="shared" si="1"/>
        <v>1.5241633235365064E-3</v>
      </c>
      <c r="H29" s="16">
        <f t="shared" si="2"/>
        <v>2.2484066308767502E-3</v>
      </c>
      <c r="I29" s="16">
        <f t="shared" si="3"/>
        <v>3.9900947387395786E-3</v>
      </c>
      <c r="J29" s="16">
        <f t="shared" si="4"/>
        <v>4.1524686899360261E-3</v>
      </c>
      <c r="K29" s="16">
        <f t="shared" si="5"/>
        <v>9.7482095031261613E-3</v>
      </c>
    </row>
    <row r="30" spans="1:11" x14ac:dyDescent="0.25">
      <c r="A30" s="20" t="s">
        <v>110</v>
      </c>
      <c r="B30" s="21">
        <v>0</v>
      </c>
      <c r="C30" s="21">
        <v>0</v>
      </c>
      <c r="D30" s="21">
        <v>0</v>
      </c>
      <c r="E30" s="21">
        <v>0</v>
      </c>
      <c r="F30" s="22">
        <v>3</v>
      </c>
      <c r="G30" s="16">
        <f t="shared" si="1"/>
        <v>0</v>
      </c>
      <c r="H30" s="16">
        <f t="shared" si="2"/>
        <v>0</v>
      </c>
      <c r="I30" s="16">
        <f t="shared" si="3"/>
        <v>0</v>
      </c>
      <c r="J30" s="16">
        <f t="shared" si="4"/>
        <v>0</v>
      </c>
      <c r="K30" s="16">
        <f t="shared" si="5"/>
        <v>6.9193489907437559E-7</v>
      </c>
    </row>
    <row r="31" spans="1:11" x14ac:dyDescent="0.25">
      <c r="A31" s="20" t="s">
        <v>94</v>
      </c>
      <c r="B31" s="21">
        <v>0</v>
      </c>
      <c r="C31" s="21">
        <v>5</v>
      </c>
      <c r="D31" s="21">
        <v>0</v>
      </c>
      <c r="E31" s="21">
        <v>0</v>
      </c>
      <c r="F31" s="22">
        <v>0</v>
      </c>
      <c r="G31" s="16">
        <f t="shared" si="1"/>
        <v>0</v>
      </c>
      <c r="H31" s="16">
        <f t="shared" si="2"/>
        <v>5.8266990537906867E-7</v>
      </c>
      <c r="I31" s="16">
        <f t="shared" si="3"/>
        <v>0</v>
      </c>
      <c r="J31" s="16">
        <f t="shared" si="4"/>
        <v>0</v>
      </c>
      <c r="K31" s="16">
        <f t="shared" si="5"/>
        <v>0</v>
      </c>
    </row>
    <row r="32" spans="1:11" x14ac:dyDescent="0.25">
      <c r="A32" s="20" t="s">
        <v>95</v>
      </c>
      <c r="B32" s="21">
        <v>0</v>
      </c>
      <c r="C32" s="21">
        <v>63</v>
      </c>
      <c r="D32" s="21">
        <v>0</v>
      </c>
      <c r="E32" s="21">
        <v>7005</v>
      </c>
      <c r="F32" s="22">
        <v>1472</v>
      </c>
      <c r="G32" s="16">
        <f t="shared" si="1"/>
        <v>0</v>
      </c>
      <c r="H32" s="16">
        <f t="shared" si="2"/>
        <v>7.3416408077762664E-6</v>
      </c>
      <c r="I32" s="16">
        <f t="shared" si="3"/>
        <v>0</v>
      </c>
      <c r="J32" s="16">
        <f t="shared" si="4"/>
        <v>1.037043857998569E-3</v>
      </c>
      <c r="K32" s="16">
        <f t="shared" si="5"/>
        <v>3.3950939047916028E-4</v>
      </c>
    </row>
    <row r="33" spans="1:11" x14ac:dyDescent="0.25">
      <c r="A33" s="20" t="s">
        <v>67</v>
      </c>
      <c r="B33" s="21">
        <v>20668</v>
      </c>
      <c r="C33" s="21">
        <v>34006</v>
      </c>
      <c r="D33" s="21">
        <v>231083</v>
      </c>
      <c r="E33" s="21">
        <v>157761</v>
      </c>
      <c r="F33" s="22">
        <v>155654</v>
      </c>
      <c r="G33" s="16">
        <f t="shared" si="1"/>
        <v>5.9280029301566643E-3</v>
      </c>
      <c r="H33" s="16">
        <f t="shared" si="2"/>
        <v>3.9628545604641222E-3</v>
      </c>
      <c r="I33" s="16">
        <f t="shared" si="3"/>
        <v>2.7476921730552731E-2</v>
      </c>
      <c r="J33" s="16">
        <f t="shared" si="4"/>
        <v>2.335547124649711E-2</v>
      </c>
      <c r="K33" s="16">
        <f t="shared" si="5"/>
        <v>3.5900811593507623E-2</v>
      </c>
    </row>
    <row r="34" spans="1:11" x14ac:dyDescent="0.25">
      <c r="A34" s="20" t="s">
        <v>96</v>
      </c>
      <c r="B34" s="21">
        <v>1946044</v>
      </c>
      <c r="C34" s="21">
        <v>1965860</v>
      </c>
      <c r="D34" s="21">
        <v>1096976</v>
      </c>
      <c r="E34" s="21">
        <v>923058</v>
      </c>
      <c r="F34" s="22">
        <v>773423</v>
      </c>
      <c r="G34" s="16">
        <f t="shared" si="1"/>
        <v>0.55816501520291251</v>
      </c>
      <c r="H34" s="16">
        <f t="shared" si="2"/>
        <v>0.22908949203769921</v>
      </c>
      <c r="I34" s="16">
        <f t="shared" si="3"/>
        <v>0.13043591996077086</v>
      </c>
      <c r="J34" s="16">
        <f t="shared" si="4"/>
        <v>0.13665262376537374</v>
      </c>
      <c r="K34" s="16">
        <f t="shared" si="5"/>
        <v>0.17838612181560026</v>
      </c>
    </row>
    <row r="35" spans="1:11" x14ac:dyDescent="0.25">
      <c r="A35" s="20" t="s">
        <v>82</v>
      </c>
      <c r="B35" s="21">
        <v>115581</v>
      </c>
      <c r="C35" s="21">
        <v>31479</v>
      </c>
      <c r="D35" s="21">
        <v>51821</v>
      </c>
      <c r="E35" s="21">
        <v>208524</v>
      </c>
      <c r="F35" s="22">
        <v>91202</v>
      </c>
      <c r="G35" s="16">
        <f t="shared" si="1"/>
        <v>3.3150982517439392E-2</v>
      </c>
      <c r="H35" s="16">
        <f t="shared" si="2"/>
        <v>3.6683731902855407E-3</v>
      </c>
      <c r="I35" s="16">
        <f t="shared" si="3"/>
        <v>6.1617754702811244E-3</v>
      </c>
      <c r="J35" s="16">
        <f t="shared" si="4"/>
        <v>3.0870597208464468E-2</v>
      </c>
      <c r="K35" s="16">
        <f t="shared" si="5"/>
        <v>2.1035282221793735E-2</v>
      </c>
    </row>
    <row r="36" spans="1:11" x14ac:dyDescent="0.25">
      <c r="A36" s="20" t="s">
        <v>112</v>
      </c>
      <c r="B36" s="21">
        <v>0</v>
      </c>
      <c r="C36" s="21">
        <v>0</v>
      </c>
      <c r="D36" s="21">
        <v>0</v>
      </c>
      <c r="E36" s="21">
        <v>0</v>
      </c>
      <c r="F36" s="22">
        <v>50</v>
      </c>
      <c r="G36" s="16">
        <f t="shared" si="1"/>
        <v>0</v>
      </c>
      <c r="H36" s="16">
        <f t="shared" si="2"/>
        <v>0</v>
      </c>
      <c r="I36" s="16">
        <f t="shared" si="3"/>
        <v>0</v>
      </c>
      <c r="J36" s="16">
        <f t="shared" si="4"/>
        <v>0</v>
      </c>
      <c r="K36" s="16">
        <f t="shared" si="5"/>
        <v>1.153224831790626E-5</v>
      </c>
    </row>
    <row r="37" spans="1:11" x14ac:dyDescent="0.25">
      <c r="A37" s="20" t="s">
        <v>97</v>
      </c>
      <c r="B37" s="21">
        <v>50</v>
      </c>
      <c r="C37" s="21">
        <v>0</v>
      </c>
      <c r="D37" s="21">
        <v>0</v>
      </c>
      <c r="E37" s="21">
        <v>0</v>
      </c>
      <c r="F37" s="22">
        <v>0</v>
      </c>
      <c r="G37" s="16">
        <f t="shared" si="1"/>
        <v>1.4341017346034121E-5</v>
      </c>
      <c r="H37" s="16">
        <f t="shared" si="2"/>
        <v>0</v>
      </c>
      <c r="I37" s="16">
        <f t="shared" si="3"/>
        <v>0</v>
      </c>
      <c r="J37" s="16">
        <f t="shared" si="4"/>
        <v>0</v>
      </c>
      <c r="K37" s="16">
        <f t="shared" si="5"/>
        <v>0</v>
      </c>
    </row>
    <row r="38" spans="1:11" x14ac:dyDescent="0.25">
      <c r="A38" s="20" t="s">
        <v>113</v>
      </c>
      <c r="B38" s="21">
        <v>0</v>
      </c>
      <c r="C38" s="21">
        <v>0</v>
      </c>
      <c r="D38" s="21">
        <v>1388</v>
      </c>
      <c r="E38" s="21">
        <v>1125</v>
      </c>
      <c r="F38" s="22">
        <v>1698</v>
      </c>
      <c r="G38" s="16">
        <f t="shared" si="1"/>
        <v>0</v>
      </c>
      <c r="H38" s="16">
        <f t="shared" si="2"/>
        <v>0</v>
      </c>
      <c r="I38" s="16">
        <f t="shared" si="3"/>
        <v>1.650401256778179E-4</v>
      </c>
      <c r="J38" s="16">
        <f t="shared" si="4"/>
        <v>1.6654879946443829E-4</v>
      </c>
      <c r="K38" s="16">
        <f t="shared" si="5"/>
        <v>3.9163515287609659E-4</v>
      </c>
    </row>
    <row r="39" spans="1:11" x14ac:dyDescent="0.25">
      <c r="A39" s="20" t="s">
        <v>59</v>
      </c>
      <c r="B39" s="21">
        <v>8079</v>
      </c>
      <c r="C39" s="21">
        <v>8955</v>
      </c>
      <c r="D39" s="21">
        <v>2954</v>
      </c>
      <c r="E39" s="21">
        <v>16</v>
      </c>
      <c r="F39" s="22">
        <v>22</v>
      </c>
      <c r="G39" s="16">
        <f t="shared" si="1"/>
        <v>2.3172215827721933E-3</v>
      </c>
      <c r="H39" s="16">
        <f t="shared" si="2"/>
        <v>1.0435618005339121E-3</v>
      </c>
      <c r="I39" s="16">
        <f t="shared" si="3"/>
        <v>3.5124533951892944E-4</v>
      </c>
      <c r="J39" s="16">
        <f t="shared" si="4"/>
        <v>2.3686940368275667E-6</v>
      </c>
      <c r="K39" s="16">
        <f t="shared" si="5"/>
        <v>5.0741892598787549E-6</v>
      </c>
    </row>
    <row r="40" spans="1:11" x14ac:dyDescent="0.25">
      <c r="A40" s="20" t="s">
        <v>83</v>
      </c>
      <c r="B40" s="21">
        <v>606431</v>
      </c>
      <c r="C40" s="21">
        <v>551863</v>
      </c>
      <c r="D40" s="21">
        <v>77120</v>
      </c>
      <c r="E40" s="21">
        <v>1796</v>
      </c>
      <c r="F40" s="22">
        <v>1579</v>
      </c>
      <c r="G40" s="16">
        <f t="shared" si="1"/>
        <v>0.17393674980345636</v>
      </c>
      <c r="H40" s="16">
        <f t="shared" si="2"/>
        <v>6.4310792398441799E-2</v>
      </c>
      <c r="I40" s="16">
        <f t="shared" si="3"/>
        <v>9.1699528042314959E-3</v>
      </c>
      <c r="J40" s="16">
        <f t="shared" si="4"/>
        <v>2.6588590563389437E-4</v>
      </c>
      <c r="K40" s="16">
        <f t="shared" si="5"/>
        <v>3.6418840187947972E-4</v>
      </c>
    </row>
    <row r="41" spans="1:11" x14ac:dyDescent="0.25">
      <c r="A41" s="20" t="s">
        <v>84</v>
      </c>
      <c r="B41" s="21">
        <v>0</v>
      </c>
      <c r="C41" s="21">
        <v>0</v>
      </c>
      <c r="D41" s="21">
        <v>12</v>
      </c>
      <c r="E41" s="21">
        <v>77</v>
      </c>
      <c r="F41" s="22">
        <v>0</v>
      </c>
      <c r="G41" s="16">
        <f t="shared" si="1"/>
        <v>0</v>
      </c>
      <c r="H41" s="16">
        <f t="shared" si="2"/>
        <v>0</v>
      </c>
      <c r="I41" s="16">
        <f t="shared" si="3"/>
        <v>1.4268598761771E-6</v>
      </c>
      <c r="J41" s="16">
        <f t="shared" si="4"/>
        <v>1.1399340052232665E-5</v>
      </c>
      <c r="K41" s="16">
        <f t="shared" si="5"/>
        <v>0</v>
      </c>
    </row>
    <row r="42" spans="1:11" x14ac:dyDescent="0.25">
      <c r="A42" s="20" t="s">
        <v>98</v>
      </c>
      <c r="B42" s="21">
        <v>1</v>
      </c>
      <c r="C42" s="21">
        <v>2</v>
      </c>
      <c r="D42" s="21">
        <v>405</v>
      </c>
      <c r="E42" s="21">
        <v>1797849</v>
      </c>
      <c r="F42" s="22">
        <v>859863</v>
      </c>
      <c r="G42" s="16">
        <f t="shared" si="1"/>
        <v>2.8682034692068242E-7</v>
      </c>
      <c r="H42" s="16">
        <f t="shared" si="2"/>
        <v>2.330679621516275E-7</v>
      </c>
      <c r="I42" s="16">
        <f t="shared" si="3"/>
        <v>4.8156520820977123E-5</v>
      </c>
      <c r="J42" s="16">
        <f t="shared" si="4"/>
        <v>0.26615963783852525</v>
      </c>
      <c r="K42" s="16">
        <f t="shared" si="5"/>
        <v>0.19832307270759661</v>
      </c>
    </row>
    <row r="43" spans="1:11" x14ac:dyDescent="0.25">
      <c r="A43" s="20" t="s">
        <v>85</v>
      </c>
      <c r="B43" s="21">
        <v>7764</v>
      </c>
      <c r="C43" s="21">
        <v>0</v>
      </c>
      <c r="D43" s="21">
        <v>0</v>
      </c>
      <c r="E43" s="21">
        <v>4</v>
      </c>
      <c r="F43" s="22">
        <v>8</v>
      </c>
      <c r="G43" s="16">
        <f t="shared" si="1"/>
        <v>2.2268731734921784E-3</v>
      </c>
      <c r="H43" s="16">
        <f t="shared" si="2"/>
        <v>0</v>
      </c>
      <c r="I43" s="16">
        <f t="shared" si="3"/>
        <v>0</v>
      </c>
      <c r="J43" s="16">
        <f t="shared" si="4"/>
        <v>5.9217350920689167E-7</v>
      </c>
      <c r="K43" s="16">
        <f t="shared" si="5"/>
        <v>1.8451597308650017E-6</v>
      </c>
    </row>
    <row r="44" spans="1:11" x14ac:dyDescent="0.25">
      <c r="A44" s="20" t="s">
        <v>60</v>
      </c>
      <c r="B44" s="21">
        <v>6000</v>
      </c>
      <c r="C44" s="21">
        <v>3520</v>
      </c>
      <c r="D44" s="21">
        <v>3900</v>
      </c>
      <c r="E44" s="21">
        <v>2750</v>
      </c>
      <c r="F44" s="22">
        <v>2308</v>
      </c>
      <c r="G44" s="16">
        <f t="shared" si="1"/>
        <v>1.7209220815240945E-3</v>
      </c>
      <c r="H44" s="16">
        <f t="shared" si="2"/>
        <v>4.1019961338686439E-4</v>
      </c>
      <c r="I44" s="16">
        <f t="shared" si="3"/>
        <v>4.6372945975755746E-4</v>
      </c>
      <c r="J44" s="16">
        <f t="shared" si="4"/>
        <v>4.0711928757973802E-4</v>
      </c>
      <c r="K44" s="16">
        <f t="shared" si="5"/>
        <v>5.3232858235455302E-4</v>
      </c>
    </row>
    <row r="45" spans="1:11" x14ac:dyDescent="0.25">
      <c r="A45" s="20" t="s">
        <v>86</v>
      </c>
      <c r="B45" s="21">
        <v>8505</v>
      </c>
      <c r="C45" s="21">
        <v>23820</v>
      </c>
      <c r="D45" s="21">
        <v>5673</v>
      </c>
      <c r="E45" s="21">
        <v>8936</v>
      </c>
      <c r="F45" s="22">
        <v>83092</v>
      </c>
      <c r="G45" s="16">
        <f t="shared" si="1"/>
        <v>2.4394070505604037E-3</v>
      </c>
      <c r="H45" s="16">
        <f t="shared" si="2"/>
        <v>2.7758394292258836E-3</v>
      </c>
      <c r="I45" s="16">
        <f t="shared" si="3"/>
        <v>6.7454800646272399E-4</v>
      </c>
      <c r="J45" s="16">
        <f t="shared" si="4"/>
        <v>1.322915619568196E-3</v>
      </c>
      <c r="K45" s="16">
        <f t="shared" si="5"/>
        <v>1.9164751544629339E-2</v>
      </c>
    </row>
    <row r="46" spans="1:11" x14ac:dyDescent="0.25">
      <c r="A46" s="20" t="s">
        <v>99</v>
      </c>
      <c r="B46" s="21">
        <v>0</v>
      </c>
      <c r="C46" s="21">
        <v>6228</v>
      </c>
      <c r="D46" s="21">
        <v>1006</v>
      </c>
      <c r="E46" s="21">
        <v>530</v>
      </c>
      <c r="F46" s="22">
        <v>650</v>
      </c>
      <c r="G46" s="16">
        <f t="shared" si="1"/>
        <v>0</v>
      </c>
      <c r="H46" s="16">
        <f t="shared" si="2"/>
        <v>7.2577363414016798E-4</v>
      </c>
      <c r="I46" s="16">
        <f t="shared" si="3"/>
        <v>1.1961841961951354E-4</v>
      </c>
      <c r="J46" s="16">
        <f t="shared" si="4"/>
        <v>7.8462989969913142E-5</v>
      </c>
      <c r="K46" s="16">
        <f t="shared" si="5"/>
        <v>1.499192281327814E-4</v>
      </c>
    </row>
    <row r="47" spans="1:11" x14ac:dyDescent="0.25">
      <c r="A47" s="20" t="s">
        <v>87</v>
      </c>
      <c r="B47" s="21">
        <v>0</v>
      </c>
      <c r="C47" s="21">
        <v>0</v>
      </c>
      <c r="D47" s="21">
        <v>0</v>
      </c>
      <c r="E47" s="21">
        <v>5275</v>
      </c>
      <c r="F47" s="22">
        <v>0</v>
      </c>
      <c r="G47" s="16">
        <f t="shared" si="1"/>
        <v>0</v>
      </c>
      <c r="H47" s="16">
        <f t="shared" si="2"/>
        <v>0</v>
      </c>
      <c r="I47" s="16">
        <f t="shared" si="3"/>
        <v>0</v>
      </c>
      <c r="J47" s="16">
        <f t="shared" si="4"/>
        <v>7.8092881526658836E-4</v>
      </c>
      <c r="K47" s="16">
        <f t="shared" si="5"/>
        <v>0</v>
      </c>
    </row>
    <row r="48" spans="1:11" x14ac:dyDescent="0.25">
      <c r="A48" s="20" t="s">
        <v>100</v>
      </c>
      <c r="B48" s="21">
        <v>1</v>
      </c>
      <c r="C48" s="21">
        <v>145</v>
      </c>
      <c r="D48" s="21">
        <v>183</v>
      </c>
      <c r="E48" s="21">
        <v>190</v>
      </c>
      <c r="F48" s="22">
        <v>1454</v>
      </c>
      <c r="G48" s="16">
        <f t="shared" si="1"/>
        <v>2.8682034692068242E-7</v>
      </c>
      <c r="H48" s="16">
        <f t="shared" si="2"/>
        <v>1.6897427255992993E-5</v>
      </c>
      <c r="I48" s="16">
        <f t="shared" si="3"/>
        <v>2.1759613111700776E-5</v>
      </c>
      <c r="J48" s="16">
        <f t="shared" si="4"/>
        <v>2.8128241687327353E-5</v>
      </c>
      <c r="K48" s="16">
        <f t="shared" si="5"/>
        <v>3.3535778108471405E-4</v>
      </c>
    </row>
    <row r="49" spans="1:11" x14ac:dyDescent="0.25">
      <c r="A49" s="20" t="s">
        <v>63</v>
      </c>
      <c r="B49" s="21">
        <v>406</v>
      </c>
      <c r="C49" s="21">
        <v>382</v>
      </c>
      <c r="D49" s="21">
        <v>18777</v>
      </c>
      <c r="E49" s="21">
        <v>7253</v>
      </c>
      <c r="F49" s="22">
        <v>5082</v>
      </c>
      <c r="G49" s="16">
        <f t="shared" si="1"/>
        <v>1.1644906084979707E-4</v>
      </c>
      <c r="H49" s="16">
        <f t="shared" si="2"/>
        <v>4.4515980770960848E-5</v>
      </c>
      <c r="I49" s="16">
        <f t="shared" si="3"/>
        <v>2.2326789912481171E-3</v>
      </c>
      <c r="J49" s="16">
        <f t="shared" si="4"/>
        <v>1.0737586155693962E-3</v>
      </c>
      <c r="K49" s="16">
        <f t="shared" si="5"/>
        <v>1.1721377190319923E-3</v>
      </c>
    </row>
    <row r="50" spans="1:11" x14ac:dyDescent="0.25">
      <c r="A50" s="20" t="s">
        <v>126</v>
      </c>
      <c r="B50" s="21">
        <v>5</v>
      </c>
      <c r="C50" s="21">
        <v>0</v>
      </c>
      <c r="D50" s="21">
        <v>0</v>
      </c>
      <c r="E50" s="21">
        <v>1</v>
      </c>
      <c r="F50" s="22">
        <v>0</v>
      </c>
      <c r="G50" s="16">
        <f t="shared" si="1"/>
        <v>1.434101734603412E-6</v>
      </c>
      <c r="H50" s="16">
        <f t="shared" si="2"/>
        <v>0</v>
      </c>
      <c r="I50" s="16">
        <f t="shared" si="3"/>
        <v>0</v>
      </c>
      <c r="J50" s="16">
        <f t="shared" si="4"/>
        <v>1.4804337730172292E-7</v>
      </c>
      <c r="K50" s="16">
        <f t="shared" si="5"/>
        <v>0</v>
      </c>
    </row>
    <row r="51" spans="1:11" x14ac:dyDescent="0.25">
      <c r="A51" s="20" t="s">
        <v>102</v>
      </c>
      <c r="B51" s="21">
        <v>0</v>
      </c>
      <c r="C51" s="21">
        <v>2129</v>
      </c>
      <c r="D51" s="21">
        <v>0</v>
      </c>
      <c r="E51" s="21">
        <v>0</v>
      </c>
      <c r="F51" s="22">
        <v>0</v>
      </c>
      <c r="G51" s="16">
        <f t="shared" si="1"/>
        <v>0</v>
      </c>
      <c r="H51" s="16">
        <f t="shared" si="2"/>
        <v>2.4810084571040748E-4</v>
      </c>
      <c r="I51" s="16">
        <f t="shared" si="3"/>
        <v>0</v>
      </c>
      <c r="J51" s="16">
        <f t="shared" si="4"/>
        <v>0</v>
      </c>
      <c r="K51" s="16">
        <f t="shared" si="5"/>
        <v>0</v>
      </c>
    </row>
    <row r="52" spans="1:11" x14ac:dyDescent="0.25">
      <c r="A52" s="20" t="s">
        <v>103</v>
      </c>
      <c r="B52" s="21">
        <v>18000</v>
      </c>
      <c r="C52" s="21">
        <v>15641</v>
      </c>
      <c r="D52" s="21">
        <v>0</v>
      </c>
      <c r="E52" s="21">
        <v>0</v>
      </c>
      <c r="F52" s="22">
        <v>0</v>
      </c>
      <c r="G52" s="16">
        <f t="shared" si="1"/>
        <v>5.1627662445722835E-3</v>
      </c>
      <c r="H52" s="16">
        <f t="shared" si="2"/>
        <v>1.8227079980068029E-3</v>
      </c>
      <c r="I52" s="16">
        <f t="shared" si="3"/>
        <v>0</v>
      </c>
      <c r="J52" s="16">
        <f t="shared" si="4"/>
        <v>0</v>
      </c>
      <c r="K52" s="16">
        <f t="shared" si="5"/>
        <v>0</v>
      </c>
    </row>
    <row r="53" spans="1:11" s="17" customFormat="1" x14ac:dyDescent="0.25">
      <c r="A53" s="19" t="s">
        <v>47</v>
      </c>
      <c r="B53" s="23">
        <v>3486503</v>
      </c>
      <c r="C53" s="23">
        <v>8581188</v>
      </c>
      <c r="D53" s="23">
        <v>8410076</v>
      </c>
      <c r="E53" s="23">
        <v>6754777</v>
      </c>
      <c r="F53" s="24">
        <v>4335668</v>
      </c>
      <c r="G53" s="18">
        <f t="shared" si="1"/>
        <v>1</v>
      </c>
      <c r="H53" s="18">
        <f t="shared" si="2"/>
        <v>1</v>
      </c>
      <c r="I53" s="18">
        <f t="shared" si="3"/>
        <v>1</v>
      </c>
      <c r="J53" s="18">
        <f t="shared" si="4"/>
        <v>1</v>
      </c>
      <c r="K53" s="18">
        <f t="shared" si="5"/>
        <v>1</v>
      </c>
    </row>
    <row r="54" spans="1:11" ht="8.25" customHeight="1" x14ac:dyDescent="0.25"/>
    <row r="55" spans="1:11" s="17" customFormat="1" x14ac:dyDescent="0.25">
      <c r="A55" s="30" t="s">
        <v>128</v>
      </c>
      <c r="B55" s="31">
        <f>SUM(B2,B4,B5,B11,B12,B13,B15,B16,B17,B18,B19,B20,B23,B25,B27,B33,B35,B37,B39,B41,B43,B45)</f>
        <v>873596</v>
      </c>
      <c r="C55" s="31">
        <f t="shared" ref="C55:F55" si="6">SUM(C2,C4,C5,C11,C12,C13,C15,C16,C17,C18,C19,C20,C23,C25,C27,C33,C35,C37,C39,C41,C43,C45)</f>
        <v>5965922</v>
      </c>
      <c r="D55" s="31">
        <f t="shared" si="6"/>
        <v>6988608</v>
      </c>
      <c r="E55" s="31">
        <f t="shared" si="6"/>
        <v>2918231</v>
      </c>
      <c r="F55" s="32">
        <f t="shared" si="6"/>
        <v>1921176</v>
      </c>
      <c r="G55" s="33">
        <f t="shared" si="1"/>
        <v>0.25056510778852048</v>
      </c>
      <c r="H55" s="33">
        <f t="shared" ref="H55" si="7">C55/C$53</f>
        <v>0.69523264144778085</v>
      </c>
      <c r="I55" s="33">
        <f t="shared" ref="I55" si="8">D55/D$53</f>
        <v>0.83098036212752413</v>
      </c>
      <c r="J55" s="33">
        <f t="shared" ref="J55" si="9">E55/E$53</f>
        <v>0.43202477298658415</v>
      </c>
      <c r="K55" s="34">
        <f t="shared" ref="K55" si="10">F55/F$53</f>
        <v>0.44310957388803757</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0"/>
  <sheetViews>
    <sheetView topLeftCell="A187" workbookViewId="0">
      <selection activeCell="D21" sqref="D21"/>
    </sheetView>
  </sheetViews>
  <sheetFormatPr defaultRowHeight="15" x14ac:dyDescent="0.25"/>
  <cols>
    <col min="1" max="1" width="27.85546875" style="20" bestFit="1" customWidth="1"/>
    <col min="2" max="5" width="13.85546875" style="21" bestFit="1" customWidth="1"/>
    <col min="6" max="6" width="12.7109375" style="22" bestFit="1" customWidth="1"/>
    <col min="7" max="11" width="9.5703125" bestFit="1" customWidth="1"/>
  </cols>
  <sheetData>
    <row r="1" spans="1:11" s="17" customFormat="1" x14ac:dyDescent="0.25">
      <c r="A1" s="19" t="s">
        <v>55</v>
      </c>
      <c r="B1" s="23" t="s">
        <v>42</v>
      </c>
      <c r="C1" s="23" t="s">
        <v>43</v>
      </c>
      <c r="D1" s="23" t="s">
        <v>44</v>
      </c>
      <c r="E1" s="23" t="s">
        <v>45</v>
      </c>
      <c r="F1" s="24" t="s">
        <v>46</v>
      </c>
      <c r="G1" s="23" t="s">
        <v>49</v>
      </c>
      <c r="H1" s="23" t="s">
        <v>50</v>
      </c>
      <c r="I1" s="23" t="s">
        <v>51</v>
      </c>
      <c r="J1" s="23" t="s">
        <v>52</v>
      </c>
      <c r="K1" s="23" t="s">
        <v>53</v>
      </c>
    </row>
    <row r="2" spans="1:11" s="17" customFormat="1" x14ac:dyDescent="0.25">
      <c r="A2" s="52">
        <v>26090000</v>
      </c>
      <c r="B2" s="23">
        <v>515</v>
      </c>
      <c r="C2" s="23">
        <v>970</v>
      </c>
      <c r="D2" s="23">
        <v>7149</v>
      </c>
      <c r="E2" s="23">
        <v>0</v>
      </c>
      <c r="F2" s="24">
        <v>0</v>
      </c>
      <c r="G2" s="18">
        <f>B2/B$270</f>
        <v>4.7241615287511461E-6</v>
      </c>
      <c r="H2" s="18">
        <f t="shared" ref="H2:K2" si="0">C2/C$270</f>
        <v>6.6298368974687183E-6</v>
      </c>
      <c r="I2" s="18">
        <f t="shared" si="0"/>
        <v>7.0363560317412589E-5</v>
      </c>
      <c r="J2" s="18">
        <f t="shared" si="0"/>
        <v>0</v>
      </c>
      <c r="K2" s="18">
        <f t="shared" si="0"/>
        <v>0</v>
      </c>
    </row>
    <row r="3" spans="1:11" x14ac:dyDescent="0.25">
      <c r="A3" s="51" t="s">
        <v>56</v>
      </c>
      <c r="B3" s="21">
        <v>508</v>
      </c>
      <c r="C3" s="21">
        <v>970</v>
      </c>
      <c r="D3" s="21">
        <v>0</v>
      </c>
      <c r="E3" s="21">
        <v>0</v>
      </c>
      <c r="F3" s="22">
        <v>0</v>
      </c>
      <c r="G3" s="29">
        <f t="shared" ref="G3:G66" si="1">B3/B$270</f>
        <v>4.6599496244768589E-6</v>
      </c>
      <c r="H3" s="29">
        <f t="shared" ref="H3:H66" si="2">C3/C$270</f>
        <v>6.6298368974687183E-6</v>
      </c>
      <c r="I3" s="29">
        <f t="shared" ref="I3:I66" si="3">D3/D$270</f>
        <v>0</v>
      </c>
      <c r="J3" s="29">
        <f t="shared" ref="J3:J66" si="4">E3/E$270</f>
        <v>0</v>
      </c>
      <c r="K3" s="29">
        <f t="shared" ref="K3:K66" si="5">F3/F$270</f>
        <v>0</v>
      </c>
    </row>
    <row r="4" spans="1:11" x14ac:dyDescent="0.25">
      <c r="A4" s="51" t="s">
        <v>57</v>
      </c>
      <c r="B4" s="21">
        <v>0</v>
      </c>
      <c r="C4" s="21">
        <v>0</v>
      </c>
      <c r="D4" s="21">
        <v>649</v>
      </c>
      <c r="E4" s="21">
        <v>0</v>
      </c>
      <c r="F4" s="22">
        <v>0</v>
      </c>
      <c r="G4" s="29">
        <f t="shared" si="1"/>
        <v>0</v>
      </c>
      <c r="H4" s="29">
        <f t="shared" si="2"/>
        <v>0</v>
      </c>
      <c r="I4" s="29">
        <f t="shared" si="3"/>
        <v>6.3877396343545632E-6</v>
      </c>
      <c r="J4" s="29">
        <f t="shared" si="4"/>
        <v>0</v>
      </c>
      <c r="K4" s="29">
        <f t="shared" si="5"/>
        <v>0</v>
      </c>
    </row>
    <row r="5" spans="1:11" x14ac:dyDescent="0.25">
      <c r="A5" s="51" t="s">
        <v>58</v>
      </c>
      <c r="B5" s="21">
        <v>7</v>
      </c>
      <c r="C5" s="21">
        <v>0</v>
      </c>
      <c r="D5" s="21">
        <v>0</v>
      </c>
      <c r="E5" s="21">
        <v>0</v>
      </c>
      <c r="F5" s="22">
        <v>0</v>
      </c>
      <c r="G5" s="29">
        <f t="shared" si="1"/>
        <v>6.4211904274287429E-8</v>
      </c>
      <c r="H5" s="29">
        <f t="shared" si="2"/>
        <v>0</v>
      </c>
      <c r="I5" s="29">
        <f t="shared" si="3"/>
        <v>0</v>
      </c>
      <c r="J5" s="29">
        <f t="shared" si="4"/>
        <v>0</v>
      </c>
      <c r="K5" s="29">
        <f t="shared" si="5"/>
        <v>0</v>
      </c>
    </row>
    <row r="6" spans="1:11" x14ac:dyDescent="0.25">
      <c r="A6" s="51" t="s">
        <v>59</v>
      </c>
      <c r="B6" s="21">
        <v>0</v>
      </c>
      <c r="C6" s="21">
        <v>0</v>
      </c>
      <c r="D6" s="21">
        <v>6500</v>
      </c>
      <c r="E6" s="21">
        <v>0</v>
      </c>
      <c r="F6" s="22">
        <v>0</v>
      </c>
      <c r="G6" s="29">
        <f t="shared" si="1"/>
        <v>0</v>
      </c>
      <c r="H6" s="29">
        <f t="shared" si="2"/>
        <v>0</v>
      </c>
      <c r="I6" s="29">
        <f t="shared" si="3"/>
        <v>6.3975820683058021E-5</v>
      </c>
      <c r="J6" s="29">
        <f t="shared" si="4"/>
        <v>0</v>
      </c>
      <c r="K6" s="29">
        <f t="shared" si="5"/>
        <v>0</v>
      </c>
    </row>
    <row r="7" spans="1:11" x14ac:dyDescent="0.25">
      <c r="A7" s="51" t="s">
        <v>60</v>
      </c>
      <c r="B7" s="21">
        <v>0</v>
      </c>
      <c r="C7" s="21">
        <v>0</v>
      </c>
      <c r="D7" s="21">
        <v>0</v>
      </c>
      <c r="E7" s="21">
        <v>0</v>
      </c>
      <c r="F7" s="22">
        <v>0</v>
      </c>
      <c r="G7" s="29">
        <f t="shared" si="1"/>
        <v>0</v>
      </c>
      <c r="H7" s="29">
        <f t="shared" si="2"/>
        <v>0</v>
      </c>
      <c r="I7" s="29">
        <f t="shared" si="3"/>
        <v>0</v>
      </c>
      <c r="J7" s="29">
        <f t="shared" si="4"/>
        <v>0</v>
      </c>
      <c r="K7" s="29">
        <f t="shared" si="5"/>
        <v>0</v>
      </c>
    </row>
    <row r="8" spans="1:11" s="17" customFormat="1" x14ac:dyDescent="0.25">
      <c r="A8" s="52">
        <v>26110000</v>
      </c>
      <c r="B8" s="23">
        <v>1476</v>
      </c>
      <c r="C8" s="23">
        <v>3129</v>
      </c>
      <c r="D8" s="23">
        <v>6379</v>
      </c>
      <c r="E8" s="23">
        <v>140</v>
      </c>
      <c r="F8" s="24">
        <v>24000</v>
      </c>
      <c r="G8" s="18">
        <f t="shared" si="1"/>
        <v>1.3539538672692605E-5</v>
      </c>
      <c r="H8" s="18">
        <f t="shared" si="2"/>
        <v>2.1386350156886205E-5</v>
      </c>
      <c r="I8" s="18">
        <f t="shared" si="3"/>
        <v>6.2784886174958027E-5</v>
      </c>
      <c r="J8" s="18">
        <f t="shared" si="4"/>
        <v>7.4983231874772006E-7</v>
      </c>
      <c r="K8" s="18">
        <f t="shared" si="5"/>
        <v>2.9237251991659881E-4</v>
      </c>
    </row>
    <row r="9" spans="1:11" x14ac:dyDescent="0.25">
      <c r="A9" s="51" t="s">
        <v>61</v>
      </c>
      <c r="B9" s="21">
        <v>1476</v>
      </c>
      <c r="C9" s="21">
        <v>3129</v>
      </c>
      <c r="D9" s="21">
        <v>4743</v>
      </c>
      <c r="E9" s="21">
        <v>0</v>
      </c>
      <c r="F9" s="22">
        <v>24000</v>
      </c>
      <c r="G9" s="29">
        <f t="shared" si="1"/>
        <v>1.3539538672692605E-5</v>
      </c>
      <c r="H9" s="29">
        <f t="shared" si="2"/>
        <v>2.1386350156886205E-5</v>
      </c>
      <c r="I9" s="29">
        <f t="shared" si="3"/>
        <v>4.6682664230729878E-5</v>
      </c>
      <c r="J9" s="29">
        <f t="shared" si="4"/>
        <v>0</v>
      </c>
      <c r="K9" s="29">
        <f t="shared" si="5"/>
        <v>2.9237251991659881E-4</v>
      </c>
    </row>
    <row r="10" spans="1:11" x14ac:dyDescent="0.25">
      <c r="A10" s="51" t="s">
        <v>62</v>
      </c>
      <c r="B10" s="21">
        <v>0</v>
      </c>
      <c r="C10" s="21">
        <v>0</v>
      </c>
      <c r="D10" s="21">
        <v>0</v>
      </c>
      <c r="E10" s="21">
        <v>140</v>
      </c>
      <c r="F10" s="22">
        <v>0</v>
      </c>
      <c r="G10" s="29">
        <f t="shared" si="1"/>
        <v>0</v>
      </c>
      <c r="H10" s="29">
        <f t="shared" si="2"/>
        <v>0</v>
      </c>
      <c r="I10" s="29">
        <f t="shared" si="3"/>
        <v>0</v>
      </c>
      <c r="J10" s="29">
        <f t="shared" si="4"/>
        <v>7.4983231874772006E-7</v>
      </c>
      <c r="K10" s="29">
        <f t="shared" si="5"/>
        <v>0</v>
      </c>
    </row>
    <row r="11" spans="1:11" x14ac:dyDescent="0.25">
      <c r="A11" s="51" t="s">
        <v>63</v>
      </c>
      <c r="B11" s="21">
        <v>0</v>
      </c>
      <c r="C11" s="21">
        <v>0</v>
      </c>
      <c r="D11" s="21">
        <v>1636</v>
      </c>
      <c r="E11" s="21">
        <v>0</v>
      </c>
      <c r="F11" s="22">
        <v>0</v>
      </c>
      <c r="G11" s="29">
        <f t="shared" si="1"/>
        <v>0</v>
      </c>
      <c r="H11" s="29">
        <f t="shared" si="2"/>
        <v>0</v>
      </c>
      <c r="I11" s="29">
        <f t="shared" si="3"/>
        <v>1.6102221944228142E-5</v>
      </c>
      <c r="J11" s="29">
        <f t="shared" si="4"/>
        <v>0</v>
      </c>
      <c r="K11" s="29">
        <f t="shared" si="5"/>
        <v>0</v>
      </c>
    </row>
    <row r="12" spans="1:11" s="17" customFormat="1" x14ac:dyDescent="0.25">
      <c r="A12" s="52">
        <v>26159000</v>
      </c>
      <c r="B12" s="23">
        <v>0</v>
      </c>
      <c r="C12" s="23">
        <v>0</v>
      </c>
      <c r="D12" s="23">
        <v>67</v>
      </c>
      <c r="E12" s="23">
        <v>0</v>
      </c>
      <c r="F12" s="24">
        <v>0</v>
      </c>
      <c r="G12" s="29">
        <f t="shared" si="1"/>
        <v>0</v>
      </c>
      <c r="H12" s="29">
        <f t="shared" si="2"/>
        <v>0</v>
      </c>
      <c r="I12" s="29">
        <f t="shared" si="3"/>
        <v>6.5944307473305965E-7</v>
      </c>
      <c r="J12" s="29">
        <f t="shared" si="4"/>
        <v>0</v>
      </c>
      <c r="K12" s="29">
        <f t="shared" si="5"/>
        <v>0</v>
      </c>
    </row>
    <row r="13" spans="1:11" x14ac:dyDescent="0.25">
      <c r="A13" s="51" t="s">
        <v>64</v>
      </c>
      <c r="B13" s="21">
        <v>0</v>
      </c>
      <c r="C13" s="21">
        <v>0</v>
      </c>
      <c r="D13" s="21">
        <v>67</v>
      </c>
      <c r="E13" s="21">
        <v>0</v>
      </c>
      <c r="F13" s="22">
        <v>0</v>
      </c>
      <c r="G13" s="29">
        <f t="shared" si="1"/>
        <v>0</v>
      </c>
      <c r="H13" s="29">
        <f t="shared" si="2"/>
        <v>0</v>
      </c>
      <c r="I13" s="29">
        <f t="shared" si="3"/>
        <v>6.5944307473305965E-7</v>
      </c>
      <c r="J13" s="29">
        <f t="shared" si="4"/>
        <v>0</v>
      </c>
      <c r="K13" s="29">
        <f t="shared" si="5"/>
        <v>0</v>
      </c>
    </row>
    <row r="14" spans="1:11" s="17" customFormat="1" x14ac:dyDescent="0.25">
      <c r="A14" s="52" t="s">
        <v>142</v>
      </c>
      <c r="B14" s="23">
        <v>22050</v>
      </c>
      <c r="C14" s="23">
        <v>0</v>
      </c>
      <c r="D14" s="23">
        <v>0</v>
      </c>
      <c r="E14" s="23">
        <v>0</v>
      </c>
      <c r="F14" s="24">
        <v>0</v>
      </c>
      <c r="G14" s="18">
        <f t="shared" si="1"/>
        <v>2.0226749846400538E-4</v>
      </c>
      <c r="H14" s="18">
        <f t="shared" si="2"/>
        <v>0</v>
      </c>
      <c r="I14" s="18">
        <f t="shared" si="3"/>
        <v>0</v>
      </c>
      <c r="J14" s="18">
        <f t="shared" si="4"/>
        <v>0</v>
      </c>
      <c r="K14" s="18">
        <f t="shared" si="5"/>
        <v>0</v>
      </c>
    </row>
    <row r="15" spans="1:11" x14ac:dyDescent="0.25">
      <c r="A15" s="51" t="s">
        <v>65</v>
      </c>
      <c r="B15" s="21">
        <v>0</v>
      </c>
      <c r="C15" s="21">
        <v>0</v>
      </c>
      <c r="D15" s="21">
        <v>0</v>
      </c>
      <c r="E15" s="21">
        <v>0</v>
      </c>
      <c r="F15" s="22">
        <v>0</v>
      </c>
      <c r="G15" s="29">
        <f t="shared" si="1"/>
        <v>0</v>
      </c>
      <c r="H15" s="29">
        <f t="shared" si="2"/>
        <v>0</v>
      </c>
      <c r="I15" s="29">
        <f t="shared" si="3"/>
        <v>0</v>
      </c>
      <c r="J15" s="29">
        <f t="shared" si="4"/>
        <v>0</v>
      </c>
      <c r="K15" s="29">
        <f t="shared" si="5"/>
        <v>0</v>
      </c>
    </row>
    <row r="16" spans="1:11" x14ac:dyDescent="0.25">
      <c r="A16" s="51" t="s">
        <v>56</v>
      </c>
      <c r="B16" s="21">
        <v>22050</v>
      </c>
      <c r="C16" s="21">
        <v>0</v>
      </c>
      <c r="D16" s="21">
        <v>0</v>
      </c>
      <c r="E16" s="21">
        <v>0</v>
      </c>
      <c r="F16" s="22">
        <v>0</v>
      </c>
      <c r="G16" s="29">
        <f t="shared" si="1"/>
        <v>2.0226749846400538E-4</v>
      </c>
      <c r="H16" s="29">
        <f t="shared" si="2"/>
        <v>0</v>
      </c>
      <c r="I16" s="29">
        <f t="shared" si="3"/>
        <v>0</v>
      </c>
      <c r="J16" s="29">
        <f t="shared" si="4"/>
        <v>0</v>
      </c>
      <c r="K16" s="29">
        <f t="shared" si="5"/>
        <v>0</v>
      </c>
    </row>
    <row r="17" spans="1:11" s="17" customFormat="1" x14ac:dyDescent="0.25">
      <c r="A17" s="52">
        <v>28259040</v>
      </c>
      <c r="B17" s="23">
        <v>448</v>
      </c>
      <c r="C17" s="23">
        <v>19661</v>
      </c>
      <c r="D17" s="23">
        <v>6513</v>
      </c>
      <c r="E17" s="23">
        <v>11726</v>
      </c>
      <c r="F17" s="24">
        <v>37466</v>
      </c>
      <c r="G17" s="18">
        <f t="shared" si="1"/>
        <v>4.1095618735543954E-6</v>
      </c>
      <c r="H17" s="18">
        <f t="shared" si="2"/>
        <v>1.343806425166314E-4</v>
      </c>
      <c r="I17" s="18">
        <f t="shared" si="3"/>
        <v>6.4103772324424147E-5</v>
      </c>
      <c r="J17" s="18">
        <f t="shared" si="4"/>
        <v>6.2803812640255464E-5</v>
      </c>
      <c r="K17" s="18">
        <f t="shared" si="5"/>
        <v>4.5641786796647043E-4</v>
      </c>
    </row>
    <row r="18" spans="1:11" x14ac:dyDescent="0.25">
      <c r="A18" s="51" t="s">
        <v>66</v>
      </c>
      <c r="B18" s="21">
        <v>0</v>
      </c>
      <c r="C18" s="21">
        <v>380</v>
      </c>
      <c r="D18" s="21">
        <v>0</v>
      </c>
      <c r="E18" s="21">
        <v>0</v>
      </c>
      <c r="F18" s="22">
        <v>0</v>
      </c>
      <c r="G18" s="29">
        <f t="shared" si="1"/>
        <v>0</v>
      </c>
      <c r="H18" s="29">
        <f t="shared" si="2"/>
        <v>2.5972556917918691E-6</v>
      </c>
      <c r="I18" s="29">
        <f t="shared" si="3"/>
        <v>0</v>
      </c>
      <c r="J18" s="29">
        <f t="shared" si="4"/>
        <v>0</v>
      </c>
      <c r="K18" s="29">
        <f t="shared" si="5"/>
        <v>0</v>
      </c>
    </row>
    <row r="19" spans="1:11" x14ac:dyDescent="0.25">
      <c r="A19" s="51" t="s">
        <v>61</v>
      </c>
      <c r="B19" s="21">
        <v>411</v>
      </c>
      <c r="C19" s="21">
        <v>0</v>
      </c>
      <c r="D19" s="21">
        <v>713</v>
      </c>
      <c r="E19" s="21">
        <v>0</v>
      </c>
      <c r="F19" s="22">
        <v>0</v>
      </c>
      <c r="G19" s="29">
        <f t="shared" si="1"/>
        <v>3.7701560938188757E-6</v>
      </c>
      <c r="H19" s="29">
        <f t="shared" si="2"/>
        <v>0</v>
      </c>
      <c r="I19" s="29">
        <f t="shared" si="3"/>
        <v>7.0176554072339034E-6</v>
      </c>
      <c r="J19" s="29">
        <f t="shared" si="4"/>
        <v>0</v>
      </c>
      <c r="K19" s="29">
        <f t="shared" si="5"/>
        <v>0</v>
      </c>
    </row>
    <row r="20" spans="1:11" x14ac:dyDescent="0.25">
      <c r="A20" s="51" t="s">
        <v>62</v>
      </c>
      <c r="B20" s="21">
        <v>0</v>
      </c>
      <c r="C20" s="21">
        <v>0</v>
      </c>
      <c r="D20" s="21">
        <v>5800</v>
      </c>
      <c r="E20" s="21">
        <v>26</v>
      </c>
      <c r="F20" s="22">
        <v>4444</v>
      </c>
      <c r="G20" s="29">
        <f t="shared" si="1"/>
        <v>0</v>
      </c>
      <c r="H20" s="29">
        <f t="shared" si="2"/>
        <v>0</v>
      </c>
      <c r="I20" s="29">
        <f t="shared" si="3"/>
        <v>5.7086116917190239E-5</v>
      </c>
      <c r="J20" s="29">
        <f t="shared" si="4"/>
        <v>1.3925457348171944E-7</v>
      </c>
      <c r="K20" s="29">
        <f t="shared" si="5"/>
        <v>5.4137644937890209E-5</v>
      </c>
    </row>
    <row r="21" spans="1:11" x14ac:dyDescent="0.25">
      <c r="A21" s="51" t="s">
        <v>64</v>
      </c>
      <c r="B21" s="21">
        <v>0</v>
      </c>
      <c r="C21" s="21">
        <v>18205</v>
      </c>
      <c r="D21" s="21">
        <v>0</v>
      </c>
      <c r="E21" s="21">
        <v>11700</v>
      </c>
      <c r="F21" s="22">
        <v>21430</v>
      </c>
      <c r="G21" s="29">
        <f t="shared" si="1"/>
        <v>0</v>
      </c>
      <c r="H21" s="29">
        <f t="shared" si="2"/>
        <v>1.2442905228702888E-4</v>
      </c>
      <c r="I21" s="29">
        <f t="shared" si="3"/>
        <v>0</v>
      </c>
      <c r="J21" s="29">
        <f t="shared" si="4"/>
        <v>6.266455806677375E-5</v>
      </c>
      <c r="K21" s="29">
        <f t="shared" si="5"/>
        <v>2.6106429590886298E-4</v>
      </c>
    </row>
    <row r="22" spans="1:11" x14ac:dyDescent="0.25">
      <c r="A22" s="51" t="s">
        <v>67</v>
      </c>
      <c r="B22" s="21">
        <v>0</v>
      </c>
      <c r="C22" s="21">
        <v>1076</v>
      </c>
      <c r="D22" s="21">
        <v>0</v>
      </c>
      <c r="E22" s="21">
        <v>0</v>
      </c>
      <c r="F22" s="22">
        <v>0</v>
      </c>
      <c r="G22" s="29">
        <f t="shared" si="1"/>
        <v>0</v>
      </c>
      <c r="H22" s="29">
        <f t="shared" si="2"/>
        <v>7.3543345378106608E-6</v>
      </c>
      <c r="I22" s="29">
        <f t="shared" si="3"/>
        <v>0</v>
      </c>
      <c r="J22" s="29">
        <f t="shared" si="4"/>
        <v>0</v>
      </c>
      <c r="K22" s="29">
        <f t="shared" si="5"/>
        <v>0</v>
      </c>
    </row>
    <row r="23" spans="1:11" x14ac:dyDescent="0.25">
      <c r="A23" s="51" t="s">
        <v>59</v>
      </c>
      <c r="B23" s="21">
        <v>37</v>
      </c>
      <c r="C23" s="21">
        <v>0</v>
      </c>
      <c r="D23" s="21">
        <v>0</v>
      </c>
      <c r="E23" s="21">
        <v>0</v>
      </c>
      <c r="F23" s="22">
        <v>11543</v>
      </c>
      <c r="G23" s="29">
        <f t="shared" si="1"/>
        <v>3.3940577973551924E-7</v>
      </c>
      <c r="H23" s="29">
        <f t="shared" si="2"/>
        <v>0</v>
      </c>
      <c r="I23" s="29">
        <f t="shared" si="3"/>
        <v>0</v>
      </c>
      <c r="J23" s="29">
        <f t="shared" si="4"/>
        <v>0</v>
      </c>
      <c r="K23" s="29">
        <f t="shared" si="5"/>
        <v>1.4061899989155417E-4</v>
      </c>
    </row>
    <row r="24" spans="1:11" x14ac:dyDescent="0.25">
      <c r="A24" s="51" t="s">
        <v>63</v>
      </c>
      <c r="B24" s="21">
        <v>0</v>
      </c>
      <c r="C24" s="21">
        <v>0</v>
      </c>
      <c r="D24" s="21">
        <v>0</v>
      </c>
      <c r="E24" s="21">
        <v>0</v>
      </c>
      <c r="F24" s="22">
        <v>49</v>
      </c>
      <c r="G24" s="29">
        <f t="shared" si="1"/>
        <v>0</v>
      </c>
      <c r="H24" s="29">
        <f t="shared" si="2"/>
        <v>0</v>
      </c>
      <c r="I24" s="29">
        <f t="shared" si="3"/>
        <v>0</v>
      </c>
      <c r="J24" s="29">
        <f t="shared" si="4"/>
        <v>0</v>
      </c>
      <c r="K24" s="29">
        <f t="shared" si="5"/>
        <v>5.969272281630559E-7</v>
      </c>
    </row>
    <row r="25" spans="1:11" s="17" customFormat="1" x14ac:dyDescent="0.25">
      <c r="A25" s="52">
        <v>28499030</v>
      </c>
      <c r="B25" s="23">
        <v>20913</v>
      </c>
      <c r="C25" s="23">
        <v>24094</v>
      </c>
      <c r="D25" s="23">
        <v>64806</v>
      </c>
      <c r="E25" s="23">
        <v>29657</v>
      </c>
      <c r="F25" s="24">
        <v>450</v>
      </c>
      <c r="G25" s="18">
        <f t="shared" si="1"/>
        <v>1.9183765058402471E-4</v>
      </c>
      <c r="H25" s="18">
        <f t="shared" si="2"/>
        <v>1.646796806264034E-4</v>
      </c>
      <c r="I25" s="18">
        <f t="shared" si="3"/>
        <v>6.3784877464403977E-4</v>
      </c>
      <c r="J25" s="18">
        <f t="shared" si="4"/>
        <v>1.5884126483643667E-4</v>
      </c>
      <c r="K25" s="18">
        <f t="shared" si="5"/>
        <v>5.4819847484362274E-6</v>
      </c>
    </row>
    <row r="26" spans="1:11" x14ac:dyDescent="0.25">
      <c r="A26" s="51" t="s">
        <v>61</v>
      </c>
      <c r="B26" s="21">
        <v>1431</v>
      </c>
      <c r="C26" s="21">
        <v>0</v>
      </c>
      <c r="D26" s="21">
        <v>0</v>
      </c>
      <c r="E26" s="21">
        <v>0</v>
      </c>
      <c r="F26" s="22">
        <v>0</v>
      </c>
      <c r="G26" s="29">
        <f t="shared" si="1"/>
        <v>1.3126747859500758E-5</v>
      </c>
      <c r="H26" s="29">
        <f t="shared" si="2"/>
        <v>0</v>
      </c>
      <c r="I26" s="29">
        <f t="shared" si="3"/>
        <v>0</v>
      </c>
      <c r="J26" s="29">
        <f t="shared" si="4"/>
        <v>0</v>
      </c>
      <c r="K26" s="29">
        <f t="shared" si="5"/>
        <v>0</v>
      </c>
    </row>
    <row r="27" spans="1:11" x14ac:dyDescent="0.25">
      <c r="A27" s="51" t="s">
        <v>62</v>
      </c>
      <c r="B27" s="21">
        <v>0</v>
      </c>
      <c r="C27" s="21">
        <v>0</v>
      </c>
      <c r="D27" s="21">
        <v>14310</v>
      </c>
      <c r="E27" s="21">
        <v>28333</v>
      </c>
      <c r="F27" s="22">
        <v>0</v>
      </c>
      <c r="G27" s="29">
        <f t="shared" si="1"/>
        <v>0</v>
      </c>
      <c r="H27" s="29">
        <f t="shared" si="2"/>
        <v>0</v>
      </c>
      <c r="I27" s="29">
        <f t="shared" si="3"/>
        <v>1.4084522984224006E-4</v>
      </c>
      <c r="J27" s="29">
        <f t="shared" si="4"/>
        <v>1.5174999347913681E-4</v>
      </c>
      <c r="K27" s="29">
        <f t="shared" si="5"/>
        <v>0</v>
      </c>
    </row>
    <row r="28" spans="1:11" x14ac:dyDescent="0.25">
      <c r="A28" s="51" t="s">
        <v>56</v>
      </c>
      <c r="B28" s="21">
        <v>9348</v>
      </c>
      <c r="C28" s="21">
        <v>4806</v>
      </c>
      <c r="D28" s="21">
        <v>0</v>
      </c>
      <c r="E28" s="21">
        <v>0</v>
      </c>
      <c r="F28" s="22">
        <v>0</v>
      </c>
      <c r="G28" s="29">
        <f t="shared" si="1"/>
        <v>8.5750411593719838E-5</v>
      </c>
      <c r="H28" s="29">
        <f t="shared" si="2"/>
        <v>3.2848449617767687E-5</v>
      </c>
      <c r="I28" s="29">
        <f t="shared" si="3"/>
        <v>0</v>
      </c>
      <c r="J28" s="29">
        <f t="shared" si="4"/>
        <v>0</v>
      </c>
      <c r="K28" s="29">
        <f t="shared" si="5"/>
        <v>0</v>
      </c>
    </row>
    <row r="29" spans="1:11" x14ac:dyDescent="0.25">
      <c r="A29" s="51" t="s">
        <v>68</v>
      </c>
      <c r="B29" s="21">
        <v>0</v>
      </c>
      <c r="C29" s="21">
        <v>0</v>
      </c>
      <c r="D29" s="21">
        <v>0</v>
      </c>
      <c r="E29" s="21">
        <v>0</v>
      </c>
      <c r="F29" s="22">
        <v>0</v>
      </c>
      <c r="G29" s="29">
        <f t="shared" si="1"/>
        <v>0</v>
      </c>
      <c r="H29" s="29">
        <f t="shared" si="2"/>
        <v>0</v>
      </c>
      <c r="I29" s="29">
        <f t="shared" si="3"/>
        <v>0</v>
      </c>
      <c r="J29" s="29">
        <f t="shared" si="4"/>
        <v>0</v>
      </c>
      <c r="K29" s="29">
        <f t="shared" si="5"/>
        <v>0</v>
      </c>
    </row>
    <row r="30" spans="1:11" x14ac:dyDescent="0.25">
      <c r="A30" s="51" t="s">
        <v>59</v>
      </c>
      <c r="B30" s="21">
        <v>10134</v>
      </c>
      <c r="C30" s="21">
        <v>19288</v>
      </c>
      <c r="D30" s="21">
        <v>50496</v>
      </c>
      <c r="E30" s="21">
        <v>1324</v>
      </c>
      <c r="F30" s="22">
        <v>450</v>
      </c>
      <c r="G30" s="29">
        <f t="shared" si="1"/>
        <v>9.2960491130804107E-5</v>
      </c>
      <c r="H30" s="29">
        <f t="shared" si="2"/>
        <v>1.318312310086357E-4</v>
      </c>
      <c r="I30" s="29">
        <f t="shared" si="3"/>
        <v>4.9700354480179969E-4</v>
      </c>
      <c r="J30" s="29">
        <f t="shared" si="4"/>
        <v>7.091271357299867E-6</v>
      </c>
      <c r="K30" s="29">
        <f t="shared" si="5"/>
        <v>5.4819847484362274E-6</v>
      </c>
    </row>
    <row r="31" spans="1:11" s="17" customFormat="1" x14ac:dyDescent="0.25">
      <c r="A31" s="52">
        <v>28499050</v>
      </c>
      <c r="B31" s="23">
        <v>0</v>
      </c>
      <c r="C31" s="23">
        <v>4413</v>
      </c>
      <c r="D31" s="23">
        <v>0</v>
      </c>
      <c r="E31" s="23">
        <v>0</v>
      </c>
      <c r="F31" s="24">
        <v>293</v>
      </c>
      <c r="G31" s="18">
        <f t="shared" si="1"/>
        <v>0</v>
      </c>
      <c r="H31" s="18">
        <f t="shared" si="2"/>
        <v>3.0162340441782939E-5</v>
      </c>
      <c r="I31" s="18">
        <f t="shared" si="3"/>
        <v>0</v>
      </c>
      <c r="J31" s="18">
        <f t="shared" si="4"/>
        <v>0</v>
      </c>
      <c r="K31" s="18">
        <f t="shared" si="5"/>
        <v>3.569381180648477E-6</v>
      </c>
    </row>
    <row r="32" spans="1:11" x14ac:dyDescent="0.25">
      <c r="A32" s="51" t="s">
        <v>61</v>
      </c>
      <c r="B32" s="21">
        <v>0</v>
      </c>
      <c r="C32" s="21">
        <v>0</v>
      </c>
      <c r="D32" s="21">
        <v>0</v>
      </c>
      <c r="E32" s="21">
        <v>0</v>
      </c>
      <c r="F32" s="22">
        <v>142</v>
      </c>
      <c r="G32" s="29">
        <f t="shared" si="1"/>
        <v>0</v>
      </c>
      <c r="H32" s="29">
        <f t="shared" si="2"/>
        <v>0</v>
      </c>
      <c r="I32" s="29">
        <f t="shared" si="3"/>
        <v>0</v>
      </c>
      <c r="J32" s="29">
        <f t="shared" si="4"/>
        <v>0</v>
      </c>
      <c r="K32" s="29">
        <f t="shared" si="5"/>
        <v>1.7298707428398763E-6</v>
      </c>
    </row>
    <row r="33" spans="1:11" x14ac:dyDescent="0.25">
      <c r="A33" s="51" t="s">
        <v>59</v>
      </c>
      <c r="B33" s="21">
        <v>0</v>
      </c>
      <c r="C33" s="21">
        <v>4413</v>
      </c>
      <c r="D33" s="21">
        <v>0</v>
      </c>
      <c r="E33" s="21">
        <v>0</v>
      </c>
      <c r="F33" s="22">
        <v>0</v>
      </c>
      <c r="G33" s="29">
        <f t="shared" si="1"/>
        <v>0</v>
      </c>
      <c r="H33" s="29">
        <f t="shared" si="2"/>
        <v>3.0162340441782939E-5</v>
      </c>
      <c r="I33" s="29">
        <f t="shared" si="3"/>
        <v>0</v>
      </c>
      <c r="J33" s="29">
        <f t="shared" si="4"/>
        <v>0</v>
      </c>
      <c r="K33" s="29">
        <f t="shared" si="5"/>
        <v>0</v>
      </c>
    </row>
    <row r="34" spans="1:11" x14ac:dyDescent="0.25">
      <c r="A34" s="51" t="s">
        <v>63</v>
      </c>
      <c r="B34" s="21">
        <v>0</v>
      </c>
      <c r="C34" s="21">
        <v>0</v>
      </c>
      <c r="D34" s="21">
        <v>0</v>
      </c>
      <c r="E34" s="21">
        <v>0</v>
      </c>
      <c r="F34" s="22">
        <v>151</v>
      </c>
      <c r="G34" s="29">
        <f t="shared" si="1"/>
        <v>0</v>
      </c>
      <c r="H34" s="29">
        <f t="shared" si="2"/>
        <v>0</v>
      </c>
      <c r="I34" s="29">
        <f t="shared" si="3"/>
        <v>0</v>
      </c>
      <c r="J34" s="29">
        <f t="shared" si="4"/>
        <v>0</v>
      </c>
      <c r="K34" s="29">
        <f t="shared" si="5"/>
        <v>1.8395104378086007E-6</v>
      </c>
    </row>
    <row r="35" spans="1:11" s="17" customFormat="1" x14ac:dyDescent="0.25">
      <c r="A35" s="52">
        <v>7108</v>
      </c>
      <c r="B35" s="23">
        <v>63891245</v>
      </c>
      <c r="C35" s="23">
        <v>84226333</v>
      </c>
      <c r="D35" s="23">
        <v>50575152</v>
      </c>
      <c r="E35" s="23">
        <v>117870505</v>
      </c>
      <c r="F35" s="24">
        <v>28659114</v>
      </c>
      <c r="G35" s="18">
        <f t="shared" si="1"/>
        <v>0.58608264398643495</v>
      </c>
      <c r="H35" s="18">
        <f t="shared" si="2"/>
        <v>0.57567716521844026</v>
      </c>
      <c r="I35" s="18">
        <f t="shared" si="3"/>
        <v>0.49778259313390821</v>
      </c>
      <c r="J35" s="18">
        <f t="shared" si="4"/>
        <v>0.6313079576865338</v>
      </c>
      <c r="K35" s="18">
        <f t="shared" si="5"/>
        <v>0.34913072411487811</v>
      </c>
    </row>
    <row r="36" spans="1:11" x14ac:dyDescent="0.25">
      <c r="A36" s="51" t="s">
        <v>69</v>
      </c>
      <c r="B36" s="21">
        <v>0</v>
      </c>
      <c r="C36" s="21">
        <v>0</v>
      </c>
      <c r="D36" s="21">
        <v>0</v>
      </c>
      <c r="E36" s="21">
        <v>0</v>
      </c>
      <c r="F36" s="22">
        <v>0</v>
      </c>
      <c r="G36" s="29">
        <f t="shared" si="1"/>
        <v>0</v>
      </c>
      <c r="H36" s="29">
        <f t="shared" si="2"/>
        <v>0</v>
      </c>
      <c r="I36" s="29">
        <f t="shared" si="3"/>
        <v>0</v>
      </c>
      <c r="J36" s="29">
        <f t="shared" si="4"/>
        <v>0</v>
      </c>
      <c r="K36" s="29">
        <f t="shared" si="5"/>
        <v>0</v>
      </c>
    </row>
    <row r="37" spans="1:11" x14ac:dyDescent="0.25">
      <c r="A37" s="51" t="s">
        <v>70</v>
      </c>
      <c r="B37" s="21">
        <v>0</v>
      </c>
      <c r="C37" s="21">
        <v>0</v>
      </c>
      <c r="D37" s="21">
        <v>0</v>
      </c>
      <c r="E37" s="21">
        <v>0</v>
      </c>
      <c r="F37" s="22">
        <v>0</v>
      </c>
      <c r="G37" s="29">
        <f t="shared" si="1"/>
        <v>0</v>
      </c>
      <c r="H37" s="29">
        <f t="shared" si="2"/>
        <v>0</v>
      </c>
      <c r="I37" s="29">
        <f t="shared" si="3"/>
        <v>0</v>
      </c>
      <c r="J37" s="29">
        <f t="shared" si="4"/>
        <v>0</v>
      </c>
      <c r="K37" s="29">
        <f t="shared" si="5"/>
        <v>0</v>
      </c>
    </row>
    <row r="38" spans="1:11" x14ac:dyDescent="0.25">
      <c r="A38" s="51" t="s">
        <v>71</v>
      </c>
      <c r="B38" s="21">
        <v>6193256</v>
      </c>
      <c r="C38" s="21">
        <v>656090</v>
      </c>
      <c r="D38" s="21">
        <v>5189220</v>
      </c>
      <c r="E38" s="21">
        <v>4674806</v>
      </c>
      <c r="F38" s="22">
        <v>1387625</v>
      </c>
      <c r="G38" s="29">
        <f t="shared" si="1"/>
        <v>5.6811537345450892E-2</v>
      </c>
      <c r="H38" s="29">
        <f t="shared" si="2"/>
        <v>4.4842986495466511E-3</v>
      </c>
      <c r="I38" s="29">
        <f t="shared" si="3"/>
        <v>5.107455510845206E-2</v>
      </c>
      <c r="J38" s="29">
        <f t="shared" si="4"/>
        <v>2.5038004447683958E-2</v>
      </c>
      <c r="K38" s="29">
        <f t="shared" si="5"/>
        <v>1.69043090812196E-2</v>
      </c>
    </row>
    <row r="39" spans="1:11" x14ac:dyDescent="0.25">
      <c r="A39" s="51" t="s">
        <v>72</v>
      </c>
      <c r="B39" s="21">
        <v>0</v>
      </c>
      <c r="C39" s="21">
        <v>2173</v>
      </c>
      <c r="D39" s="21">
        <v>0</v>
      </c>
      <c r="E39" s="21">
        <v>0</v>
      </c>
      <c r="F39" s="22">
        <v>62</v>
      </c>
      <c r="G39" s="29">
        <f t="shared" si="1"/>
        <v>0</v>
      </c>
      <c r="H39" s="29">
        <f t="shared" si="2"/>
        <v>1.485220162700982E-5</v>
      </c>
      <c r="I39" s="29">
        <f t="shared" si="3"/>
        <v>0</v>
      </c>
      <c r="J39" s="29">
        <f t="shared" si="4"/>
        <v>0</v>
      </c>
      <c r="K39" s="29">
        <f t="shared" si="5"/>
        <v>7.5529567645121358E-7</v>
      </c>
    </row>
    <row r="40" spans="1:11" x14ac:dyDescent="0.25">
      <c r="A40" s="51" t="s">
        <v>65</v>
      </c>
      <c r="B40" s="21">
        <v>0</v>
      </c>
      <c r="C40" s="21">
        <v>0</v>
      </c>
      <c r="D40" s="21">
        <v>0</v>
      </c>
      <c r="E40" s="21">
        <v>302</v>
      </c>
      <c r="F40" s="22">
        <v>733</v>
      </c>
      <c r="G40" s="29">
        <f t="shared" si="1"/>
        <v>0</v>
      </c>
      <c r="H40" s="29">
        <f t="shared" si="2"/>
        <v>0</v>
      </c>
      <c r="I40" s="29">
        <f t="shared" si="3"/>
        <v>0</v>
      </c>
      <c r="J40" s="29">
        <f t="shared" si="4"/>
        <v>1.6174954304415103E-6</v>
      </c>
      <c r="K40" s="29">
        <f t="shared" si="5"/>
        <v>8.9295440457861222E-6</v>
      </c>
    </row>
    <row r="41" spans="1:11" x14ac:dyDescent="0.25">
      <c r="A41" s="51" t="s">
        <v>73</v>
      </c>
      <c r="B41" s="21">
        <v>45698</v>
      </c>
      <c r="C41" s="21">
        <v>34593</v>
      </c>
      <c r="D41" s="21">
        <v>28080</v>
      </c>
      <c r="E41" s="21">
        <v>34610</v>
      </c>
      <c r="F41" s="22">
        <v>24169</v>
      </c>
      <c r="G41" s="29">
        <f t="shared" si="1"/>
        <v>4.1919365736091239E-4</v>
      </c>
      <c r="H41" s="29">
        <f t="shared" si="2"/>
        <v>2.3643912143725296E-4</v>
      </c>
      <c r="I41" s="29">
        <f t="shared" si="3"/>
        <v>2.7637554535081066E-4</v>
      </c>
      <c r="J41" s="29">
        <f t="shared" si="4"/>
        <v>1.8536926108470421E-4</v>
      </c>
      <c r="K41" s="29">
        <f t="shared" si="5"/>
        <v>2.9443130974434487E-4</v>
      </c>
    </row>
    <row r="42" spans="1:11" x14ac:dyDescent="0.25">
      <c r="A42" s="51" t="s">
        <v>66</v>
      </c>
      <c r="B42" s="21">
        <v>250508</v>
      </c>
      <c r="C42" s="21">
        <v>1418183</v>
      </c>
      <c r="D42" s="21">
        <v>967781</v>
      </c>
      <c r="E42" s="21">
        <v>505905</v>
      </c>
      <c r="F42" s="22">
        <v>471907</v>
      </c>
      <c r="G42" s="29">
        <f t="shared" si="1"/>
        <v>2.2979422451347418E-3</v>
      </c>
      <c r="H42" s="29">
        <f t="shared" si="2"/>
        <v>9.6931154440854424E-3</v>
      </c>
      <c r="I42" s="29">
        <f t="shared" si="3"/>
        <v>9.5253205717647053E-3</v>
      </c>
      <c r="J42" s="29">
        <f t="shared" si="4"/>
        <v>2.709599422971895E-3</v>
      </c>
      <c r="K42" s="29">
        <f t="shared" si="5"/>
        <v>5.7488599481784327E-3</v>
      </c>
    </row>
    <row r="43" spans="1:11" x14ac:dyDescent="0.25">
      <c r="A43" s="51" t="s">
        <v>74</v>
      </c>
      <c r="B43" s="21">
        <v>197</v>
      </c>
      <c r="C43" s="21">
        <v>0</v>
      </c>
      <c r="D43" s="21">
        <v>0</v>
      </c>
      <c r="E43" s="21">
        <v>0</v>
      </c>
      <c r="F43" s="22">
        <v>0</v>
      </c>
      <c r="G43" s="29">
        <f t="shared" si="1"/>
        <v>1.8071064488620889E-6</v>
      </c>
      <c r="H43" s="29">
        <f t="shared" si="2"/>
        <v>0</v>
      </c>
      <c r="I43" s="29">
        <f t="shared" si="3"/>
        <v>0</v>
      </c>
      <c r="J43" s="29">
        <f t="shared" si="4"/>
        <v>0</v>
      </c>
      <c r="K43" s="29">
        <f t="shared" si="5"/>
        <v>0</v>
      </c>
    </row>
    <row r="44" spans="1:11" x14ac:dyDescent="0.25">
      <c r="A44" s="51" t="s">
        <v>75</v>
      </c>
      <c r="B44" s="21">
        <v>72845</v>
      </c>
      <c r="C44" s="21">
        <v>0</v>
      </c>
      <c r="D44" s="21">
        <v>0</v>
      </c>
      <c r="E44" s="21">
        <v>0</v>
      </c>
      <c r="F44" s="22">
        <v>0</v>
      </c>
      <c r="G44" s="29">
        <f t="shared" si="1"/>
        <v>6.6821659526578102E-4</v>
      </c>
      <c r="H44" s="29">
        <f t="shared" si="2"/>
        <v>0</v>
      </c>
      <c r="I44" s="29">
        <f t="shared" si="3"/>
        <v>0</v>
      </c>
      <c r="J44" s="29">
        <f t="shared" si="4"/>
        <v>0</v>
      </c>
      <c r="K44" s="29">
        <f t="shared" si="5"/>
        <v>0</v>
      </c>
    </row>
    <row r="45" spans="1:11" x14ac:dyDescent="0.25">
      <c r="A45" s="51" t="s">
        <v>61</v>
      </c>
      <c r="B45" s="21">
        <v>10083645</v>
      </c>
      <c r="C45" s="21">
        <v>14219774</v>
      </c>
      <c r="D45" s="21">
        <v>4252056</v>
      </c>
      <c r="E45" s="21">
        <v>84572278</v>
      </c>
      <c r="F45" s="22">
        <v>2881721</v>
      </c>
      <c r="G45" s="29">
        <f t="shared" si="1"/>
        <v>9.2498578210842425E-2</v>
      </c>
      <c r="H45" s="29">
        <f t="shared" si="2"/>
        <v>9.7190497256563244E-2</v>
      </c>
      <c r="I45" s="29">
        <f t="shared" si="3"/>
        <v>4.1850580336972455E-2</v>
      </c>
      <c r="J45" s="29">
        <f t="shared" si="4"/>
        <v>0.45296448081797708</v>
      </c>
      <c r="K45" s="29">
        <f t="shared" si="5"/>
        <v>3.5105667936107539E-2</v>
      </c>
    </row>
    <row r="46" spans="1:11" x14ac:dyDescent="0.25">
      <c r="A46" s="51" t="s">
        <v>62</v>
      </c>
      <c r="B46" s="21">
        <v>1370819</v>
      </c>
      <c r="C46" s="21">
        <v>1530192</v>
      </c>
      <c r="D46" s="21">
        <v>3251599</v>
      </c>
      <c r="E46" s="21">
        <v>663723</v>
      </c>
      <c r="F46" s="22">
        <v>103380</v>
      </c>
      <c r="G46" s="29">
        <f t="shared" si="1"/>
        <v>1.2574699772196345E-2</v>
      </c>
      <c r="H46" s="29">
        <f t="shared" si="2"/>
        <v>1.0458683898774693E-2</v>
      </c>
      <c r="I46" s="29">
        <f t="shared" si="3"/>
        <v>3.2003648393417045E-2</v>
      </c>
      <c r="J46" s="29">
        <f t="shared" si="4"/>
        <v>3.5548639721156641E-3</v>
      </c>
      <c r="K46" s="29">
        <f t="shared" si="5"/>
        <v>1.2593946295407492E-3</v>
      </c>
    </row>
    <row r="47" spans="1:11" x14ac:dyDescent="0.25">
      <c r="A47" s="51" t="s">
        <v>76</v>
      </c>
      <c r="B47" s="21">
        <v>0</v>
      </c>
      <c r="C47" s="21">
        <v>0</v>
      </c>
      <c r="D47" s="21">
        <v>0</v>
      </c>
      <c r="E47" s="21">
        <v>0</v>
      </c>
      <c r="F47" s="22">
        <v>3948</v>
      </c>
      <c r="G47" s="29">
        <f t="shared" si="1"/>
        <v>0</v>
      </c>
      <c r="H47" s="29">
        <f t="shared" si="2"/>
        <v>0</v>
      </c>
      <c r="I47" s="29">
        <f t="shared" si="3"/>
        <v>0</v>
      </c>
      <c r="J47" s="29">
        <f t="shared" si="4"/>
        <v>0</v>
      </c>
      <c r="K47" s="29">
        <f t="shared" si="5"/>
        <v>4.8095279526280499E-5</v>
      </c>
    </row>
    <row r="48" spans="1:11" x14ac:dyDescent="0.25">
      <c r="A48" s="51" t="s">
        <v>77</v>
      </c>
      <c r="B48" s="21">
        <v>0</v>
      </c>
      <c r="C48" s="21">
        <v>0</v>
      </c>
      <c r="D48" s="21">
        <v>0</v>
      </c>
      <c r="E48" s="21">
        <v>28</v>
      </c>
      <c r="F48" s="22">
        <v>0</v>
      </c>
      <c r="G48" s="29">
        <f t="shared" si="1"/>
        <v>0</v>
      </c>
      <c r="H48" s="29">
        <f t="shared" si="2"/>
        <v>0</v>
      </c>
      <c r="I48" s="29">
        <f t="shared" si="3"/>
        <v>0</v>
      </c>
      <c r="J48" s="29">
        <f t="shared" si="4"/>
        <v>1.49966463749544E-7</v>
      </c>
      <c r="K48" s="29">
        <f t="shared" si="5"/>
        <v>0</v>
      </c>
    </row>
    <row r="49" spans="1:11" x14ac:dyDescent="0.25">
      <c r="A49" s="51" t="s">
        <v>78</v>
      </c>
      <c r="B49" s="21">
        <v>0</v>
      </c>
      <c r="C49" s="21">
        <v>0</v>
      </c>
      <c r="D49" s="21">
        <v>0</v>
      </c>
      <c r="E49" s="21">
        <v>1788010</v>
      </c>
      <c r="F49" s="22">
        <v>470250</v>
      </c>
      <c r="G49" s="29">
        <f t="shared" si="1"/>
        <v>0</v>
      </c>
      <c r="H49" s="29">
        <f t="shared" si="2"/>
        <v>0</v>
      </c>
      <c r="I49" s="29">
        <f t="shared" si="3"/>
        <v>0</v>
      </c>
      <c r="J49" s="29">
        <f t="shared" si="4"/>
        <v>9.5764834588865071E-3</v>
      </c>
      <c r="K49" s="29">
        <f t="shared" si="5"/>
        <v>5.7286740621158572E-3</v>
      </c>
    </row>
    <row r="50" spans="1:11" x14ac:dyDescent="0.25">
      <c r="A50" s="51" t="s">
        <v>56</v>
      </c>
      <c r="B50" s="21">
        <v>0</v>
      </c>
      <c r="C50" s="21">
        <v>366262</v>
      </c>
      <c r="D50" s="21">
        <v>1312475</v>
      </c>
      <c r="E50" s="21">
        <v>123</v>
      </c>
      <c r="F50" s="22">
        <v>0</v>
      </c>
      <c r="G50" s="29">
        <f t="shared" si="1"/>
        <v>0</v>
      </c>
      <c r="H50" s="29">
        <f t="shared" si="2"/>
        <v>2.5033580636501934E-3</v>
      </c>
      <c r="I50" s="29">
        <f t="shared" si="3"/>
        <v>1.291794850015332E-2</v>
      </c>
      <c r="J50" s="29">
        <f t="shared" si="4"/>
        <v>6.5878125147121122E-7</v>
      </c>
      <c r="K50" s="29">
        <f t="shared" si="5"/>
        <v>0</v>
      </c>
    </row>
    <row r="51" spans="1:11" x14ac:dyDescent="0.25">
      <c r="A51" s="51" t="s">
        <v>64</v>
      </c>
      <c r="B51" s="21">
        <v>0</v>
      </c>
      <c r="C51" s="21">
        <v>0</v>
      </c>
      <c r="D51" s="21">
        <v>8662</v>
      </c>
      <c r="E51" s="21">
        <v>16844864</v>
      </c>
      <c r="F51" s="22">
        <v>0</v>
      </c>
      <c r="G51" s="29">
        <f t="shared" si="1"/>
        <v>0</v>
      </c>
      <c r="H51" s="29">
        <f t="shared" si="2"/>
        <v>0</v>
      </c>
      <c r="I51" s="29">
        <f t="shared" si="3"/>
        <v>8.5255162885638255E-5</v>
      </c>
      <c r="J51" s="29">
        <f t="shared" si="4"/>
        <v>9.0220167372214249E-2</v>
      </c>
      <c r="K51" s="29">
        <f t="shared" si="5"/>
        <v>0</v>
      </c>
    </row>
    <row r="52" spans="1:11" x14ac:dyDescent="0.25">
      <c r="A52" s="51" t="s">
        <v>79</v>
      </c>
      <c r="B52" s="21">
        <v>0</v>
      </c>
      <c r="C52" s="21">
        <v>68775</v>
      </c>
      <c r="D52" s="21">
        <v>0</v>
      </c>
      <c r="E52" s="21">
        <v>0</v>
      </c>
      <c r="F52" s="22">
        <v>0</v>
      </c>
      <c r="G52" s="29">
        <f t="shared" si="1"/>
        <v>0</v>
      </c>
      <c r="H52" s="29">
        <f t="shared" si="2"/>
        <v>4.7006910579733101E-4</v>
      </c>
      <c r="I52" s="29">
        <f t="shared" si="3"/>
        <v>0</v>
      </c>
      <c r="J52" s="29">
        <f t="shared" si="4"/>
        <v>0</v>
      </c>
      <c r="K52" s="29">
        <f t="shared" si="5"/>
        <v>0</v>
      </c>
    </row>
    <row r="53" spans="1:11" x14ac:dyDescent="0.25">
      <c r="A53" s="51" t="s">
        <v>57</v>
      </c>
      <c r="B53" s="21">
        <v>3122483</v>
      </c>
      <c r="C53" s="21">
        <v>494556</v>
      </c>
      <c r="D53" s="21">
        <v>177982</v>
      </c>
      <c r="E53" s="21">
        <v>215276</v>
      </c>
      <c r="F53" s="22">
        <v>2721012</v>
      </c>
      <c r="G53" s="29">
        <f t="shared" si="1"/>
        <v>2.8642939927727117E-2</v>
      </c>
      <c r="H53" s="29">
        <f t="shared" si="2"/>
        <v>3.3802325944995251E-3</v>
      </c>
      <c r="I53" s="29">
        <f t="shared" si="3"/>
        <v>1.7517760795095437E-3</v>
      </c>
      <c r="J53" s="29">
        <f t="shared" si="4"/>
        <v>1.1530064446481014E-3</v>
      </c>
      <c r="K53" s="29">
        <f t="shared" si="5"/>
        <v>3.314788063180435E-2</v>
      </c>
    </row>
    <row r="54" spans="1:11" x14ac:dyDescent="0.25">
      <c r="A54" s="51" t="s">
        <v>80</v>
      </c>
      <c r="B54" s="21">
        <v>0</v>
      </c>
      <c r="C54" s="21">
        <v>0</v>
      </c>
      <c r="D54" s="21">
        <v>0</v>
      </c>
      <c r="E54" s="21">
        <v>0</v>
      </c>
      <c r="F54" s="22">
        <v>0</v>
      </c>
      <c r="G54" s="29">
        <f t="shared" si="1"/>
        <v>0</v>
      </c>
      <c r="H54" s="29">
        <f t="shared" si="2"/>
        <v>0</v>
      </c>
      <c r="I54" s="29">
        <f t="shared" si="3"/>
        <v>0</v>
      </c>
      <c r="J54" s="29">
        <f t="shared" si="4"/>
        <v>0</v>
      </c>
      <c r="K54" s="29">
        <f t="shared" si="5"/>
        <v>0</v>
      </c>
    </row>
    <row r="55" spans="1:11" x14ac:dyDescent="0.25">
      <c r="A55" s="51" t="s">
        <v>68</v>
      </c>
      <c r="B55" s="21">
        <v>14156932</v>
      </c>
      <c r="C55" s="21">
        <v>19449343</v>
      </c>
      <c r="D55" s="21">
        <v>12435220</v>
      </c>
      <c r="E55" s="21">
        <v>4045340</v>
      </c>
      <c r="F55" s="22">
        <v>7983644</v>
      </c>
      <c r="G55" s="29">
        <f t="shared" si="1"/>
        <v>0.12986336605737092</v>
      </c>
      <c r="H55" s="29">
        <f t="shared" si="2"/>
        <v>0.13293399160095354</v>
      </c>
      <c r="I55" s="29">
        <f t="shared" si="3"/>
        <v>0.1223928315191349</v>
      </c>
      <c r="J55" s="29">
        <f t="shared" si="4"/>
        <v>2.1666619088020728E-2</v>
      </c>
      <c r="K55" s="29">
        <f t="shared" si="5"/>
        <v>9.7258254766543095E-2</v>
      </c>
    </row>
    <row r="56" spans="1:11" x14ac:dyDescent="0.25">
      <c r="A56" s="51" t="s">
        <v>81</v>
      </c>
      <c r="B56" s="21">
        <v>0</v>
      </c>
      <c r="C56" s="21">
        <v>0</v>
      </c>
      <c r="D56" s="21">
        <v>0</v>
      </c>
      <c r="E56" s="21">
        <v>0</v>
      </c>
      <c r="F56" s="22">
        <v>0</v>
      </c>
      <c r="G56" s="29">
        <f t="shared" si="1"/>
        <v>0</v>
      </c>
      <c r="H56" s="29">
        <f t="shared" si="2"/>
        <v>0</v>
      </c>
      <c r="I56" s="29">
        <f t="shared" si="3"/>
        <v>0</v>
      </c>
      <c r="J56" s="29">
        <f t="shared" si="4"/>
        <v>0</v>
      </c>
      <c r="K56" s="29">
        <f t="shared" si="5"/>
        <v>0</v>
      </c>
    </row>
    <row r="57" spans="1:11" x14ac:dyDescent="0.25">
      <c r="A57" s="51" t="s">
        <v>67</v>
      </c>
      <c r="B57" s="21">
        <v>0</v>
      </c>
      <c r="C57" s="21">
        <v>0</v>
      </c>
      <c r="D57" s="21">
        <v>3086</v>
      </c>
      <c r="E57" s="21">
        <v>0</v>
      </c>
      <c r="F57" s="22">
        <v>0</v>
      </c>
      <c r="G57" s="29">
        <f t="shared" si="1"/>
        <v>0</v>
      </c>
      <c r="H57" s="29">
        <f t="shared" si="2"/>
        <v>0</v>
      </c>
      <c r="I57" s="29">
        <f t="shared" si="3"/>
        <v>3.0373751173525704E-5</v>
      </c>
      <c r="J57" s="29">
        <f t="shared" si="4"/>
        <v>0</v>
      </c>
      <c r="K57" s="29">
        <f t="shared" si="5"/>
        <v>0</v>
      </c>
    </row>
    <row r="58" spans="1:11" x14ac:dyDescent="0.25">
      <c r="A58" s="51" t="s">
        <v>82</v>
      </c>
      <c r="B58" s="21">
        <v>489</v>
      </c>
      <c r="C58" s="21">
        <v>6388263</v>
      </c>
      <c r="D58" s="21">
        <v>33898</v>
      </c>
      <c r="E58" s="21">
        <v>371493</v>
      </c>
      <c r="F58" s="22">
        <v>9317</v>
      </c>
      <c r="G58" s="29">
        <f t="shared" si="1"/>
        <v>4.4856601700180785E-6</v>
      </c>
      <c r="H58" s="29">
        <f t="shared" si="2"/>
        <v>4.3663032730035266E-2</v>
      </c>
      <c r="I58" s="29">
        <f t="shared" si="3"/>
        <v>3.3363882607912322E-4</v>
      </c>
      <c r="J58" s="29">
        <f t="shared" si="4"/>
        <v>1.9896961256324771E-3</v>
      </c>
      <c r="K58" s="29">
        <f t="shared" si="5"/>
        <v>1.1350144866928962E-4</v>
      </c>
    </row>
    <row r="59" spans="1:11" x14ac:dyDescent="0.25">
      <c r="A59" s="51" t="s">
        <v>59</v>
      </c>
      <c r="B59" s="21">
        <v>28560698</v>
      </c>
      <c r="C59" s="21">
        <v>39593577</v>
      </c>
      <c r="D59" s="21">
        <v>18661364</v>
      </c>
      <c r="E59" s="21">
        <v>3852742</v>
      </c>
      <c r="F59" s="22">
        <v>11989380</v>
      </c>
      <c r="G59" s="29">
        <f t="shared" si="1"/>
        <v>0.26199097228326174</v>
      </c>
      <c r="H59" s="29">
        <f t="shared" si="2"/>
        <v>0.27061748216223586</v>
      </c>
      <c r="I59" s="29">
        <f t="shared" si="3"/>
        <v>0.18367324261004223</v>
      </c>
      <c r="J59" s="29">
        <f t="shared" si="4"/>
        <v>2.0635074767119489E-2</v>
      </c>
      <c r="K59" s="29">
        <f t="shared" si="5"/>
        <v>0.14605688511823631</v>
      </c>
    </row>
    <row r="60" spans="1:11" x14ac:dyDescent="0.25">
      <c r="A60" s="51" t="s">
        <v>83</v>
      </c>
      <c r="B60" s="21">
        <v>0</v>
      </c>
      <c r="C60" s="21">
        <v>3289</v>
      </c>
      <c r="D60" s="21">
        <v>0</v>
      </c>
      <c r="E60" s="21">
        <v>0</v>
      </c>
      <c r="F60" s="22">
        <v>0</v>
      </c>
      <c r="G60" s="29">
        <f t="shared" si="1"/>
        <v>0</v>
      </c>
      <c r="H60" s="29">
        <f t="shared" si="2"/>
        <v>2.247993150079857E-5</v>
      </c>
      <c r="I60" s="29">
        <f t="shared" si="3"/>
        <v>0</v>
      </c>
      <c r="J60" s="29">
        <f t="shared" si="4"/>
        <v>0</v>
      </c>
      <c r="K60" s="29">
        <f t="shared" si="5"/>
        <v>0</v>
      </c>
    </row>
    <row r="61" spans="1:11" x14ac:dyDescent="0.25">
      <c r="A61" s="51" t="s">
        <v>84</v>
      </c>
      <c r="B61" s="21">
        <v>0</v>
      </c>
      <c r="C61" s="21">
        <v>0</v>
      </c>
      <c r="D61" s="21">
        <v>152</v>
      </c>
      <c r="E61" s="21">
        <v>40</v>
      </c>
      <c r="F61" s="22">
        <v>0</v>
      </c>
      <c r="G61" s="29">
        <f t="shared" si="1"/>
        <v>0</v>
      </c>
      <c r="H61" s="29">
        <f t="shared" si="2"/>
        <v>0</v>
      </c>
      <c r="I61" s="29">
        <f t="shared" si="3"/>
        <v>1.4960499605884339E-6</v>
      </c>
      <c r="J61" s="29">
        <f t="shared" si="4"/>
        <v>2.1423780535649144E-7</v>
      </c>
      <c r="K61" s="29">
        <f t="shared" si="5"/>
        <v>0</v>
      </c>
    </row>
    <row r="62" spans="1:11" x14ac:dyDescent="0.25">
      <c r="A62" s="51" t="s">
        <v>85</v>
      </c>
      <c r="B62" s="21">
        <v>19755</v>
      </c>
      <c r="C62" s="21">
        <v>0</v>
      </c>
      <c r="D62" s="21">
        <v>0</v>
      </c>
      <c r="E62" s="21">
        <v>0</v>
      </c>
      <c r="F62" s="22">
        <v>0</v>
      </c>
      <c r="G62" s="29">
        <f t="shared" si="1"/>
        <v>1.8121516699122115E-4</v>
      </c>
      <c r="H62" s="29">
        <f t="shared" si="2"/>
        <v>0</v>
      </c>
      <c r="I62" s="29">
        <f t="shared" si="3"/>
        <v>0</v>
      </c>
      <c r="J62" s="29">
        <f t="shared" si="4"/>
        <v>0</v>
      </c>
      <c r="K62" s="29">
        <f t="shared" si="5"/>
        <v>0</v>
      </c>
    </row>
    <row r="63" spans="1:11" x14ac:dyDescent="0.25">
      <c r="A63" s="51" t="s">
        <v>86</v>
      </c>
      <c r="B63" s="21">
        <v>1560</v>
      </c>
      <c r="C63" s="21">
        <v>0</v>
      </c>
      <c r="D63" s="21">
        <v>4252522</v>
      </c>
      <c r="E63" s="21">
        <v>299036</v>
      </c>
      <c r="F63" s="22">
        <v>611229</v>
      </c>
      <c r="G63" s="29">
        <f t="shared" si="1"/>
        <v>1.4310081523984055E-5</v>
      </c>
      <c r="H63" s="29">
        <f t="shared" si="2"/>
        <v>0</v>
      </c>
      <c r="I63" s="29">
        <f t="shared" si="3"/>
        <v>4.1855166911193738E-2</v>
      </c>
      <c r="J63" s="29">
        <f t="shared" si="4"/>
        <v>1.6016204090645943E-3</v>
      </c>
      <c r="K63" s="29">
        <f t="shared" si="5"/>
        <v>7.4461067906709481E-3</v>
      </c>
    </row>
    <row r="64" spans="1:11" x14ac:dyDescent="0.25">
      <c r="A64" s="51" t="s">
        <v>87</v>
      </c>
      <c r="B64" s="21">
        <v>0</v>
      </c>
      <c r="C64" s="21">
        <v>0</v>
      </c>
      <c r="D64" s="21">
        <v>0</v>
      </c>
      <c r="E64" s="21">
        <v>0</v>
      </c>
      <c r="F64" s="22">
        <v>0</v>
      </c>
      <c r="G64" s="29">
        <f t="shared" si="1"/>
        <v>0</v>
      </c>
      <c r="H64" s="29">
        <f t="shared" si="2"/>
        <v>0</v>
      </c>
      <c r="I64" s="29">
        <f t="shared" si="3"/>
        <v>0</v>
      </c>
      <c r="J64" s="29">
        <f t="shared" si="4"/>
        <v>0</v>
      </c>
      <c r="K64" s="29">
        <f t="shared" si="5"/>
        <v>0</v>
      </c>
    </row>
    <row r="65" spans="1:11" x14ac:dyDescent="0.25">
      <c r="A65" s="51" t="s">
        <v>63</v>
      </c>
      <c r="B65" s="21">
        <v>12360</v>
      </c>
      <c r="C65" s="21">
        <v>1263</v>
      </c>
      <c r="D65" s="21">
        <v>1055</v>
      </c>
      <c r="E65" s="21">
        <v>1929</v>
      </c>
      <c r="F65" s="22">
        <v>737</v>
      </c>
      <c r="G65" s="29">
        <f t="shared" si="1"/>
        <v>1.1337987669002751E-4</v>
      </c>
      <c r="H65" s="29">
        <f t="shared" si="2"/>
        <v>8.6324577335082382E-6</v>
      </c>
      <c r="I65" s="29">
        <f t="shared" si="3"/>
        <v>1.038376781855788E-5</v>
      </c>
      <c r="J65" s="29">
        <f t="shared" si="4"/>
        <v>1.0331618163316799E-5</v>
      </c>
      <c r="K65" s="29">
        <f t="shared" si="5"/>
        <v>8.9782727991055549E-6</v>
      </c>
    </row>
    <row r="66" spans="1:11" s="17" customFormat="1" x14ac:dyDescent="0.25">
      <c r="A66" s="52">
        <v>8001</v>
      </c>
      <c r="B66" s="23">
        <v>30864011</v>
      </c>
      <c r="C66" s="23">
        <v>41706585</v>
      </c>
      <c r="D66" s="23">
        <v>39738578</v>
      </c>
      <c r="E66" s="23">
        <v>62116577</v>
      </c>
      <c r="F66" s="24">
        <v>43599925</v>
      </c>
      <c r="G66" s="18">
        <f t="shared" si="1"/>
        <v>0.28311955997893629</v>
      </c>
      <c r="H66" s="18">
        <f t="shared" si="2"/>
        <v>0.28505964546434576</v>
      </c>
      <c r="I66" s="18">
        <f t="shared" si="3"/>
        <v>0.39112432928118684</v>
      </c>
      <c r="J66" s="18">
        <f t="shared" si="4"/>
        <v>0.3326929783184378</v>
      </c>
      <c r="K66" s="18">
        <f t="shared" si="5"/>
        <v>0.53114249751769638</v>
      </c>
    </row>
    <row r="67" spans="1:11" x14ac:dyDescent="0.25">
      <c r="A67" s="51" t="s">
        <v>71</v>
      </c>
      <c r="B67" s="21">
        <v>0</v>
      </c>
      <c r="C67" s="21">
        <v>0</v>
      </c>
      <c r="D67" s="21">
        <v>0</v>
      </c>
      <c r="E67" s="21">
        <v>0</v>
      </c>
      <c r="F67" s="22">
        <v>532</v>
      </c>
      <c r="G67" s="29">
        <f t="shared" ref="G67:G130" si="6">B67/B$270</f>
        <v>0</v>
      </c>
      <c r="H67" s="29">
        <f t="shared" ref="H67:H130" si="7">C67/C$270</f>
        <v>0</v>
      </c>
      <c r="I67" s="29">
        <f t="shared" ref="I67:I130" si="8">D67/D$270</f>
        <v>0</v>
      </c>
      <c r="J67" s="29">
        <f t="shared" ref="J67:J130" si="9">E67/E$270</f>
        <v>0</v>
      </c>
      <c r="K67" s="29">
        <f t="shared" ref="K67:K130" si="10">F67/F$270</f>
        <v>6.4809241914846064E-6</v>
      </c>
    </row>
    <row r="68" spans="1:11" x14ac:dyDescent="0.25">
      <c r="A68" s="51" t="s">
        <v>88</v>
      </c>
      <c r="B68" s="21">
        <v>0</v>
      </c>
      <c r="C68" s="21">
        <v>0</v>
      </c>
      <c r="D68" s="21">
        <v>0</v>
      </c>
      <c r="E68" s="21">
        <v>0</v>
      </c>
      <c r="F68" s="22">
        <v>0</v>
      </c>
      <c r="G68" s="29">
        <f t="shared" si="6"/>
        <v>0</v>
      </c>
      <c r="H68" s="29">
        <f t="shared" si="7"/>
        <v>0</v>
      </c>
      <c r="I68" s="29">
        <f t="shared" si="8"/>
        <v>0</v>
      </c>
      <c r="J68" s="29">
        <f t="shared" si="9"/>
        <v>0</v>
      </c>
      <c r="K68" s="29">
        <f t="shared" si="10"/>
        <v>0</v>
      </c>
    </row>
    <row r="69" spans="1:11" x14ac:dyDescent="0.25">
      <c r="A69" s="51" t="s">
        <v>65</v>
      </c>
      <c r="B69" s="21">
        <v>106445</v>
      </c>
      <c r="C69" s="21">
        <v>218296</v>
      </c>
      <c r="D69" s="21">
        <v>342184</v>
      </c>
      <c r="E69" s="21">
        <v>313179</v>
      </c>
      <c r="F69" s="22">
        <v>367086</v>
      </c>
      <c r="G69" s="29">
        <f t="shared" si="6"/>
        <v>9.7643373578236068E-4</v>
      </c>
      <c r="H69" s="29">
        <f t="shared" si="7"/>
        <v>1.4920277065668364E-3</v>
      </c>
      <c r="I69" s="29">
        <f t="shared" si="8"/>
        <v>3.3679234191710044E-3</v>
      </c>
      <c r="J69" s="29">
        <f t="shared" si="9"/>
        <v>1.6773695410935159E-3</v>
      </c>
      <c r="K69" s="29">
        <f t="shared" si="10"/>
        <v>4.471910785254358E-3</v>
      </c>
    </row>
    <row r="70" spans="1:11" x14ac:dyDescent="0.25">
      <c r="A70" s="51" t="s">
        <v>89</v>
      </c>
      <c r="B70" s="21">
        <v>0</v>
      </c>
      <c r="C70" s="21">
        <v>18444</v>
      </c>
      <c r="D70" s="21">
        <v>32616</v>
      </c>
      <c r="E70" s="21">
        <v>2267888</v>
      </c>
      <c r="F70" s="22">
        <v>9389090</v>
      </c>
      <c r="G70" s="29">
        <f t="shared" si="6"/>
        <v>0</v>
      </c>
      <c r="H70" s="29">
        <f t="shared" si="7"/>
        <v>1.2606258941949796E-4</v>
      </c>
      <c r="I70" s="29">
        <f t="shared" si="8"/>
        <v>3.2102082575363391E-4</v>
      </c>
      <c r="J70" s="29">
        <f t="shared" si="9"/>
        <v>1.2146683697858067E-2</v>
      </c>
      <c r="K70" s="29">
        <f t="shared" si="10"/>
        <v>0.1143796626259891</v>
      </c>
    </row>
    <row r="71" spans="1:11" x14ac:dyDescent="0.25">
      <c r="A71" s="51" t="s">
        <v>90</v>
      </c>
      <c r="B71" s="21">
        <v>0</v>
      </c>
      <c r="C71" s="21">
        <v>0</v>
      </c>
      <c r="D71" s="21">
        <v>0</v>
      </c>
      <c r="E71" s="21">
        <v>845509</v>
      </c>
      <c r="F71" s="22">
        <v>17103</v>
      </c>
      <c r="G71" s="29">
        <f t="shared" si="6"/>
        <v>0</v>
      </c>
      <c r="H71" s="29">
        <f t="shared" si="7"/>
        <v>0</v>
      </c>
      <c r="I71" s="29">
        <f t="shared" si="8"/>
        <v>0</v>
      </c>
      <c r="J71" s="29">
        <f t="shared" si="9"/>
        <v>4.5284998142290428E-3</v>
      </c>
      <c r="K71" s="29">
        <f t="shared" si="10"/>
        <v>2.0835196700556621E-4</v>
      </c>
    </row>
    <row r="72" spans="1:11" x14ac:dyDescent="0.25">
      <c r="A72" s="51" t="s">
        <v>66</v>
      </c>
      <c r="B72" s="21">
        <v>0</v>
      </c>
      <c r="C72" s="21">
        <v>0</v>
      </c>
      <c r="D72" s="21">
        <v>2541160</v>
      </c>
      <c r="E72" s="21">
        <v>6574543</v>
      </c>
      <c r="F72" s="22">
        <v>66585</v>
      </c>
      <c r="G72" s="29">
        <f t="shared" si="6"/>
        <v>0</v>
      </c>
      <c r="H72" s="29">
        <f t="shared" si="7"/>
        <v>0</v>
      </c>
      <c r="I72" s="29">
        <f t="shared" si="8"/>
        <v>2.5011199459532268E-2</v>
      </c>
      <c r="J72" s="29">
        <f t="shared" si="9"/>
        <v>3.5212891588547082E-2</v>
      </c>
      <c r="K72" s="29">
        <f t="shared" si="10"/>
        <v>8.1115100994361372E-4</v>
      </c>
    </row>
    <row r="73" spans="1:11" x14ac:dyDescent="0.25">
      <c r="A73" s="51" t="s">
        <v>74</v>
      </c>
      <c r="B73" s="21">
        <v>4245</v>
      </c>
      <c r="C73" s="21">
        <v>237324</v>
      </c>
      <c r="D73" s="21">
        <v>218</v>
      </c>
      <c r="E73" s="21">
        <v>71832</v>
      </c>
      <c r="F73" s="22">
        <v>256589</v>
      </c>
      <c r="G73" s="29">
        <f t="shared" si="6"/>
        <v>3.8939933377764301E-5</v>
      </c>
      <c r="H73" s="29">
        <f t="shared" si="7"/>
        <v>1.6220818678916145E-3</v>
      </c>
      <c r="I73" s="29">
        <f t="shared" si="8"/>
        <v>2.1456506013702537E-6</v>
      </c>
      <c r="J73" s="29">
        <f t="shared" si="9"/>
        <v>3.8472825085918735E-4</v>
      </c>
      <c r="K73" s="29">
        <f t="shared" si="10"/>
        <v>3.1258155213700072E-3</v>
      </c>
    </row>
    <row r="74" spans="1:11" x14ac:dyDescent="0.25">
      <c r="A74" s="51" t="s">
        <v>61</v>
      </c>
      <c r="B74" s="21">
        <v>30753</v>
      </c>
      <c r="C74" s="21">
        <v>177448</v>
      </c>
      <c r="D74" s="21">
        <v>12435157</v>
      </c>
      <c r="E74" s="21">
        <v>233036</v>
      </c>
      <c r="F74" s="22">
        <v>937275</v>
      </c>
      <c r="G74" s="29">
        <f t="shared" si="6"/>
        <v>2.8210124173530873E-4</v>
      </c>
      <c r="H74" s="29">
        <f t="shared" si="7"/>
        <v>1.2128363894660093E-3</v>
      </c>
      <c r="I74" s="29">
        <f t="shared" si="8"/>
        <v>0.12239221144579597</v>
      </c>
      <c r="J74" s="29">
        <f t="shared" si="9"/>
        <v>1.2481280302263835E-3</v>
      </c>
      <c r="K74" s="29">
        <f t="shared" si="10"/>
        <v>1.1418060566867921E-2</v>
      </c>
    </row>
    <row r="75" spans="1:11" x14ac:dyDescent="0.25">
      <c r="A75" s="51" t="s">
        <v>62</v>
      </c>
      <c r="B75" s="21">
        <v>28721</v>
      </c>
      <c r="C75" s="21">
        <v>27710</v>
      </c>
      <c r="D75" s="21">
        <v>85636</v>
      </c>
      <c r="E75" s="21">
        <v>230438</v>
      </c>
      <c r="F75" s="22">
        <v>519320</v>
      </c>
      <c r="G75" s="29">
        <f t="shared" si="6"/>
        <v>2.6346144323740131E-4</v>
      </c>
      <c r="H75" s="29">
        <f t="shared" si="7"/>
        <v>1.8939461899882286E-4</v>
      </c>
      <c r="I75" s="29">
        <f t="shared" si="8"/>
        <v>8.4286667384836269E-4</v>
      </c>
      <c r="J75" s="29">
        <f t="shared" si="9"/>
        <v>1.2342132847684793E-3</v>
      </c>
      <c r="K75" s="29">
        <f t="shared" si="10"/>
        <v>6.3264540434620035E-3</v>
      </c>
    </row>
    <row r="76" spans="1:11" x14ac:dyDescent="0.25">
      <c r="A76" s="51" t="s">
        <v>91</v>
      </c>
      <c r="B76" s="21">
        <v>0</v>
      </c>
      <c r="C76" s="21">
        <v>2718</v>
      </c>
      <c r="D76" s="21">
        <v>0</v>
      </c>
      <c r="E76" s="21">
        <v>0</v>
      </c>
      <c r="F76" s="22">
        <v>0</v>
      </c>
      <c r="G76" s="29">
        <f t="shared" si="6"/>
        <v>0</v>
      </c>
      <c r="H76" s="29">
        <f t="shared" si="7"/>
        <v>1.8577213079711314E-5</v>
      </c>
      <c r="I76" s="29">
        <f t="shared" si="8"/>
        <v>0</v>
      </c>
      <c r="J76" s="29">
        <f t="shared" si="9"/>
        <v>0</v>
      </c>
      <c r="K76" s="29">
        <f t="shared" si="10"/>
        <v>0</v>
      </c>
    </row>
    <row r="77" spans="1:11" x14ac:dyDescent="0.25">
      <c r="A77" s="51" t="s">
        <v>78</v>
      </c>
      <c r="B77" s="21">
        <v>0</v>
      </c>
      <c r="C77" s="21">
        <v>0</v>
      </c>
      <c r="D77" s="21">
        <v>0</v>
      </c>
      <c r="E77" s="21">
        <v>68475</v>
      </c>
      <c r="F77" s="22">
        <v>1292</v>
      </c>
      <c r="G77" s="29">
        <f t="shared" si="6"/>
        <v>0</v>
      </c>
      <c r="H77" s="29">
        <f t="shared" si="7"/>
        <v>0</v>
      </c>
      <c r="I77" s="29">
        <f t="shared" si="8"/>
        <v>0</v>
      </c>
      <c r="J77" s="29">
        <f t="shared" si="9"/>
        <v>3.6674834304464376E-4</v>
      </c>
      <c r="K77" s="29">
        <f t="shared" si="10"/>
        <v>1.5739387322176901E-5</v>
      </c>
    </row>
    <row r="78" spans="1:11" x14ac:dyDescent="0.25">
      <c r="A78" s="51" t="s">
        <v>64</v>
      </c>
      <c r="B78" s="21">
        <v>0</v>
      </c>
      <c r="C78" s="21">
        <v>0</v>
      </c>
      <c r="D78" s="21">
        <v>0</v>
      </c>
      <c r="E78" s="21">
        <v>79</v>
      </c>
      <c r="F78" s="22">
        <v>4486</v>
      </c>
      <c r="G78" s="29">
        <f t="shared" si="6"/>
        <v>0</v>
      </c>
      <c r="H78" s="29">
        <f t="shared" si="7"/>
        <v>0</v>
      </c>
      <c r="I78" s="29">
        <f t="shared" si="8"/>
        <v>0</v>
      </c>
      <c r="J78" s="29">
        <f t="shared" si="9"/>
        <v>4.2311966557907058E-7</v>
      </c>
      <c r="K78" s="29">
        <f t="shared" si="10"/>
        <v>5.464929684774426E-5</v>
      </c>
    </row>
    <row r="79" spans="1:11" x14ac:dyDescent="0.25">
      <c r="A79" s="51" t="s">
        <v>57</v>
      </c>
      <c r="B79" s="21">
        <v>171</v>
      </c>
      <c r="C79" s="21">
        <v>0</v>
      </c>
      <c r="D79" s="21">
        <v>0</v>
      </c>
      <c r="E79" s="21">
        <v>18778</v>
      </c>
      <c r="F79" s="22">
        <v>26586</v>
      </c>
      <c r="G79" s="29">
        <f t="shared" si="6"/>
        <v>1.5686050901290213E-6</v>
      </c>
      <c r="H79" s="29">
        <f t="shared" si="7"/>
        <v>0</v>
      </c>
      <c r="I79" s="29">
        <f t="shared" si="8"/>
        <v>0</v>
      </c>
      <c r="J79" s="29">
        <f t="shared" si="9"/>
        <v>1.005739377246049E-4</v>
      </c>
      <c r="K79" s="29">
        <f t="shared" si="10"/>
        <v>3.2387565893761232E-4</v>
      </c>
    </row>
    <row r="80" spans="1:11" x14ac:dyDescent="0.25">
      <c r="A80" s="51" t="s">
        <v>92</v>
      </c>
      <c r="B80" s="21">
        <v>78066</v>
      </c>
      <c r="C80" s="21">
        <v>161714</v>
      </c>
      <c r="D80" s="21">
        <v>133143</v>
      </c>
      <c r="E80" s="21">
        <v>247674</v>
      </c>
      <c r="F80" s="22">
        <v>390034</v>
      </c>
      <c r="G80" s="29">
        <f t="shared" si="6"/>
        <v>7.161095027252174E-4</v>
      </c>
      <c r="H80" s="29">
        <f t="shared" si="7"/>
        <v>1.1052963340590272E-3</v>
      </c>
      <c r="I80" s="29">
        <f t="shared" si="8"/>
        <v>1.3104511835699069E-3</v>
      </c>
      <c r="J80" s="29">
        <f t="shared" si="9"/>
        <v>1.3265283550965914E-3</v>
      </c>
      <c r="K80" s="29">
        <f t="shared" si="10"/>
        <v>4.7514676430479453E-3</v>
      </c>
    </row>
    <row r="81" spans="1:11" x14ac:dyDescent="0.25">
      <c r="A81" s="51" t="s">
        <v>68</v>
      </c>
      <c r="B81" s="21">
        <v>50</v>
      </c>
      <c r="C81" s="21">
        <v>50335</v>
      </c>
      <c r="D81" s="21">
        <v>464186</v>
      </c>
      <c r="E81" s="21">
        <v>305317</v>
      </c>
      <c r="F81" s="22">
        <v>0</v>
      </c>
      <c r="G81" s="29">
        <f t="shared" si="6"/>
        <v>4.5865645910205304E-7</v>
      </c>
      <c r="H81" s="29">
        <f t="shared" si="7"/>
        <v>3.4403385591143086E-4</v>
      </c>
      <c r="I81" s="29">
        <f t="shared" si="8"/>
        <v>4.56872004609015E-3</v>
      </c>
      <c r="J81" s="29">
        <f t="shared" si="9"/>
        <v>1.6352611004506975E-3</v>
      </c>
      <c r="K81" s="29">
        <f t="shared" si="10"/>
        <v>0</v>
      </c>
    </row>
    <row r="82" spans="1:11" x14ac:dyDescent="0.25">
      <c r="A82" s="51" t="s">
        <v>93</v>
      </c>
      <c r="B82" s="21">
        <v>64195</v>
      </c>
      <c r="C82" s="21">
        <v>87388</v>
      </c>
      <c r="D82" s="21">
        <v>300786</v>
      </c>
      <c r="E82" s="21">
        <v>128903</v>
      </c>
      <c r="F82" s="22">
        <v>12929</v>
      </c>
      <c r="G82" s="29">
        <f t="shared" si="6"/>
        <v>5.8886902784112589E-4</v>
      </c>
      <c r="H82" s="29">
        <f t="shared" si="7"/>
        <v>5.9728679051133644E-4</v>
      </c>
      <c r="I82" s="29">
        <f t="shared" si="8"/>
        <v>2.9604663384575833E-3</v>
      </c>
      <c r="J82" s="29">
        <f t="shared" si="9"/>
        <v>6.9039739559669541E-4</v>
      </c>
      <c r="K82" s="29">
        <f t="shared" si="10"/>
        <v>1.5750351291673773E-4</v>
      </c>
    </row>
    <row r="83" spans="1:11" x14ac:dyDescent="0.25">
      <c r="A83" s="51" t="s">
        <v>94</v>
      </c>
      <c r="B83" s="21">
        <v>0</v>
      </c>
      <c r="C83" s="21">
        <v>522</v>
      </c>
      <c r="D83" s="21">
        <v>0</v>
      </c>
      <c r="E83" s="21">
        <v>0</v>
      </c>
      <c r="F83" s="22">
        <v>0</v>
      </c>
      <c r="G83" s="29">
        <f t="shared" si="6"/>
        <v>0</v>
      </c>
      <c r="H83" s="29">
        <f t="shared" si="7"/>
        <v>3.5678091345140938E-6</v>
      </c>
      <c r="I83" s="29">
        <f t="shared" si="8"/>
        <v>0</v>
      </c>
      <c r="J83" s="29">
        <f t="shared" si="9"/>
        <v>0</v>
      </c>
      <c r="K83" s="29">
        <f t="shared" si="10"/>
        <v>0</v>
      </c>
    </row>
    <row r="84" spans="1:11" x14ac:dyDescent="0.25">
      <c r="A84" s="51" t="s">
        <v>95</v>
      </c>
      <c r="B84" s="21">
        <v>0</v>
      </c>
      <c r="C84" s="21">
        <v>0</v>
      </c>
      <c r="D84" s="21">
        <v>0</v>
      </c>
      <c r="E84" s="21">
        <v>75600</v>
      </c>
      <c r="F84" s="22">
        <v>22324</v>
      </c>
      <c r="G84" s="29">
        <f t="shared" si="6"/>
        <v>0</v>
      </c>
      <c r="H84" s="29">
        <f t="shared" si="7"/>
        <v>0</v>
      </c>
      <c r="I84" s="29">
        <f t="shared" si="8"/>
        <v>0</v>
      </c>
      <c r="J84" s="29">
        <f t="shared" si="9"/>
        <v>4.0490945212376883E-4</v>
      </c>
      <c r="K84" s="29">
        <f t="shared" si="10"/>
        <v>2.7195517227575632E-4</v>
      </c>
    </row>
    <row r="85" spans="1:11" x14ac:dyDescent="0.25">
      <c r="A85" s="51" t="s">
        <v>67</v>
      </c>
      <c r="B85" s="21">
        <v>50124</v>
      </c>
      <c r="C85" s="21">
        <v>15894</v>
      </c>
      <c r="D85" s="21">
        <v>3685294</v>
      </c>
      <c r="E85" s="21">
        <v>2662399</v>
      </c>
      <c r="F85" s="22">
        <v>2177864</v>
      </c>
      <c r="G85" s="29">
        <f t="shared" si="6"/>
        <v>4.597939271206261E-4</v>
      </c>
      <c r="H85" s="29">
        <f t="shared" si="7"/>
        <v>1.0863363675089465E-4</v>
      </c>
      <c r="I85" s="29">
        <f t="shared" si="8"/>
        <v>3.6272262785899949E-2</v>
      </c>
      <c r="J85" s="29">
        <f t="shared" si="9"/>
        <v>1.4259662968582937E-2</v>
      </c>
      <c r="K85" s="29">
        <f t="shared" si="10"/>
        <v>2.6531149404818478E-2</v>
      </c>
    </row>
    <row r="86" spans="1:11" x14ac:dyDescent="0.25">
      <c r="A86" s="51" t="s">
        <v>96</v>
      </c>
      <c r="B86" s="21">
        <v>29822367</v>
      </c>
      <c r="C86" s="21">
        <v>39122507</v>
      </c>
      <c r="D86" s="21">
        <v>18658617</v>
      </c>
      <c r="E86" s="21">
        <v>15331537</v>
      </c>
      <c r="F86" s="22">
        <v>13271542</v>
      </c>
      <c r="G86" s="29">
        <f t="shared" si="6"/>
        <v>0.27356442500523831</v>
      </c>
      <c r="H86" s="29">
        <f t="shared" si="7"/>
        <v>0.26739777363925588</v>
      </c>
      <c r="I86" s="29">
        <f t="shared" si="8"/>
        <v>0.18364620544397817</v>
      </c>
      <c r="J86" s="29">
        <f t="shared" si="9"/>
        <v>8.2114870990546165E-2</v>
      </c>
      <c r="K86" s="29">
        <f t="shared" si="10"/>
        <v>0.16167642407162405</v>
      </c>
    </row>
    <row r="87" spans="1:11" x14ac:dyDescent="0.25">
      <c r="A87" s="51" t="s">
        <v>82</v>
      </c>
      <c r="B87" s="21">
        <v>500783</v>
      </c>
      <c r="C87" s="21">
        <v>499167</v>
      </c>
      <c r="D87" s="21">
        <v>179780</v>
      </c>
      <c r="E87" s="21">
        <v>706662</v>
      </c>
      <c r="F87" s="22">
        <v>21692</v>
      </c>
      <c r="G87" s="29">
        <f t="shared" si="6"/>
        <v>4.5937471511700682E-3</v>
      </c>
      <c r="H87" s="29">
        <f t="shared" si="7"/>
        <v>3.4117482418543994E-3</v>
      </c>
      <c r="I87" s="29">
        <f t="shared" si="8"/>
        <v>1.7694727757538726E-3</v>
      </c>
      <c r="J87" s="29">
        <f t="shared" si="9"/>
        <v>3.784842900220724E-3</v>
      </c>
      <c r="K87" s="29">
        <f t="shared" si="10"/>
        <v>2.6425602925128589E-4</v>
      </c>
    </row>
    <row r="88" spans="1:11" x14ac:dyDescent="0.25">
      <c r="A88" s="51" t="s">
        <v>97</v>
      </c>
      <c r="B88" s="21">
        <v>523</v>
      </c>
      <c r="C88" s="21">
        <v>0</v>
      </c>
      <c r="D88" s="21">
        <v>0</v>
      </c>
      <c r="E88" s="21">
        <v>0</v>
      </c>
      <c r="F88" s="22">
        <v>0</v>
      </c>
      <c r="G88" s="29">
        <f t="shared" si="6"/>
        <v>4.7975465622074743E-6</v>
      </c>
      <c r="H88" s="29">
        <f t="shared" si="7"/>
        <v>0</v>
      </c>
      <c r="I88" s="29">
        <f t="shared" si="8"/>
        <v>0</v>
      </c>
      <c r="J88" s="29">
        <f t="shared" si="9"/>
        <v>0</v>
      </c>
      <c r="K88" s="29">
        <f t="shared" si="10"/>
        <v>0</v>
      </c>
    </row>
    <row r="89" spans="1:11" x14ac:dyDescent="0.25">
      <c r="A89" s="51" t="s">
        <v>59</v>
      </c>
      <c r="B89" s="21">
        <v>44426</v>
      </c>
      <c r="C89" s="21">
        <v>360741</v>
      </c>
      <c r="D89" s="21">
        <v>794185</v>
      </c>
      <c r="E89" s="21">
        <v>83675</v>
      </c>
      <c r="F89" s="22">
        <v>953361</v>
      </c>
      <c r="G89" s="29">
        <f t="shared" si="6"/>
        <v>4.0752543704135617E-4</v>
      </c>
      <c r="H89" s="29">
        <f t="shared" si="7"/>
        <v>2.4656226724018172E-3</v>
      </c>
      <c r="I89" s="29">
        <f t="shared" si="8"/>
        <v>7.8167134075652987E-3</v>
      </c>
      <c r="J89" s="29">
        <f t="shared" si="9"/>
        <v>4.4815870908011053E-4</v>
      </c>
      <c r="K89" s="29">
        <f t="shared" si="10"/>
        <v>1.1614023248342022E-2</v>
      </c>
    </row>
    <row r="90" spans="1:11" x14ac:dyDescent="0.25">
      <c r="A90" s="51" t="s">
        <v>98</v>
      </c>
      <c r="B90" s="21">
        <v>28</v>
      </c>
      <c r="C90" s="21">
        <v>97</v>
      </c>
      <c r="D90" s="21">
        <v>6383</v>
      </c>
      <c r="E90" s="21">
        <v>31809175</v>
      </c>
      <c r="F90" s="22">
        <v>14856040</v>
      </c>
      <c r="G90" s="29">
        <f t="shared" si="6"/>
        <v>2.5684761709714971E-7</v>
      </c>
      <c r="H90" s="29">
        <f t="shared" si="7"/>
        <v>6.6298368974687179E-7</v>
      </c>
      <c r="I90" s="29">
        <f t="shared" si="8"/>
        <v>6.2824255910762979E-5</v>
      </c>
      <c r="J90" s="29">
        <f t="shared" si="9"/>
        <v>0.17036819605501435</v>
      </c>
      <c r="K90" s="29">
        <f t="shared" si="10"/>
        <v>0.18097907711590785</v>
      </c>
    </row>
    <row r="91" spans="1:11" x14ac:dyDescent="0.25">
      <c r="A91" s="51" t="s">
        <v>86</v>
      </c>
      <c r="B91" s="21">
        <v>102154</v>
      </c>
      <c r="C91" s="21">
        <v>518927</v>
      </c>
      <c r="D91" s="21">
        <v>62650</v>
      </c>
      <c r="E91" s="21">
        <v>141869</v>
      </c>
      <c r="F91" s="22">
        <v>308077</v>
      </c>
      <c r="G91" s="29">
        <f t="shared" si="6"/>
        <v>9.3707183846222254E-4</v>
      </c>
      <c r="H91" s="29">
        <f t="shared" si="7"/>
        <v>3.5468055378275768E-3</v>
      </c>
      <c r="I91" s="29">
        <f t="shared" si="8"/>
        <v>6.1662848704516693E-4</v>
      </c>
      <c r="J91" s="29">
        <f t="shared" si="9"/>
        <v>7.5984258020300212E-4</v>
      </c>
      <c r="K91" s="29">
        <f t="shared" si="10"/>
        <v>3.75305203409775E-3</v>
      </c>
    </row>
    <row r="92" spans="1:11" x14ac:dyDescent="0.25">
      <c r="A92" s="51" t="s">
        <v>99</v>
      </c>
      <c r="B92" s="21">
        <v>0</v>
      </c>
      <c r="C92" s="21">
        <v>124677</v>
      </c>
      <c r="D92" s="21">
        <v>16583</v>
      </c>
      <c r="E92" s="21">
        <v>0</v>
      </c>
      <c r="F92" s="22">
        <v>0</v>
      </c>
      <c r="G92" s="29">
        <f t="shared" si="6"/>
        <v>0</v>
      </c>
      <c r="H92" s="29">
        <f t="shared" si="7"/>
        <v>8.5215275759351278E-4</v>
      </c>
      <c r="I92" s="29">
        <f t="shared" si="8"/>
        <v>1.6321708221340788E-4</v>
      </c>
      <c r="J92" s="29">
        <f t="shared" si="9"/>
        <v>0</v>
      </c>
      <c r="K92" s="29">
        <f t="shared" si="10"/>
        <v>0</v>
      </c>
    </row>
    <row r="93" spans="1:11" x14ac:dyDescent="0.25">
      <c r="A93" s="51" t="s">
        <v>100</v>
      </c>
      <c r="B93" s="21">
        <v>0</v>
      </c>
      <c r="C93" s="21">
        <v>0</v>
      </c>
      <c r="D93" s="21">
        <v>0</v>
      </c>
      <c r="E93" s="21">
        <v>9</v>
      </c>
      <c r="F93" s="22">
        <v>36</v>
      </c>
      <c r="G93" s="29">
        <f t="shared" si="6"/>
        <v>0</v>
      </c>
      <c r="H93" s="29">
        <f t="shared" si="7"/>
        <v>0</v>
      </c>
      <c r="I93" s="29">
        <f t="shared" si="8"/>
        <v>0</v>
      </c>
      <c r="J93" s="29">
        <f t="shared" si="9"/>
        <v>4.8203506205210574E-8</v>
      </c>
      <c r="K93" s="29">
        <f t="shared" si="10"/>
        <v>4.3855877987489821E-7</v>
      </c>
    </row>
    <row r="94" spans="1:11" x14ac:dyDescent="0.25">
      <c r="A94" s="51" t="s">
        <v>101</v>
      </c>
      <c r="B94" s="21">
        <v>0</v>
      </c>
      <c r="C94" s="21">
        <v>0</v>
      </c>
      <c r="D94" s="21">
        <v>0</v>
      </c>
      <c r="E94" s="21">
        <v>0</v>
      </c>
      <c r="F94" s="22">
        <v>0</v>
      </c>
      <c r="G94" s="29">
        <f t="shared" si="6"/>
        <v>0</v>
      </c>
      <c r="H94" s="29">
        <f t="shared" si="7"/>
        <v>0</v>
      </c>
      <c r="I94" s="29">
        <f t="shared" si="8"/>
        <v>0</v>
      </c>
      <c r="J94" s="29">
        <f t="shared" si="9"/>
        <v>0</v>
      </c>
      <c r="K94" s="29">
        <f t="shared" si="10"/>
        <v>0</v>
      </c>
    </row>
    <row r="95" spans="1:11" x14ac:dyDescent="0.25">
      <c r="A95" s="51" t="s">
        <v>63</v>
      </c>
      <c r="B95" s="21">
        <v>0</v>
      </c>
      <c r="C95" s="21">
        <v>0</v>
      </c>
      <c r="D95" s="21">
        <v>0</v>
      </c>
      <c r="E95" s="21">
        <v>0</v>
      </c>
      <c r="F95" s="22">
        <v>82</v>
      </c>
      <c r="G95" s="29">
        <f t="shared" si="6"/>
        <v>0</v>
      </c>
      <c r="H95" s="29">
        <f t="shared" si="7"/>
        <v>0</v>
      </c>
      <c r="I95" s="29">
        <f t="shared" si="8"/>
        <v>0</v>
      </c>
      <c r="J95" s="29">
        <f t="shared" si="9"/>
        <v>0</v>
      </c>
      <c r="K95" s="29">
        <f t="shared" si="10"/>
        <v>9.9893944304837925E-7</v>
      </c>
    </row>
    <row r="96" spans="1:11" x14ac:dyDescent="0.25">
      <c r="A96" s="51" t="s">
        <v>102</v>
      </c>
      <c r="B96" s="21">
        <v>0</v>
      </c>
      <c r="C96" s="21">
        <v>40238</v>
      </c>
      <c r="D96" s="21">
        <v>0</v>
      </c>
      <c r="E96" s="21">
        <v>0</v>
      </c>
      <c r="F96" s="22">
        <v>0</v>
      </c>
      <c r="G96" s="29">
        <f t="shared" si="6"/>
        <v>0</v>
      </c>
      <c r="H96" s="29">
        <f t="shared" si="7"/>
        <v>2.7502203822716111E-4</v>
      </c>
      <c r="I96" s="29">
        <f t="shared" si="8"/>
        <v>0</v>
      </c>
      <c r="J96" s="29">
        <f t="shared" si="9"/>
        <v>0</v>
      </c>
      <c r="K96" s="29">
        <f t="shared" si="10"/>
        <v>0</v>
      </c>
    </row>
    <row r="97" spans="1:11" x14ac:dyDescent="0.25">
      <c r="A97" s="51" t="s">
        <v>103</v>
      </c>
      <c r="B97" s="21">
        <v>30960</v>
      </c>
      <c r="C97" s="21">
        <v>42438</v>
      </c>
      <c r="D97" s="21">
        <v>0</v>
      </c>
      <c r="E97" s="21">
        <v>0</v>
      </c>
      <c r="F97" s="22">
        <v>0</v>
      </c>
      <c r="G97" s="29">
        <f t="shared" si="6"/>
        <v>2.8400007947599124E-4</v>
      </c>
      <c r="H97" s="29">
        <f t="shared" si="7"/>
        <v>2.9005878170595614E-4</v>
      </c>
      <c r="I97" s="29">
        <f t="shared" si="8"/>
        <v>0</v>
      </c>
      <c r="J97" s="29">
        <f t="shared" si="9"/>
        <v>0</v>
      </c>
      <c r="K97" s="29">
        <f t="shared" si="10"/>
        <v>0</v>
      </c>
    </row>
    <row r="98" spans="1:11" s="17" customFormat="1" x14ac:dyDescent="0.25">
      <c r="A98" s="52">
        <v>80030000</v>
      </c>
      <c r="B98" s="23">
        <v>11696818</v>
      </c>
      <c r="C98" s="23">
        <v>16251620</v>
      </c>
      <c r="D98" s="23">
        <v>5199631</v>
      </c>
      <c r="E98" s="23">
        <v>3256028</v>
      </c>
      <c r="F98" s="24">
        <v>3135590</v>
      </c>
      <c r="G98" s="18">
        <f t="shared" si="6"/>
        <v>0.10729642253282315</v>
      </c>
      <c r="H98" s="18">
        <f t="shared" si="7"/>
        <v>0.11107792775220678</v>
      </c>
      <c r="I98" s="18">
        <f t="shared" si="8"/>
        <v>5.1177024688318411E-2</v>
      </c>
      <c r="J98" s="18">
        <f t="shared" si="9"/>
        <v>1.7439107322482154E-2</v>
      </c>
      <c r="K98" s="18">
        <f t="shared" si="10"/>
        <v>3.8198347905220337E-2</v>
      </c>
    </row>
    <row r="99" spans="1:11" x14ac:dyDescent="0.25">
      <c r="A99" s="51" t="s">
        <v>71</v>
      </c>
      <c r="B99" s="21">
        <v>209</v>
      </c>
      <c r="C99" s="21">
        <v>57</v>
      </c>
      <c r="D99" s="21">
        <v>9671</v>
      </c>
      <c r="E99" s="21">
        <v>1555</v>
      </c>
      <c r="F99" s="22">
        <v>1135</v>
      </c>
      <c r="G99" s="29">
        <f t="shared" si="6"/>
        <v>1.9171839990465819E-6</v>
      </c>
      <c r="H99" s="29">
        <f t="shared" si="7"/>
        <v>3.8958835376878033E-7</v>
      </c>
      <c r="I99" s="29">
        <f t="shared" si="8"/>
        <v>9.518617874243911E-5</v>
      </c>
      <c r="J99" s="29">
        <f t="shared" si="9"/>
        <v>8.3284946832336043E-6</v>
      </c>
      <c r="K99" s="29">
        <f t="shared" si="10"/>
        <v>1.382678375438915E-5</v>
      </c>
    </row>
    <row r="100" spans="1:11" x14ac:dyDescent="0.25">
      <c r="A100" s="51" t="s">
        <v>65</v>
      </c>
      <c r="B100" s="21">
        <v>0</v>
      </c>
      <c r="C100" s="21">
        <v>141215</v>
      </c>
      <c r="D100" s="21">
        <v>293670</v>
      </c>
      <c r="E100" s="21">
        <v>172850</v>
      </c>
      <c r="F100" s="22">
        <v>4241</v>
      </c>
      <c r="G100" s="29">
        <f t="shared" si="6"/>
        <v>0</v>
      </c>
      <c r="H100" s="29">
        <f t="shared" si="7"/>
        <v>9.6518805925365468E-4</v>
      </c>
      <c r="I100" s="29">
        <f t="shared" si="8"/>
        <v>2.8904275784605617E-3</v>
      </c>
      <c r="J100" s="29">
        <f t="shared" si="9"/>
        <v>9.2577511639673859E-4</v>
      </c>
      <c r="K100" s="29">
        <f t="shared" si="10"/>
        <v>5.1664660706928979E-5</v>
      </c>
    </row>
    <row r="101" spans="1:11" x14ac:dyDescent="0.25">
      <c r="A101" s="51" t="s">
        <v>104</v>
      </c>
      <c r="B101" s="21">
        <v>0</v>
      </c>
      <c r="C101" s="21">
        <v>0</v>
      </c>
      <c r="D101" s="21">
        <v>0</v>
      </c>
      <c r="E101" s="21">
        <v>0</v>
      </c>
      <c r="F101" s="22">
        <v>0</v>
      </c>
      <c r="G101" s="29">
        <f t="shared" si="6"/>
        <v>0</v>
      </c>
      <c r="H101" s="29">
        <f t="shared" si="7"/>
        <v>0</v>
      </c>
      <c r="I101" s="29">
        <f t="shared" si="8"/>
        <v>0</v>
      </c>
      <c r="J101" s="29">
        <f t="shared" si="9"/>
        <v>0</v>
      </c>
      <c r="K101" s="29">
        <f t="shared" si="10"/>
        <v>0</v>
      </c>
    </row>
    <row r="102" spans="1:11" x14ac:dyDescent="0.25">
      <c r="A102" s="51" t="s">
        <v>73</v>
      </c>
      <c r="B102" s="21">
        <v>5327</v>
      </c>
      <c r="C102" s="21">
        <v>0</v>
      </c>
      <c r="D102" s="21">
        <v>0</v>
      </c>
      <c r="E102" s="21">
        <v>0</v>
      </c>
      <c r="F102" s="22">
        <v>0</v>
      </c>
      <c r="G102" s="29">
        <f t="shared" si="6"/>
        <v>4.8865259152732728E-5</v>
      </c>
      <c r="H102" s="29">
        <f t="shared" si="7"/>
        <v>0</v>
      </c>
      <c r="I102" s="29">
        <f t="shared" si="8"/>
        <v>0</v>
      </c>
      <c r="J102" s="29">
        <f t="shared" si="9"/>
        <v>0</v>
      </c>
      <c r="K102" s="29">
        <f t="shared" si="10"/>
        <v>0</v>
      </c>
    </row>
    <row r="103" spans="1:11" x14ac:dyDescent="0.25">
      <c r="A103" s="51" t="s">
        <v>66</v>
      </c>
      <c r="B103" s="21">
        <v>9411</v>
      </c>
      <c r="C103" s="21">
        <v>16822</v>
      </c>
      <c r="D103" s="21">
        <v>625</v>
      </c>
      <c r="E103" s="21">
        <v>11</v>
      </c>
      <c r="F103" s="22">
        <v>15</v>
      </c>
      <c r="G103" s="29">
        <f t="shared" si="6"/>
        <v>8.632831873218842E-5</v>
      </c>
      <c r="H103" s="29">
        <f t="shared" si="7"/>
        <v>1.1497640854558636E-4</v>
      </c>
      <c r="I103" s="29">
        <f t="shared" si="8"/>
        <v>6.1515212195248101E-6</v>
      </c>
      <c r="J103" s="29">
        <f t="shared" si="9"/>
        <v>5.8915396473035147E-8</v>
      </c>
      <c r="K103" s="29">
        <f t="shared" si="10"/>
        <v>1.8273282494787425E-7</v>
      </c>
    </row>
    <row r="104" spans="1:11" x14ac:dyDescent="0.25">
      <c r="A104" s="51" t="s">
        <v>74</v>
      </c>
      <c r="B104" s="21">
        <v>971</v>
      </c>
      <c r="C104" s="21">
        <v>2445</v>
      </c>
      <c r="D104" s="21">
        <v>31527</v>
      </c>
      <c r="E104" s="21">
        <v>86325</v>
      </c>
      <c r="F104" s="22">
        <v>63164</v>
      </c>
      <c r="G104" s="29">
        <f t="shared" si="6"/>
        <v>8.9071084357618697E-6</v>
      </c>
      <c r="H104" s="29">
        <f t="shared" si="7"/>
        <v>1.671128991166084E-5</v>
      </c>
      <c r="I104" s="29">
        <f t="shared" si="8"/>
        <v>3.1030241518073391E-4</v>
      </c>
      <c r="J104" s="29">
        <f t="shared" si="9"/>
        <v>4.6235196368497807E-4</v>
      </c>
      <c r="K104" s="29">
        <f t="shared" si="10"/>
        <v>7.6947574366716858E-4</v>
      </c>
    </row>
    <row r="105" spans="1:11" x14ac:dyDescent="0.25">
      <c r="A105" s="51" t="s">
        <v>105</v>
      </c>
      <c r="B105" s="21">
        <v>0</v>
      </c>
      <c r="C105" s="21">
        <v>0</v>
      </c>
      <c r="D105" s="21">
        <v>0</v>
      </c>
      <c r="E105" s="21">
        <v>0</v>
      </c>
      <c r="F105" s="22">
        <v>0</v>
      </c>
      <c r="G105" s="29">
        <f t="shared" si="6"/>
        <v>0</v>
      </c>
      <c r="H105" s="29">
        <f t="shared" si="7"/>
        <v>0</v>
      </c>
      <c r="I105" s="29">
        <f t="shared" si="8"/>
        <v>0</v>
      </c>
      <c r="J105" s="29">
        <f t="shared" si="9"/>
        <v>0</v>
      </c>
      <c r="K105" s="29">
        <f t="shared" si="10"/>
        <v>0</v>
      </c>
    </row>
    <row r="106" spans="1:11" x14ac:dyDescent="0.25">
      <c r="A106" s="51" t="s">
        <v>61</v>
      </c>
      <c r="B106" s="21">
        <v>548323</v>
      </c>
      <c r="C106" s="21">
        <v>1705615</v>
      </c>
      <c r="D106" s="21">
        <v>1565455</v>
      </c>
      <c r="E106" s="21">
        <v>1226455</v>
      </c>
      <c r="F106" s="22">
        <v>728649</v>
      </c>
      <c r="G106" s="29">
        <f t="shared" si="6"/>
        <v>5.0298377124843004E-3</v>
      </c>
      <c r="H106" s="29">
        <f t="shared" si="7"/>
        <v>1.1657679649356812E-2</v>
      </c>
      <c r="I106" s="29">
        <f t="shared" si="8"/>
        <v>1.5407887441137939E-2</v>
      </c>
      <c r="J106" s="29">
        <f t="shared" si="9"/>
        <v>6.5688256892123924E-3</v>
      </c>
      <c r="K106" s="29">
        <f t="shared" si="10"/>
        <v>8.8765393443629072E-3</v>
      </c>
    </row>
    <row r="107" spans="1:11" x14ac:dyDescent="0.25">
      <c r="A107" s="51" t="s">
        <v>62</v>
      </c>
      <c r="B107" s="21">
        <v>594861</v>
      </c>
      <c r="C107" s="21">
        <v>864245</v>
      </c>
      <c r="D107" s="21">
        <v>630630</v>
      </c>
      <c r="E107" s="21">
        <v>747491</v>
      </c>
      <c r="F107" s="22">
        <v>485641</v>
      </c>
      <c r="G107" s="29">
        <f t="shared" si="6"/>
        <v>5.4567367983581272E-3</v>
      </c>
      <c r="H107" s="29">
        <f t="shared" si="7"/>
        <v>5.9070138035596416E-3</v>
      </c>
      <c r="I107" s="29">
        <f t="shared" si="8"/>
        <v>6.2069341226702896E-3</v>
      </c>
      <c r="J107" s="29">
        <f t="shared" si="9"/>
        <v>4.0035207840932287E-3</v>
      </c>
      <c r="K107" s="29">
        <f t="shared" si="10"/>
        <v>5.9161701227007065E-3</v>
      </c>
    </row>
    <row r="108" spans="1:11" x14ac:dyDescent="0.25">
      <c r="A108" s="51" t="s">
        <v>76</v>
      </c>
      <c r="B108" s="21">
        <v>0</v>
      </c>
      <c r="C108" s="21">
        <v>0</v>
      </c>
      <c r="D108" s="21">
        <v>237</v>
      </c>
      <c r="E108" s="21">
        <v>0</v>
      </c>
      <c r="F108" s="22">
        <v>0</v>
      </c>
      <c r="G108" s="29">
        <f t="shared" si="6"/>
        <v>0</v>
      </c>
      <c r="H108" s="29">
        <f t="shared" si="7"/>
        <v>0</v>
      </c>
      <c r="I108" s="29">
        <f t="shared" si="8"/>
        <v>2.3326568464438081E-6</v>
      </c>
      <c r="J108" s="29">
        <f t="shared" si="9"/>
        <v>0</v>
      </c>
      <c r="K108" s="29">
        <f t="shared" si="10"/>
        <v>0</v>
      </c>
    </row>
    <row r="109" spans="1:11" x14ac:dyDescent="0.25">
      <c r="A109" s="51" t="s">
        <v>78</v>
      </c>
      <c r="B109" s="21">
        <v>12764</v>
      </c>
      <c r="C109" s="21">
        <v>0</v>
      </c>
      <c r="D109" s="21">
        <v>0</v>
      </c>
      <c r="E109" s="21">
        <v>0</v>
      </c>
      <c r="F109" s="22">
        <v>0</v>
      </c>
      <c r="G109" s="29">
        <f t="shared" si="6"/>
        <v>1.170858208795721E-4</v>
      </c>
      <c r="H109" s="29">
        <f t="shared" si="7"/>
        <v>0</v>
      </c>
      <c r="I109" s="29">
        <f t="shared" si="8"/>
        <v>0</v>
      </c>
      <c r="J109" s="29">
        <f t="shared" si="9"/>
        <v>0</v>
      </c>
      <c r="K109" s="29">
        <f t="shared" si="10"/>
        <v>0</v>
      </c>
    </row>
    <row r="110" spans="1:11" x14ac:dyDescent="0.25">
      <c r="A110" s="51" t="s">
        <v>106</v>
      </c>
      <c r="B110" s="21">
        <v>0</v>
      </c>
      <c r="C110" s="21">
        <v>0</v>
      </c>
      <c r="D110" s="21">
        <v>0</v>
      </c>
      <c r="E110" s="21">
        <v>0</v>
      </c>
      <c r="F110" s="22">
        <v>0</v>
      </c>
      <c r="G110" s="29">
        <f t="shared" si="6"/>
        <v>0</v>
      </c>
      <c r="H110" s="29">
        <f t="shared" si="7"/>
        <v>0</v>
      </c>
      <c r="I110" s="29">
        <f t="shared" si="8"/>
        <v>0</v>
      </c>
      <c r="J110" s="29">
        <f t="shared" si="9"/>
        <v>0</v>
      </c>
      <c r="K110" s="29">
        <f t="shared" si="10"/>
        <v>0</v>
      </c>
    </row>
    <row r="111" spans="1:11" x14ac:dyDescent="0.25">
      <c r="A111" s="51" t="s">
        <v>107</v>
      </c>
      <c r="B111" s="21">
        <v>0</v>
      </c>
      <c r="C111" s="21">
        <v>0</v>
      </c>
      <c r="D111" s="21">
        <v>1377</v>
      </c>
      <c r="E111" s="21">
        <v>0</v>
      </c>
      <c r="F111" s="22">
        <v>0</v>
      </c>
      <c r="G111" s="29">
        <f t="shared" si="6"/>
        <v>0</v>
      </c>
      <c r="H111" s="29">
        <f t="shared" si="7"/>
        <v>0</v>
      </c>
      <c r="I111" s="29">
        <f t="shared" si="8"/>
        <v>1.3553031550857063E-5</v>
      </c>
      <c r="J111" s="29">
        <f t="shared" si="9"/>
        <v>0</v>
      </c>
      <c r="K111" s="29">
        <f t="shared" si="10"/>
        <v>0</v>
      </c>
    </row>
    <row r="112" spans="1:11" x14ac:dyDescent="0.25">
      <c r="A112" s="51" t="s">
        <v>56</v>
      </c>
      <c r="B112" s="21">
        <v>0</v>
      </c>
      <c r="C112" s="21">
        <v>0</v>
      </c>
      <c r="D112" s="21">
        <v>933</v>
      </c>
      <c r="E112" s="21">
        <v>823</v>
      </c>
      <c r="F112" s="22">
        <v>0</v>
      </c>
      <c r="G112" s="29">
        <f t="shared" si="6"/>
        <v>0</v>
      </c>
      <c r="H112" s="29">
        <f t="shared" si="7"/>
        <v>0</v>
      </c>
      <c r="I112" s="29">
        <f t="shared" si="8"/>
        <v>9.182990876506637E-6</v>
      </c>
      <c r="J112" s="29">
        <f t="shared" si="9"/>
        <v>4.407942845209811E-6</v>
      </c>
      <c r="K112" s="29">
        <f t="shared" si="10"/>
        <v>0</v>
      </c>
    </row>
    <row r="113" spans="1:11" x14ac:dyDescent="0.25">
      <c r="A113" s="51" t="s">
        <v>64</v>
      </c>
      <c r="B113" s="21">
        <v>279</v>
      </c>
      <c r="C113" s="21">
        <v>783</v>
      </c>
      <c r="D113" s="21">
        <v>87026</v>
      </c>
      <c r="E113" s="21">
        <v>402</v>
      </c>
      <c r="F113" s="22">
        <v>103</v>
      </c>
      <c r="G113" s="29">
        <f t="shared" si="6"/>
        <v>2.559303041789456E-6</v>
      </c>
      <c r="H113" s="29">
        <f t="shared" si="7"/>
        <v>5.35171370177114E-6</v>
      </c>
      <c r="I113" s="29">
        <f t="shared" si="8"/>
        <v>8.5654765704058582E-4</v>
      </c>
      <c r="J113" s="29">
        <f t="shared" si="9"/>
        <v>2.1530899438327391E-6</v>
      </c>
      <c r="K113" s="29">
        <f t="shared" si="10"/>
        <v>1.2547653979754031E-6</v>
      </c>
    </row>
    <row r="114" spans="1:11" x14ac:dyDescent="0.25">
      <c r="A114" s="51" t="s">
        <v>108</v>
      </c>
      <c r="B114" s="21">
        <v>0</v>
      </c>
      <c r="C114" s="21">
        <v>0</v>
      </c>
      <c r="D114" s="21">
        <v>0</v>
      </c>
      <c r="E114" s="21">
        <v>643</v>
      </c>
      <c r="F114" s="22">
        <v>0</v>
      </c>
      <c r="G114" s="29">
        <f t="shared" si="6"/>
        <v>0</v>
      </c>
      <c r="H114" s="29">
        <f t="shared" si="7"/>
        <v>0</v>
      </c>
      <c r="I114" s="29">
        <f t="shared" si="8"/>
        <v>0</v>
      </c>
      <c r="J114" s="29">
        <f t="shared" si="9"/>
        <v>3.4438727211055998E-6</v>
      </c>
      <c r="K114" s="29">
        <f t="shared" si="10"/>
        <v>0</v>
      </c>
    </row>
    <row r="115" spans="1:11" x14ac:dyDescent="0.25">
      <c r="A115" s="51" t="s">
        <v>109</v>
      </c>
      <c r="B115" s="21">
        <v>0</v>
      </c>
      <c r="C115" s="21">
        <v>0</v>
      </c>
      <c r="D115" s="21">
        <v>0</v>
      </c>
      <c r="E115" s="21">
        <v>0</v>
      </c>
      <c r="F115" s="22">
        <v>0</v>
      </c>
      <c r="G115" s="29">
        <f t="shared" si="6"/>
        <v>0</v>
      </c>
      <c r="H115" s="29">
        <f t="shared" si="7"/>
        <v>0</v>
      </c>
      <c r="I115" s="29">
        <f t="shared" si="8"/>
        <v>0</v>
      </c>
      <c r="J115" s="29">
        <f t="shared" si="9"/>
        <v>0</v>
      </c>
      <c r="K115" s="29">
        <f t="shared" si="10"/>
        <v>0</v>
      </c>
    </row>
    <row r="116" spans="1:11" x14ac:dyDescent="0.25">
      <c r="A116" s="51" t="s">
        <v>57</v>
      </c>
      <c r="B116" s="21">
        <v>24002</v>
      </c>
      <c r="C116" s="21">
        <v>279178</v>
      </c>
      <c r="D116" s="21">
        <v>5534</v>
      </c>
      <c r="E116" s="21">
        <v>2161</v>
      </c>
      <c r="F116" s="22">
        <v>13634</v>
      </c>
      <c r="G116" s="29">
        <f t="shared" si="6"/>
        <v>2.2017344662734955E-4</v>
      </c>
      <c r="H116" s="29">
        <f t="shared" si="7"/>
        <v>1.9081490776922906E-3</v>
      </c>
      <c r="I116" s="29">
        <f t="shared" si="8"/>
        <v>5.4468029486160483E-5</v>
      </c>
      <c r="J116" s="29">
        <f t="shared" si="9"/>
        <v>1.157419743438445E-5</v>
      </c>
      <c r="K116" s="29">
        <f t="shared" si="10"/>
        <v>1.6609195568928782E-4</v>
      </c>
    </row>
    <row r="117" spans="1:11" x14ac:dyDescent="0.25">
      <c r="A117" s="51" t="s">
        <v>92</v>
      </c>
      <c r="B117" s="21">
        <v>0</v>
      </c>
      <c r="C117" s="21">
        <v>0</v>
      </c>
      <c r="D117" s="21">
        <v>0</v>
      </c>
      <c r="E117" s="21">
        <v>0</v>
      </c>
      <c r="F117" s="22">
        <v>61</v>
      </c>
      <c r="G117" s="29">
        <f t="shared" si="6"/>
        <v>0</v>
      </c>
      <c r="H117" s="29">
        <f t="shared" si="7"/>
        <v>0</v>
      </c>
      <c r="I117" s="29">
        <f t="shared" si="8"/>
        <v>0</v>
      </c>
      <c r="J117" s="29">
        <f t="shared" si="9"/>
        <v>0</v>
      </c>
      <c r="K117" s="29">
        <f t="shared" si="10"/>
        <v>7.431134881213553E-7</v>
      </c>
    </row>
    <row r="118" spans="1:11" x14ac:dyDescent="0.25">
      <c r="A118" s="51" t="s">
        <v>80</v>
      </c>
      <c r="B118" s="21">
        <v>110</v>
      </c>
      <c r="C118" s="21">
        <v>0</v>
      </c>
      <c r="D118" s="21">
        <v>0</v>
      </c>
      <c r="E118" s="21">
        <v>0</v>
      </c>
      <c r="F118" s="22">
        <v>0</v>
      </c>
      <c r="G118" s="29">
        <f t="shared" si="6"/>
        <v>1.0090442100245166E-6</v>
      </c>
      <c r="H118" s="29">
        <f t="shared" si="7"/>
        <v>0</v>
      </c>
      <c r="I118" s="29">
        <f t="shared" si="8"/>
        <v>0</v>
      </c>
      <c r="J118" s="29">
        <f t="shared" si="9"/>
        <v>0</v>
      </c>
      <c r="K118" s="29">
        <f t="shared" si="10"/>
        <v>0</v>
      </c>
    </row>
    <row r="119" spans="1:11" x14ac:dyDescent="0.25">
      <c r="A119" s="51" t="s">
        <v>68</v>
      </c>
      <c r="B119" s="21">
        <v>17</v>
      </c>
      <c r="C119" s="21">
        <v>1239</v>
      </c>
      <c r="D119" s="21">
        <v>4942</v>
      </c>
      <c r="E119" s="21">
        <v>8200</v>
      </c>
      <c r="F119" s="22">
        <v>6129</v>
      </c>
      <c r="G119" s="29">
        <f t="shared" si="6"/>
        <v>1.5594319609469802E-7</v>
      </c>
      <c r="H119" s="29">
        <f t="shared" si="7"/>
        <v>8.4684205319213831E-6</v>
      </c>
      <c r="I119" s="29">
        <f t="shared" si="8"/>
        <v>4.8641308587026582E-5</v>
      </c>
      <c r="J119" s="29">
        <f t="shared" si="9"/>
        <v>4.3918750098080744E-5</v>
      </c>
      <c r="K119" s="29">
        <f t="shared" si="10"/>
        <v>7.4664632273701415E-5</v>
      </c>
    </row>
    <row r="120" spans="1:11" x14ac:dyDescent="0.25">
      <c r="A120" s="51" t="s">
        <v>93</v>
      </c>
      <c r="B120" s="21">
        <v>658882</v>
      </c>
      <c r="C120" s="21">
        <v>442597</v>
      </c>
      <c r="D120" s="21">
        <v>337440</v>
      </c>
      <c r="E120" s="21">
        <v>261469</v>
      </c>
      <c r="F120" s="22">
        <v>96451</v>
      </c>
      <c r="G120" s="29">
        <f t="shared" si="6"/>
        <v>6.0440097017215779E-3</v>
      </c>
      <c r="H120" s="29">
        <f t="shared" si="7"/>
        <v>3.0250988879473835E-3</v>
      </c>
      <c r="I120" s="29">
        <f t="shared" si="8"/>
        <v>3.3212309125063232E-3</v>
      </c>
      <c r="J120" s="29">
        <f t="shared" si="9"/>
        <v>1.4004136182189115E-3</v>
      </c>
      <c r="K120" s="29">
        <f t="shared" si="10"/>
        <v>1.1749842466031613E-3</v>
      </c>
    </row>
    <row r="121" spans="1:11" x14ac:dyDescent="0.25">
      <c r="A121" s="51" t="s">
        <v>58</v>
      </c>
      <c r="B121" s="21">
        <v>297</v>
      </c>
      <c r="C121" s="21">
        <v>244</v>
      </c>
      <c r="D121" s="21">
        <v>139</v>
      </c>
      <c r="E121" s="21">
        <v>123684</v>
      </c>
      <c r="F121" s="22">
        <v>575972</v>
      </c>
      <c r="G121" s="29">
        <f t="shared" si="6"/>
        <v>2.724419367066195E-6</v>
      </c>
      <c r="H121" s="29">
        <f t="shared" si="7"/>
        <v>1.6677115494663579E-6</v>
      </c>
      <c r="I121" s="29">
        <f t="shared" si="8"/>
        <v>1.3680983192223178E-6</v>
      </c>
      <c r="J121" s="29">
        <f t="shared" si="9"/>
        <v>6.6244471794280719E-4</v>
      </c>
      <c r="K121" s="29">
        <f t="shared" si="10"/>
        <v>7.0165993767251347E-3</v>
      </c>
    </row>
    <row r="122" spans="1:11" x14ac:dyDescent="0.25">
      <c r="A122" s="51" t="s">
        <v>110</v>
      </c>
      <c r="B122" s="21">
        <v>0</v>
      </c>
      <c r="C122" s="21">
        <v>0</v>
      </c>
      <c r="D122" s="21">
        <v>0</v>
      </c>
      <c r="E122" s="21">
        <v>0</v>
      </c>
      <c r="F122" s="22">
        <v>0</v>
      </c>
      <c r="G122" s="29">
        <f t="shared" si="6"/>
        <v>0</v>
      </c>
      <c r="H122" s="29">
        <f t="shared" si="7"/>
        <v>0</v>
      </c>
      <c r="I122" s="29">
        <f t="shared" si="8"/>
        <v>0</v>
      </c>
      <c r="J122" s="29">
        <f t="shared" si="9"/>
        <v>0</v>
      </c>
      <c r="K122" s="29">
        <f t="shared" si="10"/>
        <v>0</v>
      </c>
    </row>
    <row r="123" spans="1:11" x14ac:dyDescent="0.25">
      <c r="A123" s="51" t="s">
        <v>94</v>
      </c>
      <c r="B123" s="21">
        <v>0</v>
      </c>
      <c r="C123" s="21">
        <v>0</v>
      </c>
      <c r="D123" s="21">
        <v>0</v>
      </c>
      <c r="E123" s="21">
        <v>0</v>
      </c>
      <c r="F123" s="22">
        <v>0</v>
      </c>
      <c r="G123" s="29">
        <f t="shared" si="6"/>
        <v>0</v>
      </c>
      <c r="H123" s="29">
        <f t="shared" si="7"/>
        <v>0</v>
      </c>
      <c r="I123" s="29">
        <f t="shared" si="8"/>
        <v>0</v>
      </c>
      <c r="J123" s="29">
        <f t="shared" si="9"/>
        <v>0</v>
      </c>
      <c r="K123" s="29">
        <f t="shared" si="10"/>
        <v>0</v>
      </c>
    </row>
    <row r="124" spans="1:11" x14ac:dyDescent="0.25">
      <c r="A124" s="51" t="s">
        <v>111</v>
      </c>
      <c r="B124" s="21">
        <v>0</v>
      </c>
      <c r="C124" s="21">
        <v>0</v>
      </c>
      <c r="D124" s="21">
        <v>0</v>
      </c>
      <c r="E124" s="21">
        <v>0</v>
      </c>
      <c r="F124" s="22">
        <v>0</v>
      </c>
      <c r="G124" s="29">
        <f t="shared" si="6"/>
        <v>0</v>
      </c>
      <c r="H124" s="29">
        <f t="shared" si="7"/>
        <v>0</v>
      </c>
      <c r="I124" s="29">
        <f t="shared" si="8"/>
        <v>0</v>
      </c>
      <c r="J124" s="29">
        <f t="shared" si="9"/>
        <v>0</v>
      </c>
      <c r="K124" s="29">
        <f t="shared" si="10"/>
        <v>0</v>
      </c>
    </row>
    <row r="125" spans="1:11" x14ac:dyDescent="0.25">
      <c r="A125" s="51" t="s">
        <v>95</v>
      </c>
      <c r="B125" s="21">
        <v>0</v>
      </c>
      <c r="C125" s="21">
        <v>38</v>
      </c>
      <c r="D125" s="21">
        <v>0</v>
      </c>
      <c r="E125" s="21">
        <v>64770</v>
      </c>
      <c r="F125" s="22">
        <v>10020</v>
      </c>
      <c r="G125" s="29">
        <f t="shared" si="6"/>
        <v>0</v>
      </c>
      <c r="H125" s="29">
        <f t="shared" si="7"/>
        <v>2.5972556917918689E-7</v>
      </c>
      <c r="I125" s="29">
        <f t="shared" si="8"/>
        <v>0</v>
      </c>
      <c r="J125" s="29">
        <f t="shared" si="9"/>
        <v>3.4690456632349877E-4</v>
      </c>
      <c r="K125" s="29">
        <f t="shared" si="10"/>
        <v>1.2206552706518E-4</v>
      </c>
    </row>
    <row r="126" spans="1:11" x14ac:dyDescent="0.25">
      <c r="A126" s="51" t="s">
        <v>67</v>
      </c>
      <c r="B126" s="21">
        <v>389723</v>
      </c>
      <c r="C126" s="21">
        <v>602213</v>
      </c>
      <c r="D126" s="21">
        <v>210889</v>
      </c>
      <c r="E126" s="21">
        <v>242062</v>
      </c>
      <c r="F126" s="22">
        <v>179893</v>
      </c>
      <c r="G126" s="29">
        <f t="shared" si="6"/>
        <v>3.5749794242125881E-3</v>
      </c>
      <c r="H126" s="29">
        <f t="shared" si="7"/>
        <v>4.1160556366343602E-3</v>
      </c>
      <c r="I126" s="29">
        <f t="shared" si="8"/>
        <v>2.0756610535429885E-3</v>
      </c>
      <c r="J126" s="29">
        <f t="shared" si="9"/>
        <v>1.2964707910050758E-3</v>
      </c>
      <c r="K126" s="29">
        <f t="shared" si="10"/>
        <v>2.1914904052231961E-3</v>
      </c>
    </row>
    <row r="127" spans="1:11" x14ac:dyDescent="0.25">
      <c r="A127" s="51" t="s">
        <v>82</v>
      </c>
      <c r="B127" s="21">
        <v>110</v>
      </c>
      <c r="C127" s="21">
        <v>6497</v>
      </c>
      <c r="D127" s="21">
        <v>218</v>
      </c>
      <c r="E127" s="21">
        <v>6793</v>
      </c>
      <c r="F127" s="22">
        <v>221989</v>
      </c>
      <c r="G127" s="29">
        <f t="shared" si="6"/>
        <v>1.0090442100245166E-6</v>
      </c>
      <c r="H127" s="29">
        <f t="shared" si="7"/>
        <v>4.4406237446241503E-5</v>
      </c>
      <c r="I127" s="29">
        <f t="shared" si="8"/>
        <v>2.1456506013702537E-6</v>
      </c>
      <c r="J127" s="29">
        <f t="shared" si="9"/>
        <v>3.6382935294666156E-5</v>
      </c>
      <c r="K127" s="29">
        <f t="shared" si="10"/>
        <v>2.7043118051569104E-3</v>
      </c>
    </row>
    <row r="128" spans="1:11" x14ac:dyDescent="0.25">
      <c r="A128" s="51" t="s">
        <v>112</v>
      </c>
      <c r="B128" s="21">
        <v>0</v>
      </c>
      <c r="C128" s="21">
        <v>0</v>
      </c>
      <c r="D128" s="21">
        <v>0</v>
      </c>
      <c r="E128" s="21">
        <v>0</v>
      </c>
      <c r="F128" s="22">
        <v>713</v>
      </c>
      <c r="G128" s="29">
        <f t="shared" si="6"/>
        <v>0</v>
      </c>
      <c r="H128" s="29">
        <f t="shared" si="7"/>
        <v>0</v>
      </c>
      <c r="I128" s="29">
        <f t="shared" si="8"/>
        <v>0</v>
      </c>
      <c r="J128" s="29">
        <f t="shared" si="9"/>
        <v>0</v>
      </c>
      <c r="K128" s="29">
        <f t="shared" si="10"/>
        <v>8.6859002791889552E-6</v>
      </c>
    </row>
    <row r="129" spans="1:11" x14ac:dyDescent="0.25">
      <c r="A129" s="51" t="s">
        <v>113</v>
      </c>
      <c r="B129" s="21">
        <v>0</v>
      </c>
      <c r="C129" s="21">
        <v>0</v>
      </c>
      <c r="D129" s="21">
        <v>3652</v>
      </c>
      <c r="E129" s="21">
        <v>7831</v>
      </c>
      <c r="F129" s="22">
        <v>5532</v>
      </c>
      <c r="G129" s="29">
        <f t="shared" si="6"/>
        <v>0</v>
      </c>
      <c r="H129" s="29">
        <f t="shared" si="7"/>
        <v>0</v>
      </c>
      <c r="I129" s="29">
        <f t="shared" si="8"/>
        <v>3.5944568789927369E-5</v>
      </c>
      <c r="J129" s="29">
        <f t="shared" si="9"/>
        <v>4.1942406343667115E-5</v>
      </c>
      <c r="K129" s="29">
        <f t="shared" si="10"/>
        <v>6.7391865840776022E-5</v>
      </c>
    </row>
    <row r="130" spans="1:11" x14ac:dyDescent="0.25">
      <c r="A130" s="51" t="s">
        <v>59</v>
      </c>
      <c r="B130" s="21">
        <v>917498</v>
      </c>
      <c r="C130" s="21">
        <v>660887</v>
      </c>
      <c r="D130" s="21">
        <v>232982</v>
      </c>
      <c r="E130" s="21">
        <v>18498</v>
      </c>
      <c r="F130" s="22">
        <v>509031</v>
      </c>
      <c r="G130" s="29">
        <f t="shared" si="6"/>
        <v>8.4163276782643088E-3</v>
      </c>
      <c r="H130" s="29">
        <f t="shared" si="7"/>
        <v>4.5170855852138233E-3</v>
      </c>
      <c r="I130" s="29">
        <f t="shared" si="8"/>
        <v>2.2931099468277271E-3</v>
      </c>
      <c r="J130" s="29">
        <f t="shared" si="9"/>
        <v>9.9074273087109465E-5</v>
      </c>
      <c r="K130" s="29">
        <f t="shared" si="10"/>
        <v>6.2011115077360915E-3</v>
      </c>
    </row>
    <row r="131" spans="1:11" x14ac:dyDescent="0.25">
      <c r="A131" s="51" t="s">
        <v>83</v>
      </c>
      <c r="B131" s="21">
        <v>8261057</v>
      </c>
      <c r="C131" s="21">
        <v>11177771</v>
      </c>
      <c r="D131" s="21">
        <v>1329394</v>
      </c>
      <c r="E131" s="21">
        <v>37071</v>
      </c>
      <c r="F131" s="22">
        <v>42817</v>
      </c>
      <c r="G131" s="29">
        <f t="shared" ref="G131:G194" si="11">B131/B$270</f>
        <v>7.5779743041204578E-2</v>
      </c>
      <c r="H131" s="29">
        <f t="shared" ref="H131:H194" si="12">C131/C$270</f>
        <v>7.6398761450779187E-2</v>
      </c>
      <c r="I131" s="29">
        <f t="shared" ref="I131:I194" si="13">D131/D$270</f>
        <v>1.3084472640174346E-2</v>
      </c>
      <c r="J131" s="29">
        <f t="shared" ref="J131:J194" si="14">E131/E$270</f>
        <v>1.9855024205926237E-4</v>
      </c>
      <c r="K131" s="29">
        <f t="shared" ref="K131:K194" si="15">F131/F$270</f>
        <v>5.2160475771954211E-4</v>
      </c>
    </row>
    <row r="132" spans="1:11" x14ac:dyDescent="0.25">
      <c r="A132" s="51" t="s">
        <v>84</v>
      </c>
      <c r="B132" s="21">
        <v>0</v>
      </c>
      <c r="C132" s="21">
        <v>0</v>
      </c>
      <c r="D132" s="21">
        <v>0</v>
      </c>
      <c r="E132" s="21">
        <v>72</v>
      </c>
      <c r="F132" s="22">
        <v>0</v>
      </c>
      <c r="G132" s="29">
        <f t="shared" si="11"/>
        <v>0</v>
      </c>
      <c r="H132" s="29">
        <f t="shared" si="12"/>
        <v>0</v>
      </c>
      <c r="I132" s="29">
        <f t="shared" si="13"/>
        <v>0</v>
      </c>
      <c r="J132" s="29">
        <f t="shared" si="14"/>
        <v>3.8562804964168459E-7</v>
      </c>
      <c r="K132" s="29">
        <f t="shared" si="15"/>
        <v>0</v>
      </c>
    </row>
    <row r="133" spans="1:11" x14ac:dyDescent="0.25">
      <c r="A133" s="51" t="s">
        <v>98</v>
      </c>
      <c r="B133" s="21">
        <v>0</v>
      </c>
      <c r="C133" s="21">
        <v>0</v>
      </c>
      <c r="D133" s="21">
        <v>0</v>
      </c>
      <c r="E133" s="21">
        <v>0</v>
      </c>
      <c r="F133" s="22">
        <v>6</v>
      </c>
      <c r="G133" s="29">
        <f t="shared" si="11"/>
        <v>0</v>
      </c>
      <c r="H133" s="29">
        <f t="shared" si="12"/>
        <v>0</v>
      </c>
      <c r="I133" s="29">
        <f t="shared" si="13"/>
        <v>0</v>
      </c>
      <c r="J133" s="29">
        <f t="shared" si="14"/>
        <v>0</v>
      </c>
      <c r="K133" s="29">
        <f t="shared" si="15"/>
        <v>7.3093129979149702E-8</v>
      </c>
    </row>
    <row r="134" spans="1:11" x14ac:dyDescent="0.25">
      <c r="A134" s="51" t="s">
        <v>60</v>
      </c>
      <c r="B134" s="21">
        <v>90818</v>
      </c>
      <c r="C134" s="21">
        <v>76857</v>
      </c>
      <c r="D134" s="21">
        <v>70819</v>
      </c>
      <c r="E134" s="21">
        <v>50349</v>
      </c>
      <c r="F134" s="22">
        <v>55516</v>
      </c>
      <c r="G134" s="29">
        <f t="shared" si="11"/>
        <v>8.3308524605460509E-4</v>
      </c>
      <c r="H134" s="29">
        <f t="shared" si="12"/>
        <v>5.2530863343170438E-4</v>
      </c>
      <c r="I134" s="29">
        <f t="shared" si="13"/>
        <v>6.9703132999284401E-4</v>
      </c>
      <c r="J134" s="29">
        <f t="shared" si="14"/>
        <v>2.6966648154734969E-4</v>
      </c>
      <c r="K134" s="29">
        <f t="shared" si="15"/>
        <v>6.7630636732041248E-4</v>
      </c>
    </row>
    <row r="135" spans="1:11" x14ac:dyDescent="0.25">
      <c r="A135" s="51" t="s">
        <v>114</v>
      </c>
      <c r="B135" s="21">
        <v>0</v>
      </c>
      <c r="C135" s="21">
        <v>0</v>
      </c>
      <c r="D135" s="21">
        <v>0</v>
      </c>
      <c r="E135" s="21">
        <v>0</v>
      </c>
      <c r="F135" s="22">
        <v>0</v>
      </c>
      <c r="G135" s="29">
        <f t="shared" si="11"/>
        <v>0</v>
      </c>
      <c r="H135" s="29">
        <f t="shared" si="12"/>
        <v>0</v>
      </c>
      <c r="I135" s="29">
        <f t="shared" si="13"/>
        <v>0</v>
      </c>
      <c r="J135" s="29">
        <f t="shared" si="14"/>
        <v>0</v>
      </c>
      <c r="K135" s="29">
        <f t="shared" si="15"/>
        <v>0</v>
      </c>
    </row>
    <row r="136" spans="1:11" x14ac:dyDescent="0.25">
      <c r="A136" s="51" t="s">
        <v>86</v>
      </c>
      <c r="B136" s="21">
        <v>4120</v>
      </c>
      <c r="C136" s="21">
        <v>9009</v>
      </c>
      <c r="D136" s="21">
        <v>0</v>
      </c>
      <c r="E136" s="21">
        <v>9540</v>
      </c>
      <c r="F136" s="22">
        <v>0</v>
      </c>
      <c r="G136" s="29">
        <f t="shared" si="11"/>
        <v>3.7793292230009169E-5</v>
      </c>
      <c r="H136" s="29">
        <f t="shared" si="12"/>
        <v>6.1575464545665653E-5</v>
      </c>
      <c r="I136" s="29">
        <f t="shared" si="13"/>
        <v>0</v>
      </c>
      <c r="J136" s="29">
        <f t="shared" si="14"/>
        <v>5.1095716577523208E-5</v>
      </c>
      <c r="K136" s="29">
        <f t="shared" si="15"/>
        <v>0</v>
      </c>
    </row>
    <row r="137" spans="1:11" x14ac:dyDescent="0.25">
      <c r="A137" s="51" t="s">
        <v>99</v>
      </c>
      <c r="B137" s="21">
        <v>0</v>
      </c>
      <c r="C137" s="21">
        <v>0</v>
      </c>
      <c r="D137" s="21">
        <v>154</v>
      </c>
      <c r="E137" s="21">
        <v>10609</v>
      </c>
      <c r="F137" s="22">
        <v>12389</v>
      </c>
      <c r="G137" s="29">
        <f t="shared" si="11"/>
        <v>0</v>
      </c>
      <c r="H137" s="29">
        <f t="shared" si="12"/>
        <v>0</v>
      </c>
      <c r="I137" s="29">
        <f t="shared" si="13"/>
        <v>1.5157348284909133E-6</v>
      </c>
      <c r="J137" s="29">
        <f t="shared" si="14"/>
        <v>5.6821221925675445E-5</v>
      </c>
      <c r="K137" s="29">
        <f t="shared" si="15"/>
        <v>1.5092513121861426E-4</v>
      </c>
    </row>
    <row r="138" spans="1:11" x14ac:dyDescent="0.25">
      <c r="A138" s="51" t="s">
        <v>87</v>
      </c>
      <c r="B138" s="21">
        <v>0</v>
      </c>
      <c r="C138" s="21">
        <v>0</v>
      </c>
      <c r="D138" s="21">
        <v>0</v>
      </c>
      <c r="E138" s="21">
        <v>0</v>
      </c>
      <c r="F138" s="22">
        <v>0</v>
      </c>
      <c r="G138" s="29">
        <f t="shared" si="11"/>
        <v>0</v>
      </c>
      <c r="H138" s="29">
        <f t="shared" si="12"/>
        <v>0</v>
      </c>
      <c r="I138" s="29">
        <f t="shared" si="13"/>
        <v>0</v>
      </c>
      <c r="J138" s="29">
        <f t="shared" si="14"/>
        <v>0</v>
      </c>
      <c r="K138" s="29">
        <f t="shared" si="15"/>
        <v>0</v>
      </c>
    </row>
    <row r="139" spans="1:11" x14ac:dyDescent="0.25">
      <c r="A139" s="51" t="s">
        <v>100</v>
      </c>
      <c r="B139" s="21">
        <v>0</v>
      </c>
      <c r="C139" s="21">
        <v>4532</v>
      </c>
      <c r="D139" s="21">
        <v>5240</v>
      </c>
      <c r="E139" s="21">
        <v>6268</v>
      </c>
      <c r="F139" s="22">
        <v>5849</v>
      </c>
      <c r="G139" s="29">
        <f t="shared" si="11"/>
        <v>0</v>
      </c>
      <c r="H139" s="29">
        <f t="shared" si="12"/>
        <v>3.0975691566317763E-5</v>
      </c>
      <c r="I139" s="29">
        <f t="shared" si="13"/>
        <v>5.1574353904496012E-5</v>
      </c>
      <c r="J139" s="29">
        <f t="shared" si="14"/>
        <v>3.3571064099362205E-5</v>
      </c>
      <c r="K139" s="29">
        <f t="shared" si="15"/>
        <v>7.1253619541341098E-5</v>
      </c>
    </row>
    <row r="140" spans="1:11" x14ac:dyDescent="0.25">
      <c r="A140" s="51" t="s">
        <v>101</v>
      </c>
      <c r="B140" s="21">
        <v>0</v>
      </c>
      <c r="C140" s="21">
        <v>0</v>
      </c>
      <c r="D140" s="21">
        <v>0</v>
      </c>
      <c r="E140" s="21">
        <v>0</v>
      </c>
      <c r="F140" s="22">
        <v>0</v>
      </c>
      <c r="G140" s="29">
        <f t="shared" si="11"/>
        <v>0</v>
      </c>
      <c r="H140" s="29">
        <f t="shared" si="12"/>
        <v>0</v>
      </c>
      <c r="I140" s="29">
        <f t="shared" si="13"/>
        <v>0</v>
      </c>
      <c r="J140" s="29">
        <f t="shared" si="14"/>
        <v>0</v>
      </c>
      <c r="K140" s="29">
        <f t="shared" si="15"/>
        <v>0</v>
      </c>
    </row>
    <row r="141" spans="1:11" x14ac:dyDescent="0.25">
      <c r="A141" s="51" t="s">
        <v>115</v>
      </c>
      <c r="B141" s="21">
        <v>0</v>
      </c>
      <c r="C141" s="21">
        <v>0</v>
      </c>
      <c r="D141" s="21">
        <v>0</v>
      </c>
      <c r="E141" s="21">
        <v>0</v>
      </c>
      <c r="F141" s="22">
        <v>0</v>
      </c>
      <c r="G141" s="29">
        <f t="shared" si="11"/>
        <v>0</v>
      </c>
      <c r="H141" s="29">
        <f t="shared" si="12"/>
        <v>0</v>
      </c>
      <c r="I141" s="29">
        <f t="shared" si="13"/>
        <v>0</v>
      </c>
      <c r="J141" s="29">
        <f t="shared" si="14"/>
        <v>0</v>
      </c>
      <c r="K141" s="29">
        <f t="shared" si="15"/>
        <v>0</v>
      </c>
    </row>
    <row r="142" spans="1:11" x14ac:dyDescent="0.25">
      <c r="A142" s="51" t="s">
        <v>63</v>
      </c>
      <c r="B142" s="21">
        <v>0</v>
      </c>
      <c r="C142" s="21">
        <v>0</v>
      </c>
      <c r="D142" s="21">
        <v>377077</v>
      </c>
      <c r="E142" s="21">
        <v>170096</v>
      </c>
      <c r="F142" s="22">
        <v>116640</v>
      </c>
      <c r="G142" s="29">
        <f t="shared" si="11"/>
        <v>0</v>
      </c>
      <c r="H142" s="29">
        <f t="shared" si="12"/>
        <v>0</v>
      </c>
      <c r="I142" s="29">
        <f t="shared" si="13"/>
        <v>3.7113554670316108E-3</v>
      </c>
      <c r="J142" s="29">
        <f t="shared" si="14"/>
        <v>9.110248434979442E-4</v>
      </c>
      <c r="K142" s="29">
        <f t="shared" si="15"/>
        <v>1.4209304467946702E-3</v>
      </c>
    </row>
    <row r="143" spans="1:11" x14ac:dyDescent="0.25">
      <c r="A143" s="51" t="s">
        <v>103</v>
      </c>
      <c r="B143" s="21">
        <v>178039</v>
      </c>
      <c r="C143" s="21">
        <v>259376</v>
      </c>
      <c r="D143" s="21">
        <v>0</v>
      </c>
      <c r="E143" s="21">
        <v>0</v>
      </c>
      <c r="F143" s="22">
        <v>0</v>
      </c>
      <c r="G143" s="29">
        <f t="shared" si="11"/>
        <v>1.6331747464414083E-3</v>
      </c>
      <c r="H143" s="29">
        <f t="shared" si="12"/>
        <v>1.7728047166163364E-3</v>
      </c>
      <c r="I143" s="29">
        <f t="shared" si="13"/>
        <v>0</v>
      </c>
      <c r="J143" s="29">
        <f t="shared" si="14"/>
        <v>0</v>
      </c>
      <c r="K143" s="29">
        <f t="shared" si="15"/>
        <v>0</v>
      </c>
    </row>
    <row r="144" spans="1:11" s="17" customFormat="1" x14ac:dyDescent="0.25">
      <c r="A144" s="52">
        <v>800700</v>
      </c>
      <c r="B144" s="23">
        <v>1407883</v>
      </c>
      <c r="C144" s="23">
        <v>2117931</v>
      </c>
      <c r="D144" s="23">
        <v>3546464</v>
      </c>
      <c r="E144" s="23">
        <v>1839859</v>
      </c>
      <c r="F144" s="24">
        <v>5064665</v>
      </c>
      <c r="G144" s="18">
        <f t="shared" si="11"/>
        <v>1.2914692632199515E-2</v>
      </c>
      <c r="H144" s="18">
        <f t="shared" si="12"/>
        <v>1.4475811433085382E-2</v>
      </c>
      <c r="I144" s="18">
        <f t="shared" si="13"/>
        <v>3.4905837680449338E-2</v>
      </c>
      <c r="J144" s="18">
        <f t="shared" si="14"/>
        <v>9.8541838581347255E-3</v>
      </c>
      <c r="K144" s="18">
        <f t="shared" si="15"/>
        <v>6.1698702857641702E-2</v>
      </c>
    </row>
    <row r="145" spans="1:11" x14ac:dyDescent="0.25">
      <c r="A145" s="51" t="s">
        <v>116</v>
      </c>
      <c r="B145" s="21">
        <v>0</v>
      </c>
      <c r="C145" s="21">
        <v>0</v>
      </c>
      <c r="D145" s="21">
        <v>0</v>
      </c>
      <c r="E145" s="21">
        <v>0</v>
      </c>
      <c r="F145" s="22">
        <v>0</v>
      </c>
      <c r="G145" s="29">
        <f t="shared" si="11"/>
        <v>0</v>
      </c>
      <c r="H145" s="29">
        <f t="shared" si="12"/>
        <v>0</v>
      </c>
      <c r="I145" s="29">
        <f t="shared" si="13"/>
        <v>0</v>
      </c>
      <c r="J145" s="29">
        <f t="shared" si="14"/>
        <v>0</v>
      </c>
      <c r="K145" s="29">
        <f t="shared" si="15"/>
        <v>0</v>
      </c>
    </row>
    <row r="146" spans="1:11" x14ac:dyDescent="0.25">
      <c r="A146" s="51" t="s">
        <v>71</v>
      </c>
      <c r="B146" s="21">
        <v>0</v>
      </c>
      <c r="C146" s="21">
        <v>0</v>
      </c>
      <c r="D146" s="21">
        <v>2663</v>
      </c>
      <c r="E146" s="21">
        <v>4170</v>
      </c>
      <c r="F146" s="22">
        <v>10515</v>
      </c>
      <c r="G146" s="29">
        <f t="shared" si="11"/>
        <v>0</v>
      </c>
      <c r="H146" s="29">
        <f t="shared" si="12"/>
        <v>0</v>
      </c>
      <c r="I146" s="29">
        <f t="shared" si="13"/>
        <v>2.6210401612151312E-5</v>
      </c>
      <c r="J146" s="29">
        <f t="shared" si="14"/>
        <v>2.2334291208414231E-5</v>
      </c>
      <c r="K146" s="29">
        <f t="shared" si="15"/>
        <v>1.2809571028845986E-4</v>
      </c>
    </row>
    <row r="147" spans="1:11" x14ac:dyDescent="0.25">
      <c r="A147" s="51" t="s">
        <v>65</v>
      </c>
      <c r="B147" s="21">
        <v>0</v>
      </c>
      <c r="C147" s="21">
        <v>0</v>
      </c>
      <c r="D147" s="21">
        <v>89</v>
      </c>
      <c r="E147" s="21">
        <v>27</v>
      </c>
      <c r="F147" s="22">
        <v>36</v>
      </c>
      <c r="G147" s="29">
        <f t="shared" si="11"/>
        <v>0</v>
      </c>
      <c r="H147" s="29">
        <f t="shared" si="12"/>
        <v>0</v>
      </c>
      <c r="I147" s="29">
        <f t="shared" si="13"/>
        <v>8.7597662166033297E-7</v>
      </c>
      <c r="J147" s="29">
        <f t="shared" si="14"/>
        <v>1.4461051861563172E-7</v>
      </c>
      <c r="K147" s="29">
        <f t="shared" si="15"/>
        <v>4.3855877987489821E-7</v>
      </c>
    </row>
    <row r="148" spans="1:11" x14ac:dyDescent="0.25">
      <c r="A148" s="51" t="s">
        <v>104</v>
      </c>
      <c r="B148" s="21">
        <v>0</v>
      </c>
      <c r="C148" s="21">
        <v>0</v>
      </c>
      <c r="D148" s="21">
        <v>0</v>
      </c>
      <c r="E148" s="21">
        <v>0</v>
      </c>
      <c r="F148" s="22">
        <v>60</v>
      </c>
      <c r="G148" s="29">
        <f t="shared" si="11"/>
        <v>0</v>
      </c>
      <c r="H148" s="29">
        <f t="shared" si="12"/>
        <v>0</v>
      </c>
      <c r="I148" s="29">
        <f t="shared" si="13"/>
        <v>0</v>
      </c>
      <c r="J148" s="29">
        <f t="shared" si="14"/>
        <v>0</v>
      </c>
      <c r="K148" s="29">
        <f t="shared" si="15"/>
        <v>7.3093129979149702E-7</v>
      </c>
    </row>
    <row r="149" spans="1:11" x14ac:dyDescent="0.25">
      <c r="A149" s="51" t="s">
        <v>73</v>
      </c>
      <c r="B149" s="21">
        <v>0</v>
      </c>
      <c r="C149" s="21">
        <v>0</v>
      </c>
      <c r="D149" s="21">
        <v>16</v>
      </c>
      <c r="E149" s="21">
        <v>0</v>
      </c>
      <c r="F149" s="22">
        <v>1681</v>
      </c>
      <c r="G149" s="29">
        <f t="shared" si="11"/>
        <v>0</v>
      </c>
      <c r="H149" s="29">
        <f t="shared" si="12"/>
        <v>0</v>
      </c>
      <c r="I149" s="29">
        <f t="shared" si="13"/>
        <v>1.5747894321983515E-7</v>
      </c>
      <c r="J149" s="29">
        <f t="shared" si="14"/>
        <v>0</v>
      </c>
      <c r="K149" s="29">
        <f t="shared" si="15"/>
        <v>2.0478258582491773E-5</v>
      </c>
    </row>
    <row r="150" spans="1:11" x14ac:dyDescent="0.25">
      <c r="A150" s="51" t="s">
        <v>66</v>
      </c>
      <c r="B150" s="21">
        <v>0</v>
      </c>
      <c r="C150" s="21">
        <v>0</v>
      </c>
      <c r="D150" s="21">
        <v>0</v>
      </c>
      <c r="E150" s="21">
        <v>56</v>
      </c>
      <c r="F150" s="22">
        <v>86</v>
      </c>
      <c r="G150" s="29">
        <f t="shared" si="11"/>
        <v>0</v>
      </c>
      <c r="H150" s="29">
        <f t="shared" si="12"/>
        <v>0</v>
      </c>
      <c r="I150" s="29">
        <f t="shared" si="13"/>
        <v>0</v>
      </c>
      <c r="J150" s="29">
        <f t="shared" si="14"/>
        <v>2.99932927499088E-7</v>
      </c>
      <c r="K150" s="29">
        <f t="shared" si="15"/>
        <v>1.0476681963678124E-6</v>
      </c>
    </row>
    <row r="151" spans="1:11" x14ac:dyDescent="0.25">
      <c r="A151" s="51" t="s">
        <v>74</v>
      </c>
      <c r="B151" s="21">
        <v>2098</v>
      </c>
      <c r="C151" s="21">
        <v>24979</v>
      </c>
      <c r="D151" s="21">
        <v>3427</v>
      </c>
      <c r="E151" s="21">
        <v>35538</v>
      </c>
      <c r="F151" s="22">
        <v>1388</v>
      </c>
      <c r="G151" s="29">
        <f t="shared" si="11"/>
        <v>1.9245225023922143E-5</v>
      </c>
      <c r="H151" s="29">
        <f t="shared" si="12"/>
        <v>1.7072855243491867E-4</v>
      </c>
      <c r="I151" s="29">
        <f t="shared" si="13"/>
        <v>3.373002115089844E-5</v>
      </c>
      <c r="J151" s="29">
        <f t="shared" si="14"/>
        <v>1.9033957816897481E-4</v>
      </c>
      <c r="K151" s="29">
        <f t="shared" si="15"/>
        <v>1.6908877401843296E-5</v>
      </c>
    </row>
    <row r="152" spans="1:11" x14ac:dyDescent="0.25">
      <c r="A152" s="51" t="s">
        <v>61</v>
      </c>
      <c r="B152" s="21">
        <v>79883</v>
      </c>
      <c r="C152" s="21">
        <v>76424</v>
      </c>
      <c r="D152" s="21">
        <v>123425</v>
      </c>
      <c r="E152" s="21">
        <v>146379</v>
      </c>
      <c r="F152" s="22">
        <v>158567</v>
      </c>
      <c r="G152" s="29">
        <f t="shared" si="11"/>
        <v>7.3277707844898602E-4</v>
      </c>
      <c r="H152" s="29">
        <f t="shared" si="12"/>
        <v>5.223491289197416E-4</v>
      </c>
      <c r="I152" s="29">
        <f t="shared" si="13"/>
        <v>1.2148024104317596E-3</v>
      </c>
      <c r="J152" s="29">
        <f t="shared" si="14"/>
        <v>7.8399789275694653E-4</v>
      </c>
      <c r="K152" s="29">
        <f t="shared" si="15"/>
        <v>1.9316930569006384E-3</v>
      </c>
    </row>
    <row r="153" spans="1:11" x14ac:dyDescent="0.25">
      <c r="A153" s="51" t="s">
        <v>62</v>
      </c>
      <c r="B153" s="21">
        <v>530383</v>
      </c>
      <c r="C153" s="21">
        <v>691619</v>
      </c>
      <c r="D153" s="21">
        <v>482211</v>
      </c>
      <c r="E153" s="21">
        <v>1053059</v>
      </c>
      <c r="F153" s="22">
        <v>3977313</v>
      </c>
      <c r="G153" s="29">
        <f t="shared" si="11"/>
        <v>4.8652717749584837E-3</v>
      </c>
      <c r="H153" s="29">
        <f t="shared" si="12"/>
        <v>4.7271352218457912E-3</v>
      </c>
      <c r="I153" s="29">
        <f t="shared" si="13"/>
        <v>4.7461299180612451E-3</v>
      </c>
      <c r="J153" s="29">
        <f t="shared" si="14"/>
        <v>5.6401262267725379E-3</v>
      </c>
      <c r="K153" s="29">
        <f t="shared" si="15"/>
        <v>4.845237601279364E-2</v>
      </c>
    </row>
    <row r="154" spans="1:11" x14ac:dyDescent="0.25">
      <c r="A154" s="51" t="s">
        <v>56</v>
      </c>
      <c r="B154" s="21">
        <v>0</v>
      </c>
      <c r="C154" s="21">
        <v>0</v>
      </c>
      <c r="D154" s="21">
        <v>0</v>
      </c>
      <c r="E154" s="21">
        <v>4</v>
      </c>
      <c r="F154" s="22">
        <v>0</v>
      </c>
      <c r="G154" s="29">
        <f t="shared" si="11"/>
        <v>0</v>
      </c>
      <c r="H154" s="29">
        <f t="shared" si="12"/>
        <v>0</v>
      </c>
      <c r="I154" s="29">
        <f t="shared" si="13"/>
        <v>0</v>
      </c>
      <c r="J154" s="29">
        <f t="shared" si="14"/>
        <v>2.1423780535649143E-8</v>
      </c>
      <c r="K154" s="29">
        <f t="shared" si="15"/>
        <v>0</v>
      </c>
    </row>
    <row r="155" spans="1:11" x14ac:dyDescent="0.25">
      <c r="A155" s="51" t="s">
        <v>64</v>
      </c>
      <c r="B155" s="21">
        <v>1216</v>
      </c>
      <c r="C155" s="21">
        <v>60677</v>
      </c>
      <c r="D155" s="21">
        <v>181633</v>
      </c>
      <c r="E155" s="21">
        <v>408662</v>
      </c>
      <c r="F155" s="22">
        <v>586994</v>
      </c>
      <c r="G155" s="29">
        <f t="shared" si="11"/>
        <v>1.115452508536193E-5</v>
      </c>
      <c r="H155" s="29">
        <f t="shared" si="12"/>
        <v>4.1472022002856637E-4</v>
      </c>
      <c r="I155" s="29">
        <f t="shared" si="13"/>
        <v>1.7877108058655198E-3</v>
      </c>
      <c r="J155" s="29">
        <f t="shared" si="14"/>
        <v>2.1887712503148625E-3</v>
      </c>
      <c r="K155" s="29">
        <f t="shared" si="15"/>
        <v>7.150871456496833E-3</v>
      </c>
    </row>
    <row r="156" spans="1:11" x14ac:dyDescent="0.25">
      <c r="A156" s="51" t="s">
        <v>108</v>
      </c>
      <c r="B156" s="21">
        <v>0</v>
      </c>
      <c r="C156" s="21">
        <v>1636</v>
      </c>
      <c r="D156" s="21">
        <v>0</v>
      </c>
      <c r="E156" s="21">
        <v>541</v>
      </c>
      <c r="F156" s="22">
        <v>0</v>
      </c>
      <c r="G156" s="29">
        <f t="shared" si="11"/>
        <v>0</v>
      </c>
      <c r="H156" s="29">
        <f t="shared" si="12"/>
        <v>1.1181869241503941E-5</v>
      </c>
      <c r="I156" s="29">
        <f t="shared" si="13"/>
        <v>0</v>
      </c>
      <c r="J156" s="29">
        <f t="shared" si="14"/>
        <v>2.8975663174465466E-6</v>
      </c>
      <c r="K156" s="29">
        <f t="shared" si="15"/>
        <v>0</v>
      </c>
    </row>
    <row r="157" spans="1:11" x14ac:dyDescent="0.25">
      <c r="A157" s="51" t="s">
        <v>109</v>
      </c>
      <c r="B157" s="21">
        <v>0</v>
      </c>
      <c r="C157" s="21">
        <v>0</v>
      </c>
      <c r="D157" s="21">
        <v>0</v>
      </c>
      <c r="E157" s="21">
        <v>0</v>
      </c>
      <c r="F157" s="22">
        <v>0</v>
      </c>
      <c r="G157" s="29">
        <f t="shared" si="11"/>
        <v>0</v>
      </c>
      <c r="H157" s="29">
        <f t="shared" si="12"/>
        <v>0</v>
      </c>
      <c r="I157" s="29">
        <f t="shared" si="13"/>
        <v>0</v>
      </c>
      <c r="J157" s="29">
        <f t="shared" si="14"/>
        <v>0</v>
      </c>
      <c r="K157" s="29">
        <f t="shared" si="15"/>
        <v>0</v>
      </c>
    </row>
    <row r="158" spans="1:11" x14ac:dyDescent="0.25">
      <c r="A158" s="51" t="s">
        <v>57</v>
      </c>
      <c r="B158" s="21">
        <v>11776</v>
      </c>
      <c r="C158" s="21">
        <v>374182</v>
      </c>
      <c r="D158" s="21">
        <v>8182</v>
      </c>
      <c r="E158" s="21">
        <v>12999</v>
      </c>
      <c r="F158" s="22">
        <v>21495</v>
      </c>
      <c r="G158" s="29">
        <f t="shared" si="11"/>
        <v>1.0802276924771552E-4</v>
      </c>
      <c r="H158" s="29">
        <f t="shared" si="12"/>
        <v>2.5574903401738556E-3</v>
      </c>
      <c r="I158" s="29">
        <f t="shared" si="13"/>
        <v>8.0530794589043193E-5</v>
      </c>
      <c r="J158" s="29">
        <f t="shared" si="14"/>
        <v>6.9621930795725804E-5</v>
      </c>
      <c r="K158" s="29">
        <f t="shared" si="15"/>
        <v>2.6185613815030379E-4</v>
      </c>
    </row>
    <row r="159" spans="1:11" x14ac:dyDescent="0.25">
      <c r="A159" s="51" t="s">
        <v>68</v>
      </c>
      <c r="B159" s="21">
        <v>0</v>
      </c>
      <c r="C159" s="21">
        <v>74</v>
      </c>
      <c r="D159" s="21">
        <v>537</v>
      </c>
      <c r="E159" s="21">
        <v>2300</v>
      </c>
      <c r="F159" s="22">
        <v>1496</v>
      </c>
      <c r="G159" s="29">
        <f t="shared" si="11"/>
        <v>0</v>
      </c>
      <c r="H159" s="29">
        <f t="shared" si="12"/>
        <v>5.0578137155946925E-7</v>
      </c>
      <c r="I159" s="29">
        <f t="shared" si="13"/>
        <v>5.2853870318157168E-6</v>
      </c>
      <c r="J159" s="29">
        <f t="shared" si="14"/>
        <v>1.2318673807998258E-5</v>
      </c>
      <c r="K159" s="29">
        <f t="shared" si="15"/>
        <v>1.822455374146799E-5</v>
      </c>
    </row>
    <row r="160" spans="1:11" x14ac:dyDescent="0.25">
      <c r="A160" s="51" t="s">
        <v>93</v>
      </c>
      <c r="B160" s="21">
        <v>0</v>
      </c>
      <c r="C160" s="21">
        <v>17885</v>
      </c>
      <c r="D160" s="21">
        <v>16644</v>
      </c>
      <c r="E160" s="21">
        <v>0</v>
      </c>
      <c r="F160" s="22">
        <v>987</v>
      </c>
      <c r="G160" s="29">
        <f t="shared" si="11"/>
        <v>0</v>
      </c>
      <c r="H160" s="29">
        <f t="shared" si="12"/>
        <v>1.2224188959920415E-4</v>
      </c>
      <c r="I160" s="29">
        <f t="shared" si="13"/>
        <v>1.6381747068443351E-4</v>
      </c>
      <c r="J160" s="29">
        <f t="shared" si="14"/>
        <v>0</v>
      </c>
      <c r="K160" s="29">
        <f t="shared" si="15"/>
        <v>1.2023819881570125E-5</v>
      </c>
    </row>
    <row r="161" spans="1:11" x14ac:dyDescent="0.25">
      <c r="A161" s="51" t="s">
        <v>58</v>
      </c>
      <c r="B161" s="21">
        <v>19455</v>
      </c>
      <c r="C161" s="21">
        <v>40231</v>
      </c>
      <c r="D161" s="21">
        <v>47822</v>
      </c>
      <c r="E161" s="21">
        <v>45730</v>
      </c>
      <c r="F161" s="22">
        <v>65519</v>
      </c>
      <c r="G161" s="29">
        <f t="shared" si="11"/>
        <v>1.7846322823660883E-4</v>
      </c>
      <c r="H161" s="29">
        <f t="shared" si="12"/>
        <v>2.7497419404336497E-4</v>
      </c>
      <c r="I161" s="29">
        <f t="shared" si="13"/>
        <v>4.7068487641618476E-4</v>
      </c>
      <c r="J161" s="29">
        <f t="shared" si="14"/>
        <v>2.4492737097380884E-4</v>
      </c>
      <c r="K161" s="29">
        <f t="shared" si="15"/>
        <v>7.9816479718398481E-4</v>
      </c>
    </row>
    <row r="162" spans="1:11" x14ac:dyDescent="0.25">
      <c r="A162" s="51" t="s">
        <v>117</v>
      </c>
      <c r="B162" s="21">
        <v>0</v>
      </c>
      <c r="C162" s="21">
        <v>0</v>
      </c>
      <c r="D162" s="21">
        <v>0</v>
      </c>
      <c r="E162" s="21">
        <v>0</v>
      </c>
      <c r="F162" s="22">
        <v>0</v>
      </c>
      <c r="G162" s="29">
        <f t="shared" si="11"/>
        <v>0</v>
      </c>
      <c r="H162" s="29">
        <f t="shared" si="12"/>
        <v>0</v>
      </c>
      <c r="I162" s="29">
        <f t="shared" si="13"/>
        <v>0</v>
      </c>
      <c r="J162" s="29">
        <f t="shared" si="14"/>
        <v>0</v>
      </c>
      <c r="K162" s="29">
        <f t="shared" si="15"/>
        <v>0</v>
      </c>
    </row>
    <row r="163" spans="1:11" x14ac:dyDescent="0.25">
      <c r="A163" s="51" t="s">
        <v>118</v>
      </c>
      <c r="B163" s="21">
        <v>0</v>
      </c>
      <c r="C163" s="21">
        <v>0</v>
      </c>
      <c r="D163" s="21">
        <v>0</v>
      </c>
      <c r="E163" s="21">
        <v>0</v>
      </c>
      <c r="F163" s="22">
        <v>0</v>
      </c>
      <c r="G163" s="29">
        <f t="shared" si="11"/>
        <v>0</v>
      </c>
      <c r="H163" s="29">
        <f t="shared" si="12"/>
        <v>0</v>
      </c>
      <c r="I163" s="29">
        <f t="shared" si="13"/>
        <v>0</v>
      </c>
      <c r="J163" s="29">
        <f t="shared" si="14"/>
        <v>0</v>
      </c>
      <c r="K163" s="29">
        <f t="shared" si="15"/>
        <v>0</v>
      </c>
    </row>
    <row r="164" spans="1:11" x14ac:dyDescent="0.25">
      <c r="A164" s="51" t="s">
        <v>111</v>
      </c>
      <c r="B164" s="21">
        <v>0</v>
      </c>
      <c r="C164" s="21">
        <v>0</v>
      </c>
      <c r="D164" s="21">
        <v>0</v>
      </c>
      <c r="E164" s="21">
        <v>0</v>
      </c>
      <c r="F164" s="22">
        <v>0</v>
      </c>
      <c r="G164" s="29">
        <f t="shared" si="11"/>
        <v>0</v>
      </c>
      <c r="H164" s="29">
        <f t="shared" si="12"/>
        <v>0</v>
      </c>
      <c r="I164" s="29">
        <f t="shared" si="13"/>
        <v>0</v>
      </c>
      <c r="J164" s="29">
        <f t="shared" si="14"/>
        <v>0</v>
      </c>
      <c r="K164" s="29">
        <f t="shared" si="15"/>
        <v>0</v>
      </c>
    </row>
    <row r="165" spans="1:11" x14ac:dyDescent="0.25">
      <c r="A165" s="51" t="s">
        <v>95</v>
      </c>
      <c r="B165" s="21">
        <v>0</v>
      </c>
      <c r="C165" s="21">
        <v>2378</v>
      </c>
      <c r="D165" s="21">
        <v>0</v>
      </c>
      <c r="E165" s="21">
        <v>67</v>
      </c>
      <c r="F165" s="22">
        <v>9</v>
      </c>
      <c r="G165" s="29">
        <f t="shared" si="11"/>
        <v>0</v>
      </c>
      <c r="H165" s="29">
        <f t="shared" si="12"/>
        <v>1.6253352723897536E-5</v>
      </c>
      <c r="I165" s="29">
        <f t="shared" si="13"/>
        <v>0</v>
      </c>
      <c r="J165" s="29">
        <f t="shared" si="14"/>
        <v>3.5884832397212316E-7</v>
      </c>
      <c r="K165" s="29">
        <f t="shared" si="15"/>
        <v>1.0963969496872455E-7</v>
      </c>
    </row>
    <row r="166" spans="1:11" x14ac:dyDescent="0.25">
      <c r="A166" s="51" t="s">
        <v>67</v>
      </c>
      <c r="B166" s="21">
        <v>0</v>
      </c>
      <c r="C166" s="21">
        <v>0</v>
      </c>
      <c r="D166" s="21">
        <v>748</v>
      </c>
      <c r="E166" s="21">
        <v>1383</v>
      </c>
      <c r="F166" s="22">
        <v>0</v>
      </c>
      <c r="G166" s="29">
        <f t="shared" si="11"/>
        <v>0</v>
      </c>
      <c r="H166" s="29">
        <f t="shared" si="12"/>
        <v>0</v>
      </c>
      <c r="I166" s="29">
        <f t="shared" si="13"/>
        <v>7.3621405955272926E-6</v>
      </c>
      <c r="J166" s="29">
        <f t="shared" si="14"/>
        <v>7.4072721202006916E-6</v>
      </c>
      <c r="K166" s="29">
        <f t="shared" si="15"/>
        <v>0</v>
      </c>
    </row>
    <row r="167" spans="1:11" x14ac:dyDescent="0.25">
      <c r="A167" s="51" t="s">
        <v>82</v>
      </c>
      <c r="B167" s="21">
        <v>6768</v>
      </c>
      <c r="C167" s="21">
        <v>12389</v>
      </c>
      <c r="D167" s="21">
        <v>8777</v>
      </c>
      <c r="E167" s="21">
        <v>11021</v>
      </c>
      <c r="F167" s="22">
        <v>18972</v>
      </c>
      <c r="G167" s="29">
        <f t="shared" si="11"/>
        <v>6.2083738304053902E-5</v>
      </c>
      <c r="H167" s="29">
        <f t="shared" si="12"/>
        <v>8.4677370435814377E-5</v>
      </c>
      <c r="I167" s="29">
        <f t="shared" si="13"/>
        <v>8.6387042790030821E-5</v>
      </c>
      <c r="J167" s="29">
        <f t="shared" si="14"/>
        <v>5.9027871320847304E-5</v>
      </c>
      <c r="K167" s="29">
        <f t="shared" si="15"/>
        <v>2.3112047699407135E-4</v>
      </c>
    </row>
    <row r="168" spans="1:11" x14ac:dyDescent="0.25">
      <c r="A168" s="51" t="s">
        <v>59</v>
      </c>
      <c r="B168" s="21">
        <v>746245</v>
      </c>
      <c r="C168" s="21">
        <v>814483</v>
      </c>
      <c r="D168" s="21">
        <v>2663919</v>
      </c>
      <c r="E168" s="21">
        <v>115991</v>
      </c>
      <c r="F168" s="22">
        <v>214764</v>
      </c>
      <c r="G168" s="29">
        <f t="shared" si="11"/>
        <v>6.8454017864522316E-3</v>
      </c>
      <c r="H168" s="29">
        <f t="shared" si="12"/>
        <v>5.5668963358360968E-3</v>
      </c>
      <c r="I168" s="29">
        <f t="shared" si="13"/>
        <v>2.6219446808952499E-2</v>
      </c>
      <c r="J168" s="29">
        <f t="shared" si="14"/>
        <v>6.2124143202761997E-4</v>
      </c>
      <c r="K168" s="29">
        <f t="shared" si="15"/>
        <v>2.6162954944736845E-3</v>
      </c>
    </row>
    <row r="169" spans="1:11" x14ac:dyDescent="0.25">
      <c r="A169" s="51" t="s">
        <v>84</v>
      </c>
      <c r="B169" s="21">
        <v>0</v>
      </c>
      <c r="C169" s="21">
        <v>0</v>
      </c>
      <c r="D169" s="21">
        <v>0</v>
      </c>
      <c r="E169" s="21">
        <v>0</v>
      </c>
      <c r="F169" s="22">
        <v>0</v>
      </c>
      <c r="G169" s="29">
        <f t="shared" si="11"/>
        <v>0</v>
      </c>
      <c r="H169" s="29">
        <f t="shared" si="12"/>
        <v>0</v>
      </c>
      <c r="I169" s="29">
        <f t="shared" si="13"/>
        <v>0</v>
      </c>
      <c r="J169" s="29">
        <f t="shared" si="14"/>
        <v>0</v>
      </c>
      <c r="K169" s="29">
        <f t="shared" si="15"/>
        <v>0</v>
      </c>
    </row>
    <row r="170" spans="1:11" x14ac:dyDescent="0.25">
      <c r="A170" s="51" t="s">
        <v>85</v>
      </c>
      <c r="B170" s="21">
        <v>0</v>
      </c>
      <c r="C170" s="21">
        <v>0</v>
      </c>
      <c r="D170" s="21">
        <v>0</v>
      </c>
      <c r="E170" s="21">
        <v>0</v>
      </c>
      <c r="F170" s="22">
        <v>464</v>
      </c>
      <c r="G170" s="29">
        <f t="shared" si="11"/>
        <v>0</v>
      </c>
      <c r="H170" s="29">
        <f t="shared" si="12"/>
        <v>0</v>
      </c>
      <c r="I170" s="29">
        <f t="shared" si="13"/>
        <v>0</v>
      </c>
      <c r="J170" s="29">
        <f t="shared" si="14"/>
        <v>0</v>
      </c>
      <c r="K170" s="29">
        <f t="shared" si="15"/>
        <v>5.6525353850542436E-6</v>
      </c>
    </row>
    <row r="171" spans="1:11" x14ac:dyDescent="0.25">
      <c r="A171" s="51" t="s">
        <v>86</v>
      </c>
      <c r="B171" s="21">
        <v>8306</v>
      </c>
      <c r="C171" s="21">
        <v>0</v>
      </c>
      <c r="D171" s="21">
        <v>4219</v>
      </c>
      <c r="E171" s="21">
        <v>1888</v>
      </c>
      <c r="F171" s="22">
        <v>986</v>
      </c>
      <c r="G171" s="29">
        <f t="shared" si="11"/>
        <v>7.6192010986033052E-5</v>
      </c>
      <c r="H171" s="29">
        <f t="shared" si="12"/>
        <v>0</v>
      </c>
      <c r="I171" s="29">
        <f t="shared" si="13"/>
        <v>4.1525228840280282E-5</v>
      </c>
      <c r="J171" s="29">
        <f t="shared" si="14"/>
        <v>1.0112024412826396E-5</v>
      </c>
      <c r="K171" s="29">
        <f t="shared" si="15"/>
        <v>1.2011637693240267E-5</v>
      </c>
    </row>
    <row r="172" spans="1:11" x14ac:dyDescent="0.25">
      <c r="A172" s="51" t="s">
        <v>87</v>
      </c>
      <c r="B172" s="21">
        <v>0</v>
      </c>
      <c r="C172" s="21">
        <v>0</v>
      </c>
      <c r="D172" s="21">
        <v>0</v>
      </c>
      <c r="E172" s="21">
        <v>0</v>
      </c>
      <c r="F172" s="22">
        <v>0</v>
      </c>
      <c r="G172" s="29">
        <f t="shared" si="11"/>
        <v>0</v>
      </c>
      <c r="H172" s="29">
        <f t="shared" si="12"/>
        <v>0</v>
      </c>
      <c r="I172" s="29">
        <f t="shared" si="13"/>
        <v>0</v>
      </c>
      <c r="J172" s="29">
        <f t="shared" si="14"/>
        <v>0</v>
      </c>
      <c r="K172" s="29">
        <f t="shared" si="15"/>
        <v>0</v>
      </c>
    </row>
    <row r="173" spans="1:11" x14ac:dyDescent="0.25">
      <c r="A173" s="51" t="s">
        <v>100</v>
      </c>
      <c r="B173" s="21">
        <v>0</v>
      </c>
      <c r="C173" s="21">
        <v>0</v>
      </c>
      <c r="D173" s="21">
        <v>0</v>
      </c>
      <c r="E173" s="21">
        <v>0</v>
      </c>
      <c r="F173" s="22">
        <v>3188</v>
      </c>
      <c r="G173" s="29">
        <f t="shared" si="11"/>
        <v>0</v>
      </c>
      <c r="H173" s="29">
        <f t="shared" si="12"/>
        <v>0</v>
      </c>
      <c r="I173" s="29">
        <f t="shared" si="13"/>
        <v>0</v>
      </c>
      <c r="J173" s="29">
        <f t="shared" si="14"/>
        <v>0</v>
      </c>
      <c r="K173" s="29">
        <f t="shared" si="15"/>
        <v>3.8836816395588203E-5</v>
      </c>
    </row>
    <row r="174" spans="1:11" x14ac:dyDescent="0.25">
      <c r="A174" s="51" t="s">
        <v>101</v>
      </c>
      <c r="B174" s="21">
        <v>0</v>
      </c>
      <c r="C174" s="21">
        <v>0</v>
      </c>
      <c r="D174" s="21">
        <v>0</v>
      </c>
      <c r="E174" s="21">
        <v>0</v>
      </c>
      <c r="F174" s="22">
        <v>0</v>
      </c>
      <c r="G174" s="29">
        <f t="shared" si="11"/>
        <v>0</v>
      </c>
      <c r="H174" s="29">
        <f t="shared" si="12"/>
        <v>0</v>
      </c>
      <c r="I174" s="29">
        <f t="shared" si="13"/>
        <v>0</v>
      </c>
      <c r="J174" s="29">
        <f t="shared" si="14"/>
        <v>0</v>
      </c>
      <c r="K174" s="29">
        <f t="shared" si="15"/>
        <v>0</v>
      </c>
    </row>
    <row r="175" spans="1:11" x14ac:dyDescent="0.25">
      <c r="A175" s="51" t="s">
        <v>63</v>
      </c>
      <c r="B175" s="21">
        <v>1753</v>
      </c>
      <c r="C175" s="21">
        <v>974</v>
      </c>
      <c r="D175" s="21">
        <v>2152</v>
      </c>
      <c r="E175" s="21">
        <v>44</v>
      </c>
      <c r="F175" s="22">
        <v>145</v>
      </c>
      <c r="G175" s="29">
        <f t="shared" si="11"/>
        <v>1.6080495456117978E-5</v>
      </c>
      <c r="H175" s="29">
        <f t="shared" si="12"/>
        <v>6.6571764310665269E-6</v>
      </c>
      <c r="I175" s="29">
        <f t="shared" si="13"/>
        <v>2.1180917863067825E-5</v>
      </c>
      <c r="J175" s="29">
        <f t="shared" si="14"/>
        <v>2.3566158589214059E-7</v>
      </c>
      <c r="K175" s="29">
        <f t="shared" si="15"/>
        <v>1.766417307829451E-6</v>
      </c>
    </row>
    <row r="176" spans="1:11" x14ac:dyDescent="0.25">
      <c r="A176" s="51" t="s">
        <v>48</v>
      </c>
      <c r="B176" s="21">
        <v>44149</v>
      </c>
      <c r="C176" s="21">
        <v>68872</v>
      </c>
      <c r="D176" s="21">
        <v>84213</v>
      </c>
      <c r="E176" s="21">
        <v>147431</v>
      </c>
      <c r="F176" s="22">
        <v>17847</v>
      </c>
      <c r="G176" s="29">
        <f t="shared" si="11"/>
        <v>4.0498448025793081E-4</v>
      </c>
      <c r="H176" s="29">
        <f t="shared" si="12"/>
        <v>4.7073208948707787E-4</v>
      </c>
      <c r="I176" s="29">
        <f t="shared" si="13"/>
        <v>8.2886089033574854E-4</v>
      </c>
      <c r="J176" s="29">
        <f t="shared" si="14"/>
        <v>7.8963234703782227E-4</v>
      </c>
      <c r="K176" s="29">
        <f t="shared" si="15"/>
        <v>2.1741551512298077E-4</v>
      </c>
    </row>
    <row r="177" spans="1:11" x14ac:dyDescent="0.25">
      <c r="A177" s="51" t="s">
        <v>71</v>
      </c>
      <c r="B177" s="21">
        <v>485</v>
      </c>
      <c r="C177" s="21">
        <v>0</v>
      </c>
      <c r="D177" s="21">
        <v>0</v>
      </c>
      <c r="E177" s="21">
        <v>0</v>
      </c>
      <c r="F177" s="22">
        <v>0</v>
      </c>
      <c r="G177" s="29">
        <f t="shared" si="11"/>
        <v>4.4489676532899144E-6</v>
      </c>
      <c r="H177" s="29">
        <f t="shared" si="12"/>
        <v>0</v>
      </c>
      <c r="I177" s="29">
        <f t="shared" si="13"/>
        <v>0</v>
      </c>
      <c r="J177" s="29">
        <f t="shared" si="14"/>
        <v>0</v>
      </c>
      <c r="K177" s="29">
        <f t="shared" si="15"/>
        <v>0</v>
      </c>
    </row>
    <row r="178" spans="1:11" x14ac:dyDescent="0.25">
      <c r="A178" s="51" t="s">
        <v>73</v>
      </c>
      <c r="B178" s="21">
        <v>0</v>
      </c>
      <c r="C178" s="21">
        <v>0</v>
      </c>
      <c r="D178" s="21">
        <v>120</v>
      </c>
      <c r="E178" s="21">
        <v>0</v>
      </c>
      <c r="F178" s="22">
        <v>0</v>
      </c>
      <c r="G178" s="29">
        <f t="shared" si="11"/>
        <v>0</v>
      </c>
      <c r="H178" s="29">
        <f t="shared" si="12"/>
        <v>0</v>
      </c>
      <c r="I178" s="29">
        <f t="shared" si="13"/>
        <v>1.1810920741487636E-6</v>
      </c>
      <c r="J178" s="29">
        <f t="shared" si="14"/>
        <v>0</v>
      </c>
      <c r="K178" s="29">
        <f t="shared" si="15"/>
        <v>0</v>
      </c>
    </row>
    <row r="179" spans="1:11" x14ac:dyDescent="0.25">
      <c r="A179" s="51" t="s">
        <v>74</v>
      </c>
      <c r="B179" s="21">
        <v>0</v>
      </c>
      <c r="C179" s="21">
        <v>0</v>
      </c>
      <c r="D179" s="21">
        <v>0</v>
      </c>
      <c r="E179" s="21">
        <v>0</v>
      </c>
      <c r="F179" s="22">
        <v>640</v>
      </c>
      <c r="G179" s="29">
        <f t="shared" si="11"/>
        <v>0</v>
      </c>
      <c r="H179" s="29">
        <f t="shared" si="12"/>
        <v>0</v>
      </c>
      <c r="I179" s="29">
        <f t="shared" si="13"/>
        <v>0</v>
      </c>
      <c r="J179" s="29">
        <f t="shared" si="14"/>
        <v>0</v>
      </c>
      <c r="K179" s="29">
        <f t="shared" si="15"/>
        <v>7.7966005311093015E-6</v>
      </c>
    </row>
    <row r="180" spans="1:11" x14ac:dyDescent="0.25">
      <c r="A180" s="51" t="s">
        <v>61</v>
      </c>
      <c r="B180" s="21">
        <v>1382</v>
      </c>
      <c r="C180" s="21">
        <v>3175</v>
      </c>
      <c r="D180" s="21">
        <v>15338</v>
      </c>
      <c r="E180" s="21">
        <v>8778</v>
      </c>
      <c r="F180" s="22">
        <v>11984</v>
      </c>
      <c r="G180" s="29">
        <f t="shared" si="11"/>
        <v>1.2677264529580746E-5</v>
      </c>
      <c r="H180" s="29">
        <f t="shared" si="12"/>
        <v>2.170075479326101E-5</v>
      </c>
      <c r="I180" s="29">
        <f t="shared" si="13"/>
        <v>1.5096325194411447E-4</v>
      </c>
      <c r="J180" s="29">
        <f t="shared" si="14"/>
        <v>4.7014486385482048E-5</v>
      </c>
      <c r="K180" s="29">
        <f t="shared" si="15"/>
        <v>1.4599134494502168E-4</v>
      </c>
    </row>
    <row r="181" spans="1:11" x14ac:dyDescent="0.25">
      <c r="A181" s="51" t="s">
        <v>62</v>
      </c>
      <c r="B181" s="21">
        <v>6121</v>
      </c>
      <c r="C181" s="21">
        <v>52031</v>
      </c>
      <c r="D181" s="21">
        <v>57665</v>
      </c>
      <c r="E181" s="21">
        <v>33974</v>
      </c>
      <c r="F181" s="22">
        <v>1135</v>
      </c>
      <c r="G181" s="29">
        <f t="shared" si="11"/>
        <v>5.6148723723273332E-5</v>
      </c>
      <c r="H181" s="29">
        <f t="shared" si="12"/>
        <v>3.5562581815690191E-4</v>
      </c>
      <c r="I181" s="29">
        <f t="shared" si="13"/>
        <v>5.675639537982371E-4</v>
      </c>
      <c r="J181" s="29">
        <f t="shared" si="14"/>
        <v>1.8196287997953599E-4</v>
      </c>
      <c r="K181" s="29">
        <f t="shared" si="15"/>
        <v>1.382678375438915E-5</v>
      </c>
    </row>
    <row r="182" spans="1:11" x14ac:dyDescent="0.25">
      <c r="A182" s="51" t="s">
        <v>64</v>
      </c>
      <c r="B182" s="21">
        <v>4856</v>
      </c>
      <c r="C182" s="21">
        <v>2380</v>
      </c>
      <c r="D182" s="21">
        <v>8670</v>
      </c>
      <c r="E182" s="21">
        <v>2312</v>
      </c>
      <c r="F182" s="22">
        <v>4046</v>
      </c>
      <c r="G182" s="29">
        <f t="shared" si="11"/>
        <v>4.4544715307991393E-5</v>
      </c>
      <c r="H182" s="29">
        <f t="shared" si="12"/>
        <v>1.6267022490696441E-5</v>
      </c>
      <c r="I182" s="29">
        <f t="shared" si="13"/>
        <v>8.5333902357248172E-5</v>
      </c>
      <c r="J182" s="29">
        <f t="shared" si="14"/>
        <v>1.2382945149605205E-5</v>
      </c>
      <c r="K182" s="29">
        <f t="shared" si="15"/>
        <v>4.9289133982606614E-5</v>
      </c>
    </row>
    <row r="183" spans="1:11" x14ac:dyDescent="0.25">
      <c r="A183" s="51" t="s">
        <v>59</v>
      </c>
      <c r="B183" s="21">
        <v>31305</v>
      </c>
      <c r="C183" s="21">
        <v>11286</v>
      </c>
      <c r="D183" s="21">
        <v>2372</v>
      </c>
      <c r="E183" s="21">
        <v>6898</v>
      </c>
      <c r="F183" s="22">
        <v>0</v>
      </c>
      <c r="G183" s="29">
        <f t="shared" si="11"/>
        <v>2.8716480904379541E-4</v>
      </c>
      <c r="H183" s="29">
        <f t="shared" si="12"/>
        <v>7.7138494046218506E-5</v>
      </c>
      <c r="I183" s="29">
        <f t="shared" si="13"/>
        <v>2.3346253332340558E-5</v>
      </c>
      <c r="J183" s="29">
        <f t="shared" si="14"/>
        <v>3.6945309533726951E-5</v>
      </c>
      <c r="K183" s="29">
        <f t="shared" si="15"/>
        <v>0</v>
      </c>
    </row>
    <row r="184" spans="1:11" x14ac:dyDescent="0.25">
      <c r="A184" s="51" t="s">
        <v>87</v>
      </c>
      <c r="B184" s="21">
        <v>0</v>
      </c>
      <c r="C184" s="21">
        <v>0</v>
      </c>
      <c r="D184" s="21">
        <v>0</v>
      </c>
      <c r="E184" s="21">
        <v>95469</v>
      </c>
      <c r="F184" s="22">
        <v>0</v>
      </c>
      <c r="G184" s="29">
        <f t="shared" si="11"/>
        <v>0</v>
      </c>
      <c r="H184" s="29">
        <f t="shared" si="12"/>
        <v>0</v>
      </c>
      <c r="I184" s="29">
        <f t="shared" si="13"/>
        <v>0</v>
      </c>
      <c r="J184" s="29">
        <f t="shared" si="14"/>
        <v>5.1132672598947198E-4</v>
      </c>
      <c r="K184" s="29">
        <f t="shared" si="15"/>
        <v>0</v>
      </c>
    </row>
    <row r="185" spans="1:11" x14ac:dyDescent="0.25">
      <c r="A185" s="51" t="s">
        <v>63</v>
      </c>
      <c r="B185" s="21">
        <v>0</v>
      </c>
      <c r="C185" s="21">
        <v>0</v>
      </c>
      <c r="D185" s="21">
        <v>48</v>
      </c>
      <c r="E185" s="21">
        <v>0</v>
      </c>
      <c r="F185" s="22">
        <v>42</v>
      </c>
      <c r="G185" s="29">
        <f t="shared" si="11"/>
        <v>0</v>
      </c>
      <c r="H185" s="29">
        <f t="shared" si="12"/>
        <v>0</v>
      </c>
      <c r="I185" s="29">
        <f t="shared" si="13"/>
        <v>4.7243682965950541E-7</v>
      </c>
      <c r="J185" s="29">
        <f t="shared" si="14"/>
        <v>0</v>
      </c>
      <c r="K185" s="29">
        <f t="shared" si="15"/>
        <v>5.1165190985404791E-7</v>
      </c>
    </row>
    <row r="186" spans="1:11" s="17" customFormat="1" x14ac:dyDescent="0.25">
      <c r="A186" s="52">
        <v>81019400</v>
      </c>
      <c r="B186" s="23">
        <v>16709</v>
      </c>
      <c r="C186" s="23">
        <v>5306</v>
      </c>
      <c r="D186" s="23">
        <v>5665</v>
      </c>
      <c r="E186" s="23">
        <v>54709</v>
      </c>
      <c r="F186" s="24">
        <v>67845</v>
      </c>
      <c r="G186" s="18">
        <f t="shared" si="11"/>
        <v>1.5327381550272407E-4</v>
      </c>
      <c r="H186" s="18">
        <f t="shared" si="12"/>
        <v>3.626589131749383E-5</v>
      </c>
      <c r="I186" s="18">
        <f t="shared" si="13"/>
        <v>5.5757388333772882E-5</v>
      </c>
      <c r="J186" s="18">
        <f t="shared" si="14"/>
        <v>2.9301840233120723E-4</v>
      </c>
      <c r="K186" s="18">
        <f t="shared" si="15"/>
        <v>8.2650056723923516E-4</v>
      </c>
    </row>
    <row r="187" spans="1:11" x14ac:dyDescent="0.25">
      <c r="A187" s="51" t="s">
        <v>71</v>
      </c>
      <c r="B187" s="21">
        <v>12307</v>
      </c>
      <c r="C187" s="21">
        <v>0</v>
      </c>
      <c r="D187" s="21">
        <v>0</v>
      </c>
      <c r="E187" s="21">
        <v>0</v>
      </c>
      <c r="F187" s="22">
        <v>4337</v>
      </c>
      <c r="G187" s="29">
        <f t="shared" si="11"/>
        <v>1.1289370084337933E-4</v>
      </c>
      <c r="H187" s="29">
        <f t="shared" si="12"/>
        <v>0</v>
      </c>
      <c r="I187" s="29">
        <f t="shared" si="13"/>
        <v>0</v>
      </c>
      <c r="J187" s="29">
        <f t="shared" si="14"/>
        <v>0</v>
      </c>
      <c r="K187" s="29">
        <f t="shared" si="15"/>
        <v>5.2834150786595371E-5</v>
      </c>
    </row>
    <row r="188" spans="1:11" x14ac:dyDescent="0.25">
      <c r="A188" s="51" t="s">
        <v>74</v>
      </c>
      <c r="B188" s="21">
        <v>0</v>
      </c>
      <c r="C188" s="21">
        <v>0</v>
      </c>
      <c r="D188" s="21">
        <v>0</v>
      </c>
      <c r="E188" s="21">
        <v>39113</v>
      </c>
      <c r="F188" s="22">
        <v>15749</v>
      </c>
      <c r="G188" s="29">
        <f t="shared" si="11"/>
        <v>0</v>
      </c>
      <c r="H188" s="29">
        <f t="shared" si="12"/>
        <v>0</v>
      </c>
      <c r="I188" s="29">
        <f t="shared" si="13"/>
        <v>0</v>
      </c>
      <c r="J188" s="29">
        <f t="shared" si="14"/>
        <v>2.0948708202271125E-4</v>
      </c>
      <c r="K188" s="29">
        <f t="shared" si="15"/>
        <v>1.9185728400693809E-4</v>
      </c>
    </row>
    <row r="189" spans="1:11" x14ac:dyDescent="0.25">
      <c r="A189" s="51" t="s">
        <v>61</v>
      </c>
      <c r="B189" s="21">
        <v>135</v>
      </c>
      <c r="C189" s="21">
        <v>0</v>
      </c>
      <c r="D189" s="21">
        <v>0</v>
      </c>
      <c r="E189" s="21">
        <v>369</v>
      </c>
      <c r="F189" s="22">
        <v>0</v>
      </c>
      <c r="G189" s="29">
        <f t="shared" si="11"/>
        <v>1.2383724395755432E-6</v>
      </c>
      <c r="H189" s="29">
        <f t="shared" si="12"/>
        <v>0</v>
      </c>
      <c r="I189" s="29">
        <f t="shared" si="13"/>
        <v>0</v>
      </c>
      <c r="J189" s="29">
        <f t="shared" si="14"/>
        <v>1.9763437544136334E-6</v>
      </c>
      <c r="K189" s="29">
        <f t="shared" si="15"/>
        <v>0</v>
      </c>
    </row>
    <row r="190" spans="1:11" x14ac:dyDescent="0.25">
      <c r="A190" s="51" t="s">
        <v>62</v>
      </c>
      <c r="B190" s="21">
        <v>2597</v>
      </c>
      <c r="C190" s="21">
        <v>4224</v>
      </c>
      <c r="D190" s="21">
        <v>5084</v>
      </c>
      <c r="E190" s="21">
        <v>15035</v>
      </c>
      <c r="F190" s="22">
        <v>18084</v>
      </c>
      <c r="G190" s="29">
        <f t="shared" si="11"/>
        <v>2.3822616485760634E-5</v>
      </c>
      <c r="H190" s="29">
        <f t="shared" si="12"/>
        <v>2.8870547479286457E-5</v>
      </c>
      <c r="I190" s="29">
        <f t="shared" si="13"/>
        <v>5.0038934208102618E-5</v>
      </c>
      <c r="J190" s="29">
        <f t="shared" si="14"/>
        <v>8.0526635088371223E-5</v>
      </c>
      <c r="K190" s="29">
        <f t="shared" si="15"/>
        <v>2.2030269375715718E-4</v>
      </c>
    </row>
    <row r="191" spans="1:11" x14ac:dyDescent="0.25">
      <c r="A191" s="51" t="s">
        <v>56</v>
      </c>
      <c r="B191" s="21">
        <v>0</v>
      </c>
      <c r="C191" s="21">
        <v>0</v>
      </c>
      <c r="D191" s="21">
        <v>317</v>
      </c>
      <c r="E191" s="21">
        <v>0</v>
      </c>
      <c r="F191" s="22">
        <v>29326</v>
      </c>
      <c r="G191" s="29">
        <f t="shared" si="11"/>
        <v>0</v>
      </c>
      <c r="H191" s="29">
        <f t="shared" si="12"/>
        <v>0</v>
      </c>
      <c r="I191" s="29">
        <f t="shared" si="13"/>
        <v>3.120051562542984E-6</v>
      </c>
      <c r="J191" s="29">
        <f t="shared" si="14"/>
        <v>0</v>
      </c>
      <c r="K191" s="29">
        <f t="shared" si="15"/>
        <v>3.5725485496142402E-4</v>
      </c>
    </row>
    <row r="192" spans="1:11" x14ac:dyDescent="0.25">
      <c r="A192" s="51" t="s">
        <v>64</v>
      </c>
      <c r="B192" s="21">
        <v>0</v>
      </c>
      <c r="C192" s="21">
        <v>0</v>
      </c>
      <c r="D192" s="21">
        <v>0</v>
      </c>
      <c r="E192" s="21">
        <v>192</v>
      </c>
      <c r="F192" s="22">
        <v>0</v>
      </c>
      <c r="G192" s="29">
        <f t="shared" si="11"/>
        <v>0</v>
      </c>
      <c r="H192" s="29">
        <f t="shared" si="12"/>
        <v>0</v>
      </c>
      <c r="I192" s="29">
        <f t="shared" si="13"/>
        <v>0</v>
      </c>
      <c r="J192" s="29">
        <f t="shared" si="14"/>
        <v>1.0283414657111588E-6</v>
      </c>
      <c r="K192" s="29">
        <f t="shared" si="15"/>
        <v>0</v>
      </c>
    </row>
    <row r="193" spans="1:11" x14ac:dyDescent="0.25">
      <c r="A193" s="51" t="s">
        <v>59</v>
      </c>
      <c r="B193" s="21">
        <v>1670</v>
      </c>
      <c r="C193" s="21">
        <v>1082</v>
      </c>
      <c r="D193" s="21">
        <v>264</v>
      </c>
      <c r="E193" s="21">
        <v>0</v>
      </c>
      <c r="F193" s="22">
        <v>349</v>
      </c>
      <c r="G193" s="29">
        <f t="shared" si="11"/>
        <v>1.5319125734008569E-5</v>
      </c>
      <c r="H193" s="29">
        <f t="shared" si="12"/>
        <v>7.3953438382073741E-6</v>
      </c>
      <c r="I193" s="29">
        <f t="shared" si="13"/>
        <v>2.5984025631272799E-6</v>
      </c>
      <c r="J193" s="29">
        <f t="shared" si="14"/>
        <v>0</v>
      </c>
      <c r="K193" s="29">
        <f t="shared" si="15"/>
        <v>4.2515837271205404E-6</v>
      </c>
    </row>
    <row r="194" spans="1:11" s="17" customFormat="1" x14ac:dyDescent="0.25">
      <c r="A194" s="52">
        <v>81019600</v>
      </c>
      <c r="B194" s="23">
        <v>351707</v>
      </c>
      <c r="C194" s="23">
        <v>831592</v>
      </c>
      <c r="D194" s="23">
        <v>928049</v>
      </c>
      <c r="E194" s="23">
        <v>348550</v>
      </c>
      <c r="F194" s="24">
        <v>412455</v>
      </c>
      <c r="G194" s="18">
        <f t="shared" si="11"/>
        <v>3.2262537452281154E-3</v>
      </c>
      <c r="H194" s="18">
        <f t="shared" si="12"/>
        <v>5.6838343559173256E-3</v>
      </c>
      <c r="I194" s="18">
        <f t="shared" si="13"/>
        <v>9.1342609860140481E-3</v>
      </c>
      <c r="J194" s="18">
        <f t="shared" si="14"/>
        <v>1.8668146764251273E-3</v>
      </c>
      <c r="K194" s="18">
        <f t="shared" si="15"/>
        <v>5.0246044875916981E-3</v>
      </c>
    </row>
    <row r="195" spans="1:11" x14ac:dyDescent="0.25">
      <c r="A195" s="51" t="s">
        <v>119</v>
      </c>
      <c r="B195" s="21">
        <v>0</v>
      </c>
      <c r="C195" s="21">
        <v>0</v>
      </c>
      <c r="D195" s="21">
        <v>0</v>
      </c>
      <c r="E195" s="21">
        <v>0</v>
      </c>
      <c r="F195" s="22">
        <v>0</v>
      </c>
      <c r="G195" s="29">
        <f t="shared" ref="G195:G258" si="16">B195/B$270</f>
        <v>0</v>
      </c>
      <c r="H195" s="29">
        <f t="shared" ref="H195:H258" si="17">C195/C$270</f>
        <v>0</v>
      </c>
      <c r="I195" s="29">
        <f t="shared" ref="I195:I258" si="18">D195/D$270</f>
        <v>0</v>
      </c>
      <c r="J195" s="29">
        <f t="shared" ref="J195:J258" si="19">E195/E$270</f>
        <v>0</v>
      </c>
      <c r="K195" s="29">
        <f t="shared" ref="K195:K258" si="20">F195/F$270</f>
        <v>0</v>
      </c>
    </row>
    <row r="196" spans="1:11" x14ac:dyDescent="0.25">
      <c r="A196" s="51" t="s">
        <v>120</v>
      </c>
      <c r="B196" s="21">
        <v>0</v>
      </c>
      <c r="C196" s="21">
        <v>0</v>
      </c>
      <c r="D196" s="21">
        <v>0</v>
      </c>
      <c r="E196" s="21">
        <v>0</v>
      </c>
      <c r="F196" s="22">
        <v>0</v>
      </c>
      <c r="G196" s="29">
        <f t="shared" si="16"/>
        <v>0</v>
      </c>
      <c r="H196" s="29">
        <f t="shared" si="17"/>
        <v>0</v>
      </c>
      <c r="I196" s="29">
        <f t="shared" si="18"/>
        <v>0</v>
      </c>
      <c r="J196" s="29">
        <f t="shared" si="19"/>
        <v>0</v>
      </c>
      <c r="K196" s="29">
        <f t="shared" si="20"/>
        <v>0</v>
      </c>
    </row>
    <row r="197" spans="1:11" x14ac:dyDescent="0.25">
      <c r="A197" s="51" t="s">
        <v>71</v>
      </c>
      <c r="B197" s="21">
        <v>0</v>
      </c>
      <c r="C197" s="21">
        <v>0</v>
      </c>
      <c r="D197" s="21">
        <v>234</v>
      </c>
      <c r="E197" s="21">
        <v>2343</v>
      </c>
      <c r="F197" s="22">
        <v>0</v>
      </c>
      <c r="G197" s="29">
        <f t="shared" si="16"/>
        <v>0</v>
      </c>
      <c r="H197" s="29">
        <f t="shared" si="17"/>
        <v>0</v>
      </c>
      <c r="I197" s="29">
        <f t="shared" si="18"/>
        <v>2.3031295445900889E-6</v>
      </c>
      <c r="J197" s="29">
        <f t="shared" si="19"/>
        <v>1.2548979448756486E-5</v>
      </c>
      <c r="K197" s="29">
        <f t="shared" si="20"/>
        <v>0</v>
      </c>
    </row>
    <row r="198" spans="1:11" x14ac:dyDescent="0.25">
      <c r="A198" s="51" t="s">
        <v>121</v>
      </c>
      <c r="B198" s="21">
        <v>0</v>
      </c>
      <c r="C198" s="21">
        <v>0</v>
      </c>
      <c r="D198" s="21">
        <v>0</v>
      </c>
      <c r="E198" s="21">
        <v>0</v>
      </c>
      <c r="F198" s="22">
        <v>0</v>
      </c>
      <c r="G198" s="29">
        <f t="shared" si="16"/>
        <v>0</v>
      </c>
      <c r="H198" s="29">
        <f t="shared" si="17"/>
        <v>0</v>
      </c>
      <c r="I198" s="29">
        <f t="shared" si="18"/>
        <v>0</v>
      </c>
      <c r="J198" s="29">
        <f t="shared" si="19"/>
        <v>0</v>
      </c>
      <c r="K198" s="29">
        <f t="shared" si="20"/>
        <v>0</v>
      </c>
    </row>
    <row r="199" spans="1:11" x14ac:dyDescent="0.25">
      <c r="A199" s="51" t="s">
        <v>88</v>
      </c>
      <c r="B199" s="21">
        <v>0</v>
      </c>
      <c r="C199" s="21">
        <v>0</v>
      </c>
      <c r="D199" s="21">
        <v>0</v>
      </c>
      <c r="E199" s="21">
        <v>0</v>
      </c>
      <c r="F199" s="22">
        <v>0</v>
      </c>
      <c r="G199" s="29">
        <f t="shared" si="16"/>
        <v>0</v>
      </c>
      <c r="H199" s="29">
        <f t="shared" si="17"/>
        <v>0</v>
      </c>
      <c r="I199" s="29">
        <f t="shared" si="18"/>
        <v>0</v>
      </c>
      <c r="J199" s="29">
        <f t="shared" si="19"/>
        <v>0</v>
      </c>
      <c r="K199" s="29">
        <f t="shared" si="20"/>
        <v>0</v>
      </c>
    </row>
    <row r="200" spans="1:11" x14ac:dyDescent="0.25">
      <c r="A200" s="51" t="s">
        <v>65</v>
      </c>
      <c r="B200" s="21">
        <v>13079</v>
      </c>
      <c r="C200" s="21">
        <v>0</v>
      </c>
      <c r="D200" s="21">
        <v>0</v>
      </c>
      <c r="E200" s="21">
        <v>0</v>
      </c>
      <c r="F200" s="22">
        <v>0</v>
      </c>
      <c r="G200" s="29">
        <f t="shared" si="16"/>
        <v>1.1997535657191504E-4</v>
      </c>
      <c r="H200" s="29">
        <f t="shared" si="17"/>
        <v>0</v>
      </c>
      <c r="I200" s="29">
        <f t="shared" si="18"/>
        <v>0</v>
      </c>
      <c r="J200" s="29">
        <f t="shared" si="19"/>
        <v>0</v>
      </c>
      <c r="K200" s="29">
        <f t="shared" si="20"/>
        <v>0</v>
      </c>
    </row>
    <row r="201" spans="1:11" x14ac:dyDescent="0.25">
      <c r="A201" s="51" t="s">
        <v>104</v>
      </c>
      <c r="B201" s="21">
        <v>0</v>
      </c>
      <c r="C201" s="21">
        <v>0</v>
      </c>
      <c r="D201" s="21">
        <v>0</v>
      </c>
      <c r="E201" s="21">
        <v>0</v>
      </c>
      <c r="F201" s="22">
        <v>0</v>
      </c>
      <c r="G201" s="29">
        <f t="shared" si="16"/>
        <v>0</v>
      </c>
      <c r="H201" s="29">
        <f t="shared" si="17"/>
        <v>0</v>
      </c>
      <c r="I201" s="29">
        <f t="shared" si="18"/>
        <v>0</v>
      </c>
      <c r="J201" s="29">
        <f t="shared" si="19"/>
        <v>0</v>
      </c>
      <c r="K201" s="29">
        <f t="shared" si="20"/>
        <v>0</v>
      </c>
    </row>
    <row r="202" spans="1:11" x14ac:dyDescent="0.25">
      <c r="A202" s="51" t="s">
        <v>66</v>
      </c>
      <c r="B202" s="21">
        <v>0</v>
      </c>
      <c r="C202" s="21">
        <v>2335</v>
      </c>
      <c r="D202" s="21">
        <v>1569</v>
      </c>
      <c r="E202" s="21">
        <v>1574</v>
      </c>
      <c r="F202" s="22">
        <v>901</v>
      </c>
      <c r="G202" s="29">
        <f t="shared" si="16"/>
        <v>0</v>
      </c>
      <c r="H202" s="29">
        <f t="shared" si="17"/>
        <v>1.595945273772109E-5</v>
      </c>
      <c r="I202" s="29">
        <f t="shared" si="18"/>
        <v>1.5442778869495082E-5</v>
      </c>
      <c r="J202" s="29">
        <f t="shared" si="19"/>
        <v>8.430257640777938E-6</v>
      </c>
      <c r="K202" s="29">
        <f t="shared" si="20"/>
        <v>1.0976151685202313E-5</v>
      </c>
    </row>
    <row r="203" spans="1:11" x14ac:dyDescent="0.25">
      <c r="A203" s="51" t="s">
        <v>74</v>
      </c>
      <c r="B203" s="21">
        <v>0</v>
      </c>
      <c r="C203" s="21">
        <v>3369</v>
      </c>
      <c r="D203" s="21">
        <v>56609</v>
      </c>
      <c r="E203" s="21">
        <v>23948</v>
      </c>
      <c r="F203" s="22">
        <v>9515</v>
      </c>
      <c r="G203" s="29">
        <f t="shared" si="16"/>
        <v>0</v>
      </c>
      <c r="H203" s="29">
        <f t="shared" si="17"/>
        <v>2.3026722172754753E-5</v>
      </c>
      <c r="I203" s="29">
        <f t="shared" si="18"/>
        <v>5.5717034354572795E-4</v>
      </c>
      <c r="J203" s="29">
        <f t="shared" si="19"/>
        <v>1.2826417406693142E-4</v>
      </c>
      <c r="K203" s="29">
        <f t="shared" si="20"/>
        <v>1.1591352195860156E-4</v>
      </c>
    </row>
    <row r="204" spans="1:11" x14ac:dyDescent="0.25">
      <c r="A204" s="51" t="s">
        <v>75</v>
      </c>
      <c r="B204" s="21">
        <v>0</v>
      </c>
      <c r="C204" s="21">
        <v>0</v>
      </c>
      <c r="D204" s="21">
        <v>0</v>
      </c>
      <c r="E204" s="21">
        <v>0</v>
      </c>
      <c r="F204" s="22">
        <v>0</v>
      </c>
      <c r="G204" s="29">
        <f t="shared" si="16"/>
        <v>0</v>
      </c>
      <c r="H204" s="29">
        <f t="shared" si="17"/>
        <v>0</v>
      </c>
      <c r="I204" s="29">
        <f t="shared" si="18"/>
        <v>0</v>
      </c>
      <c r="J204" s="29">
        <f t="shared" si="19"/>
        <v>0</v>
      </c>
      <c r="K204" s="29">
        <f t="shared" si="20"/>
        <v>0</v>
      </c>
    </row>
    <row r="205" spans="1:11" x14ac:dyDescent="0.25">
      <c r="A205" s="51" t="s">
        <v>61</v>
      </c>
      <c r="B205" s="21">
        <v>117831</v>
      </c>
      <c r="C205" s="21">
        <v>127599</v>
      </c>
      <c r="D205" s="21">
        <v>100203</v>
      </c>
      <c r="E205" s="21">
        <v>203763</v>
      </c>
      <c r="F205" s="22">
        <v>121071</v>
      </c>
      <c r="G205" s="29">
        <f t="shared" si="16"/>
        <v>1.0808789846490801E-3</v>
      </c>
      <c r="H205" s="29">
        <f t="shared" si="17"/>
        <v>8.7212428688671236E-4</v>
      </c>
      <c r="I205" s="29">
        <f t="shared" si="18"/>
        <v>9.862414092160713E-4</v>
      </c>
      <c r="J205" s="29">
        <f t="shared" si="19"/>
        <v>1.0913434483213692E-3</v>
      </c>
      <c r="K205" s="29">
        <f t="shared" si="20"/>
        <v>1.4749097232842723E-3</v>
      </c>
    </row>
    <row r="206" spans="1:11" x14ac:dyDescent="0.25">
      <c r="A206" s="51" t="s">
        <v>62</v>
      </c>
      <c r="B206" s="21">
        <v>24938</v>
      </c>
      <c r="C206" s="21">
        <v>183902</v>
      </c>
      <c r="D206" s="21">
        <v>153574</v>
      </c>
      <c r="E206" s="21">
        <v>80679</v>
      </c>
      <c r="F206" s="22">
        <v>4446</v>
      </c>
      <c r="G206" s="29">
        <f t="shared" si="16"/>
        <v>2.2875949554173998E-4</v>
      </c>
      <c r="H206" s="29">
        <f t="shared" si="17"/>
        <v>1.2569487269260744E-3</v>
      </c>
      <c r="I206" s="29">
        <f t="shared" si="18"/>
        <v>1.5115419516276852E-3</v>
      </c>
      <c r="J206" s="29">
        <f t="shared" si="19"/>
        <v>4.321122974589093E-4</v>
      </c>
      <c r="K206" s="29">
        <f t="shared" si="20"/>
        <v>5.4162009314549926E-5</v>
      </c>
    </row>
    <row r="207" spans="1:11" x14ac:dyDescent="0.25">
      <c r="A207" s="51" t="s">
        <v>78</v>
      </c>
      <c r="B207" s="21">
        <v>0</v>
      </c>
      <c r="C207" s="21">
        <v>0</v>
      </c>
      <c r="D207" s="21">
        <v>0</v>
      </c>
      <c r="E207" s="21">
        <v>0</v>
      </c>
      <c r="F207" s="22">
        <v>0</v>
      </c>
      <c r="G207" s="29">
        <f t="shared" si="16"/>
        <v>0</v>
      </c>
      <c r="H207" s="29">
        <f t="shared" si="17"/>
        <v>0</v>
      </c>
      <c r="I207" s="29">
        <f t="shared" si="18"/>
        <v>0</v>
      </c>
      <c r="J207" s="29">
        <f t="shared" si="19"/>
        <v>0</v>
      </c>
      <c r="K207" s="29">
        <f t="shared" si="20"/>
        <v>0</v>
      </c>
    </row>
    <row r="208" spans="1:11" x14ac:dyDescent="0.25">
      <c r="A208" s="51" t="s">
        <v>64</v>
      </c>
      <c r="B208" s="21">
        <v>0</v>
      </c>
      <c r="C208" s="21">
        <v>0</v>
      </c>
      <c r="D208" s="21">
        <v>0</v>
      </c>
      <c r="E208" s="21">
        <v>0</v>
      </c>
      <c r="F208" s="22">
        <v>1900</v>
      </c>
      <c r="G208" s="29">
        <f t="shared" si="16"/>
        <v>0</v>
      </c>
      <c r="H208" s="29">
        <f t="shared" si="17"/>
        <v>0</v>
      </c>
      <c r="I208" s="29">
        <f t="shared" si="18"/>
        <v>0</v>
      </c>
      <c r="J208" s="29">
        <f t="shared" si="19"/>
        <v>0</v>
      </c>
      <c r="K208" s="29">
        <f t="shared" si="20"/>
        <v>2.3146157826730738E-5</v>
      </c>
    </row>
    <row r="209" spans="1:11" x14ac:dyDescent="0.25">
      <c r="A209" s="51" t="s">
        <v>122</v>
      </c>
      <c r="B209" s="21">
        <v>0</v>
      </c>
      <c r="C209" s="21">
        <v>0</v>
      </c>
      <c r="D209" s="21">
        <v>0</v>
      </c>
      <c r="E209" s="21">
        <v>0</v>
      </c>
      <c r="F209" s="22">
        <v>0</v>
      </c>
      <c r="G209" s="29">
        <f t="shared" si="16"/>
        <v>0</v>
      </c>
      <c r="H209" s="29">
        <f t="shared" si="17"/>
        <v>0</v>
      </c>
      <c r="I209" s="29">
        <f t="shared" si="18"/>
        <v>0</v>
      </c>
      <c r="J209" s="29">
        <f t="shared" si="19"/>
        <v>0</v>
      </c>
      <c r="K209" s="29">
        <f t="shared" si="20"/>
        <v>0</v>
      </c>
    </row>
    <row r="210" spans="1:11" x14ac:dyDescent="0.25">
      <c r="A210" s="51" t="s">
        <v>109</v>
      </c>
      <c r="B210" s="21">
        <v>0</v>
      </c>
      <c r="C210" s="21">
        <v>0</v>
      </c>
      <c r="D210" s="21">
        <v>0</v>
      </c>
      <c r="E210" s="21">
        <v>0</v>
      </c>
      <c r="F210" s="22">
        <v>0</v>
      </c>
      <c r="G210" s="29">
        <f t="shared" si="16"/>
        <v>0</v>
      </c>
      <c r="H210" s="29">
        <f t="shared" si="17"/>
        <v>0</v>
      </c>
      <c r="I210" s="29">
        <f t="shared" si="18"/>
        <v>0</v>
      </c>
      <c r="J210" s="29">
        <f t="shared" si="19"/>
        <v>0</v>
      </c>
      <c r="K210" s="29">
        <f t="shared" si="20"/>
        <v>0</v>
      </c>
    </row>
    <row r="211" spans="1:11" x14ac:dyDescent="0.25">
      <c r="A211" s="51" t="s">
        <v>57</v>
      </c>
      <c r="B211" s="21">
        <v>0</v>
      </c>
      <c r="C211" s="21">
        <v>9</v>
      </c>
      <c r="D211" s="21">
        <v>0</v>
      </c>
      <c r="E211" s="21">
        <v>0</v>
      </c>
      <c r="F211" s="22">
        <v>0</v>
      </c>
      <c r="G211" s="29">
        <f t="shared" si="16"/>
        <v>0</v>
      </c>
      <c r="H211" s="29">
        <f t="shared" si="17"/>
        <v>6.1513950595070578E-8</v>
      </c>
      <c r="I211" s="29">
        <f t="shared" si="18"/>
        <v>0</v>
      </c>
      <c r="J211" s="29">
        <f t="shared" si="19"/>
        <v>0</v>
      </c>
      <c r="K211" s="29">
        <f t="shared" si="20"/>
        <v>0</v>
      </c>
    </row>
    <row r="212" spans="1:11" x14ac:dyDescent="0.25">
      <c r="A212" s="51" t="s">
        <v>123</v>
      </c>
      <c r="B212" s="21">
        <v>0</v>
      </c>
      <c r="C212" s="21">
        <v>0</v>
      </c>
      <c r="D212" s="21">
        <v>0</v>
      </c>
      <c r="E212" s="21">
        <v>0</v>
      </c>
      <c r="F212" s="22">
        <v>0</v>
      </c>
      <c r="G212" s="29">
        <f t="shared" si="16"/>
        <v>0</v>
      </c>
      <c r="H212" s="29">
        <f t="shared" si="17"/>
        <v>0</v>
      </c>
      <c r="I212" s="29">
        <f t="shared" si="18"/>
        <v>0</v>
      </c>
      <c r="J212" s="29">
        <f t="shared" si="19"/>
        <v>0</v>
      </c>
      <c r="K212" s="29">
        <f t="shared" si="20"/>
        <v>0</v>
      </c>
    </row>
    <row r="213" spans="1:11" x14ac:dyDescent="0.25">
      <c r="A213" s="51" t="s">
        <v>93</v>
      </c>
      <c r="B213" s="21">
        <v>3470</v>
      </c>
      <c r="C213" s="21">
        <v>6355</v>
      </c>
      <c r="D213" s="21">
        <v>2110</v>
      </c>
      <c r="E213" s="21">
        <v>5252</v>
      </c>
      <c r="F213" s="22">
        <v>2030</v>
      </c>
      <c r="G213" s="29">
        <f t="shared" si="16"/>
        <v>3.1830758261682479E-5</v>
      </c>
      <c r="H213" s="29">
        <f t="shared" si="17"/>
        <v>4.3435684003519284E-5</v>
      </c>
      <c r="I213" s="29">
        <f t="shared" si="18"/>
        <v>2.076753563711576E-5</v>
      </c>
      <c r="J213" s="29">
        <f t="shared" si="19"/>
        <v>2.8129423843307325E-5</v>
      </c>
      <c r="K213" s="29">
        <f t="shared" si="20"/>
        <v>2.4729842309612314E-5</v>
      </c>
    </row>
    <row r="214" spans="1:11" x14ac:dyDescent="0.25">
      <c r="A214" s="51" t="s">
        <v>110</v>
      </c>
      <c r="B214" s="21">
        <v>0</v>
      </c>
      <c r="C214" s="21">
        <v>0</v>
      </c>
      <c r="D214" s="21">
        <v>0</v>
      </c>
      <c r="E214" s="21">
        <v>0</v>
      </c>
      <c r="F214" s="22">
        <v>0</v>
      </c>
      <c r="G214" s="29">
        <f t="shared" si="16"/>
        <v>0</v>
      </c>
      <c r="H214" s="29">
        <f t="shared" si="17"/>
        <v>0</v>
      </c>
      <c r="I214" s="29">
        <f t="shared" si="18"/>
        <v>0</v>
      </c>
      <c r="J214" s="29">
        <f t="shared" si="19"/>
        <v>0</v>
      </c>
      <c r="K214" s="29">
        <f t="shared" si="20"/>
        <v>0</v>
      </c>
    </row>
    <row r="215" spans="1:11" x14ac:dyDescent="0.25">
      <c r="A215" s="51" t="s">
        <v>124</v>
      </c>
      <c r="B215" s="21">
        <v>0</v>
      </c>
      <c r="C215" s="21">
        <v>0</v>
      </c>
      <c r="D215" s="21">
        <v>0</v>
      </c>
      <c r="E215" s="21">
        <v>0</v>
      </c>
      <c r="F215" s="22">
        <v>0</v>
      </c>
      <c r="G215" s="29">
        <f t="shared" si="16"/>
        <v>0</v>
      </c>
      <c r="H215" s="29">
        <f t="shared" si="17"/>
        <v>0</v>
      </c>
      <c r="I215" s="29">
        <f t="shared" si="18"/>
        <v>0</v>
      </c>
      <c r="J215" s="29">
        <f t="shared" si="19"/>
        <v>0</v>
      </c>
      <c r="K215" s="29">
        <f t="shared" si="20"/>
        <v>0</v>
      </c>
    </row>
    <row r="216" spans="1:11" x14ac:dyDescent="0.25">
      <c r="A216" s="51" t="s">
        <v>125</v>
      </c>
      <c r="B216" s="21">
        <v>0</v>
      </c>
      <c r="C216" s="21">
        <v>0</v>
      </c>
      <c r="D216" s="21">
        <v>0</v>
      </c>
      <c r="E216" s="21">
        <v>0</v>
      </c>
      <c r="F216" s="22">
        <v>0</v>
      </c>
      <c r="G216" s="29">
        <f t="shared" si="16"/>
        <v>0</v>
      </c>
      <c r="H216" s="29">
        <f t="shared" si="17"/>
        <v>0</v>
      </c>
      <c r="I216" s="29">
        <f t="shared" si="18"/>
        <v>0</v>
      </c>
      <c r="J216" s="29">
        <f t="shared" si="19"/>
        <v>0</v>
      </c>
      <c r="K216" s="29">
        <f t="shared" si="20"/>
        <v>0</v>
      </c>
    </row>
    <row r="217" spans="1:11" x14ac:dyDescent="0.25">
      <c r="A217" s="51" t="s">
        <v>81</v>
      </c>
      <c r="B217" s="21">
        <v>0</v>
      </c>
      <c r="C217" s="21">
        <v>0</v>
      </c>
      <c r="D217" s="21">
        <v>0</v>
      </c>
      <c r="E217" s="21">
        <v>0</v>
      </c>
      <c r="F217" s="22">
        <v>0</v>
      </c>
      <c r="G217" s="29">
        <f t="shared" si="16"/>
        <v>0</v>
      </c>
      <c r="H217" s="29">
        <f t="shared" si="17"/>
        <v>0</v>
      </c>
      <c r="I217" s="29">
        <f t="shared" si="18"/>
        <v>0</v>
      </c>
      <c r="J217" s="29">
        <f t="shared" si="19"/>
        <v>0</v>
      </c>
      <c r="K217" s="29">
        <f t="shared" si="20"/>
        <v>0</v>
      </c>
    </row>
    <row r="218" spans="1:11" x14ac:dyDescent="0.25">
      <c r="A218" s="51" t="s">
        <v>82</v>
      </c>
      <c r="B218" s="21">
        <v>0</v>
      </c>
      <c r="C218" s="21">
        <v>0</v>
      </c>
      <c r="D218" s="21">
        <v>2049</v>
      </c>
      <c r="E218" s="21">
        <v>753</v>
      </c>
      <c r="F218" s="22">
        <v>0</v>
      </c>
      <c r="G218" s="29">
        <f t="shared" si="16"/>
        <v>0</v>
      </c>
      <c r="H218" s="29">
        <f t="shared" si="17"/>
        <v>0</v>
      </c>
      <c r="I218" s="29">
        <f t="shared" si="18"/>
        <v>2.0167147166090138E-5</v>
      </c>
      <c r="J218" s="29">
        <f t="shared" si="19"/>
        <v>4.0330266858359515E-6</v>
      </c>
      <c r="K218" s="29">
        <f t="shared" si="20"/>
        <v>0</v>
      </c>
    </row>
    <row r="219" spans="1:11" x14ac:dyDescent="0.25">
      <c r="A219" s="51" t="s">
        <v>59</v>
      </c>
      <c r="B219" s="21">
        <v>109221</v>
      </c>
      <c r="C219" s="21">
        <v>406234</v>
      </c>
      <c r="D219" s="21">
        <v>461053</v>
      </c>
      <c r="E219" s="21">
        <v>123</v>
      </c>
      <c r="F219" s="22">
        <v>269059</v>
      </c>
      <c r="G219" s="29">
        <f t="shared" si="16"/>
        <v>1.0018983423917068E-3</v>
      </c>
      <c r="H219" s="29">
        <f t="shared" si="17"/>
        <v>2.7765620228931004E-3</v>
      </c>
      <c r="I219" s="29">
        <f t="shared" si="18"/>
        <v>4.5378837005209159E-3</v>
      </c>
      <c r="J219" s="29">
        <f t="shared" si="19"/>
        <v>6.5878125147121122E-7</v>
      </c>
      <c r="K219" s="29">
        <f t="shared" si="20"/>
        <v>3.2777274098433396E-3</v>
      </c>
    </row>
    <row r="220" spans="1:11" x14ac:dyDescent="0.25">
      <c r="A220" s="51" t="s">
        <v>84</v>
      </c>
      <c r="B220" s="21">
        <v>0</v>
      </c>
      <c r="C220" s="21">
        <v>0</v>
      </c>
      <c r="D220" s="21">
        <v>0</v>
      </c>
      <c r="E220" s="21">
        <v>0</v>
      </c>
      <c r="F220" s="22">
        <v>0</v>
      </c>
      <c r="G220" s="29">
        <f t="shared" si="16"/>
        <v>0</v>
      </c>
      <c r="H220" s="29">
        <f t="shared" si="17"/>
        <v>0</v>
      </c>
      <c r="I220" s="29">
        <f t="shared" si="18"/>
        <v>0</v>
      </c>
      <c r="J220" s="29">
        <f t="shared" si="19"/>
        <v>0</v>
      </c>
      <c r="K220" s="29">
        <f t="shared" si="20"/>
        <v>0</v>
      </c>
    </row>
    <row r="221" spans="1:11" x14ac:dyDescent="0.25">
      <c r="A221" s="51" t="s">
        <v>114</v>
      </c>
      <c r="B221" s="21">
        <v>0</v>
      </c>
      <c r="C221" s="21">
        <v>0</v>
      </c>
      <c r="D221" s="21">
        <v>0</v>
      </c>
      <c r="E221" s="21">
        <v>0</v>
      </c>
      <c r="F221" s="22">
        <v>0</v>
      </c>
      <c r="G221" s="29">
        <f t="shared" si="16"/>
        <v>0</v>
      </c>
      <c r="H221" s="29">
        <f t="shared" si="17"/>
        <v>0</v>
      </c>
      <c r="I221" s="29">
        <f t="shared" si="18"/>
        <v>0</v>
      </c>
      <c r="J221" s="29">
        <f t="shared" si="19"/>
        <v>0</v>
      </c>
      <c r="K221" s="29">
        <f t="shared" si="20"/>
        <v>0</v>
      </c>
    </row>
    <row r="222" spans="1:11" x14ac:dyDescent="0.25">
      <c r="A222" s="51" t="s">
        <v>87</v>
      </c>
      <c r="B222" s="21">
        <v>0</v>
      </c>
      <c r="C222" s="21">
        <v>0</v>
      </c>
      <c r="D222" s="21">
        <v>0</v>
      </c>
      <c r="E222" s="21">
        <v>0</v>
      </c>
      <c r="F222" s="22">
        <v>0</v>
      </c>
      <c r="G222" s="29">
        <f t="shared" si="16"/>
        <v>0</v>
      </c>
      <c r="H222" s="29">
        <f t="shared" si="17"/>
        <v>0</v>
      </c>
      <c r="I222" s="29">
        <f t="shared" si="18"/>
        <v>0</v>
      </c>
      <c r="J222" s="29">
        <f t="shared" si="19"/>
        <v>0</v>
      </c>
      <c r="K222" s="29">
        <f t="shared" si="20"/>
        <v>0</v>
      </c>
    </row>
    <row r="223" spans="1:11" x14ac:dyDescent="0.25">
      <c r="A223" s="51" t="s">
        <v>100</v>
      </c>
      <c r="B223" s="21">
        <v>9</v>
      </c>
      <c r="C223" s="21">
        <v>0</v>
      </c>
      <c r="D223" s="21">
        <v>0</v>
      </c>
      <c r="E223" s="21">
        <v>9</v>
      </c>
      <c r="F223" s="22">
        <v>8</v>
      </c>
      <c r="G223" s="29">
        <f t="shared" si="16"/>
        <v>8.255816263836954E-8</v>
      </c>
      <c r="H223" s="29">
        <f t="shared" si="17"/>
        <v>0</v>
      </c>
      <c r="I223" s="29">
        <f t="shared" si="18"/>
        <v>0</v>
      </c>
      <c r="J223" s="29">
        <f t="shared" si="19"/>
        <v>4.8203506205210574E-8</v>
      </c>
      <c r="K223" s="29">
        <f t="shared" si="20"/>
        <v>9.7457506638866269E-8</v>
      </c>
    </row>
    <row r="224" spans="1:11" x14ac:dyDescent="0.25">
      <c r="A224" s="51" t="s">
        <v>101</v>
      </c>
      <c r="B224" s="21">
        <v>0</v>
      </c>
      <c r="C224" s="21">
        <v>0</v>
      </c>
      <c r="D224" s="21">
        <v>0</v>
      </c>
      <c r="E224" s="21">
        <v>0</v>
      </c>
      <c r="F224" s="22">
        <v>0</v>
      </c>
      <c r="G224" s="29">
        <f t="shared" si="16"/>
        <v>0</v>
      </c>
      <c r="H224" s="29">
        <f t="shared" si="17"/>
        <v>0</v>
      </c>
      <c r="I224" s="29">
        <f t="shared" si="18"/>
        <v>0</v>
      </c>
      <c r="J224" s="29">
        <f t="shared" si="19"/>
        <v>0</v>
      </c>
      <c r="K224" s="29">
        <f t="shared" si="20"/>
        <v>0</v>
      </c>
    </row>
    <row r="225" spans="1:11" x14ac:dyDescent="0.25">
      <c r="A225" s="51" t="s">
        <v>63</v>
      </c>
      <c r="B225" s="21">
        <v>82923</v>
      </c>
      <c r="C225" s="21">
        <v>101789</v>
      </c>
      <c r="D225" s="21">
        <v>150648</v>
      </c>
      <c r="E225" s="21">
        <v>30106</v>
      </c>
      <c r="F225" s="22">
        <v>3525</v>
      </c>
      <c r="G225" s="29">
        <f t="shared" si="16"/>
        <v>7.6066339116239085E-4</v>
      </c>
      <c r="H225" s="29">
        <f t="shared" si="17"/>
        <v>6.9571594634684883E-4</v>
      </c>
      <c r="I225" s="29">
        <f t="shared" si="18"/>
        <v>1.4827429898863578E-3</v>
      </c>
      <c r="J225" s="29">
        <f t="shared" si="19"/>
        <v>1.6124608420156329E-4</v>
      </c>
      <c r="K225" s="29">
        <f t="shared" si="20"/>
        <v>4.2942213862750449E-5</v>
      </c>
    </row>
    <row r="226" spans="1:11" x14ac:dyDescent="0.25">
      <c r="A226" s="51" t="s">
        <v>126</v>
      </c>
      <c r="B226" s="21">
        <v>236</v>
      </c>
      <c r="C226" s="21">
        <v>0</v>
      </c>
      <c r="D226" s="21">
        <v>0</v>
      </c>
      <c r="E226" s="21">
        <v>0</v>
      </c>
      <c r="F226" s="22">
        <v>0</v>
      </c>
      <c r="G226" s="29">
        <f t="shared" si="16"/>
        <v>2.1648584869616905E-6</v>
      </c>
      <c r="H226" s="29">
        <f t="shared" si="17"/>
        <v>0</v>
      </c>
      <c r="I226" s="29">
        <f t="shared" si="18"/>
        <v>0</v>
      </c>
      <c r="J226" s="29">
        <f t="shared" si="19"/>
        <v>0</v>
      </c>
      <c r="K226" s="29">
        <f t="shared" si="20"/>
        <v>0</v>
      </c>
    </row>
    <row r="227" spans="1:11" x14ac:dyDescent="0.25">
      <c r="A227" s="51" t="s">
        <v>103</v>
      </c>
      <c r="B227" s="21">
        <v>0</v>
      </c>
      <c r="C227" s="21">
        <v>0</v>
      </c>
      <c r="D227" s="21">
        <v>0</v>
      </c>
      <c r="E227" s="21">
        <v>0</v>
      </c>
      <c r="F227" s="22">
        <v>0</v>
      </c>
      <c r="G227" s="29">
        <f t="shared" si="16"/>
        <v>0</v>
      </c>
      <c r="H227" s="29">
        <f t="shared" si="17"/>
        <v>0</v>
      </c>
      <c r="I227" s="29">
        <f t="shared" si="18"/>
        <v>0</v>
      </c>
      <c r="J227" s="29">
        <f t="shared" si="19"/>
        <v>0</v>
      </c>
      <c r="K227" s="29">
        <f t="shared" si="20"/>
        <v>0</v>
      </c>
    </row>
    <row r="228" spans="1:11" s="17" customFormat="1" x14ac:dyDescent="0.25">
      <c r="A228" s="52">
        <v>810199</v>
      </c>
      <c r="B228" s="23">
        <v>694570</v>
      </c>
      <c r="C228" s="23">
        <v>1040987</v>
      </c>
      <c r="D228" s="23">
        <v>1435628</v>
      </c>
      <c r="E228" s="23">
        <v>1029754</v>
      </c>
      <c r="F228" s="24">
        <v>1055114</v>
      </c>
      <c r="G228" s="18">
        <f t="shared" si="16"/>
        <v>6.3713803359702597E-3</v>
      </c>
      <c r="H228" s="18">
        <f t="shared" si="17"/>
        <v>7.1150247653456377E-3</v>
      </c>
      <c r="I228" s="18">
        <f t="shared" si="18"/>
        <v>1.4130073768550343E-2</v>
      </c>
      <c r="J228" s="18">
        <f t="shared" si="19"/>
        <v>5.5153059254267126E-3</v>
      </c>
      <c r="K228" s="18">
        <f t="shared" si="20"/>
        <v>1.2853597457470093E-2</v>
      </c>
    </row>
    <row r="229" spans="1:11" x14ac:dyDescent="0.25">
      <c r="A229" s="51" t="s">
        <v>71</v>
      </c>
      <c r="B229" s="21">
        <v>34482</v>
      </c>
      <c r="C229" s="21">
        <v>7753</v>
      </c>
      <c r="D229" s="21">
        <v>1601</v>
      </c>
      <c r="E229" s="21">
        <v>3669</v>
      </c>
      <c r="F229" s="22">
        <v>145916</v>
      </c>
      <c r="G229" s="29">
        <f t="shared" si="16"/>
        <v>3.1630784045513983E-4</v>
      </c>
      <c r="H229" s="29">
        <f t="shared" si="17"/>
        <v>5.2990850995953575E-5</v>
      </c>
      <c r="I229" s="29">
        <f t="shared" si="18"/>
        <v>1.5757736755934755E-5</v>
      </c>
      <c r="J229" s="29">
        <f t="shared" si="19"/>
        <v>1.9650962696324178E-5</v>
      </c>
      <c r="K229" s="29">
        <f t="shared" si="20"/>
        <v>1.7775761923396012E-3</v>
      </c>
    </row>
    <row r="230" spans="1:11" x14ac:dyDescent="0.25">
      <c r="A230" s="51" t="s">
        <v>90</v>
      </c>
      <c r="B230" s="21">
        <v>0</v>
      </c>
      <c r="C230" s="21">
        <v>0</v>
      </c>
      <c r="D230" s="21">
        <v>0</v>
      </c>
      <c r="E230" s="21">
        <v>0</v>
      </c>
      <c r="F230" s="22">
        <v>0</v>
      </c>
      <c r="G230" s="29">
        <f t="shared" si="16"/>
        <v>0</v>
      </c>
      <c r="H230" s="29">
        <f t="shared" si="17"/>
        <v>0</v>
      </c>
      <c r="I230" s="29">
        <f t="shared" si="18"/>
        <v>0</v>
      </c>
      <c r="J230" s="29">
        <f t="shared" si="19"/>
        <v>0</v>
      </c>
      <c r="K230" s="29">
        <f t="shared" si="20"/>
        <v>0</v>
      </c>
    </row>
    <row r="231" spans="1:11" x14ac:dyDescent="0.25">
      <c r="A231" s="51" t="s">
        <v>66</v>
      </c>
      <c r="B231" s="21">
        <v>264</v>
      </c>
      <c r="C231" s="21">
        <v>0</v>
      </c>
      <c r="D231" s="21">
        <v>1790</v>
      </c>
      <c r="E231" s="21">
        <v>2123</v>
      </c>
      <c r="F231" s="22">
        <v>6374</v>
      </c>
      <c r="G231" s="29">
        <f t="shared" si="16"/>
        <v>2.4217061040588401E-6</v>
      </c>
      <c r="H231" s="29">
        <f t="shared" si="17"/>
        <v>0</v>
      </c>
      <c r="I231" s="29">
        <f t="shared" si="18"/>
        <v>1.7617956772719056E-5</v>
      </c>
      <c r="J231" s="29">
        <f t="shared" si="19"/>
        <v>1.1370671519295783E-5</v>
      </c>
      <c r="K231" s="29">
        <f t="shared" si="20"/>
        <v>7.7649268414516689E-5</v>
      </c>
    </row>
    <row r="232" spans="1:11" x14ac:dyDescent="0.25">
      <c r="A232" s="51" t="s">
        <v>74</v>
      </c>
      <c r="B232" s="21">
        <v>5580</v>
      </c>
      <c r="C232" s="21">
        <v>47536</v>
      </c>
      <c r="D232" s="21">
        <v>48890</v>
      </c>
      <c r="E232" s="21">
        <v>37036</v>
      </c>
      <c r="F232" s="22">
        <v>14637</v>
      </c>
      <c r="G232" s="29">
        <f t="shared" si="16"/>
        <v>5.1186060835789118E-5</v>
      </c>
      <c r="H232" s="29">
        <f t="shared" si="17"/>
        <v>3.2490301727636391E-4</v>
      </c>
      <c r="I232" s="29">
        <f t="shared" si="18"/>
        <v>4.8119659587610874E-4</v>
      </c>
      <c r="J232" s="29">
        <f t="shared" si="19"/>
        <v>1.9836278397957543E-4</v>
      </c>
      <c r="K232" s="29">
        <f t="shared" si="20"/>
        <v>1.7831069058413569E-4</v>
      </c>
    </row>
    <row r="233" spans="1:11" x14ac:dyDescent="0.25">
      <c r="A233" s="51" t="s">
        <v>61</v>
      </c>
      <c r="B233" s="21">
        <v>151007</v>
      </c>
      <c r="C233" s="21">
        <v>330938</v>
      </c>
      <c r="D233" s="21">
        <v>170068</v>
      </c>
      <c r="E233" s="21">
        <v>179286</v>
      </c>
      <c r="F233" s="22">
        <v>41919</v>
      </c>
      <c r="G233" s="29">
        <f t="shared" si="16"/>
        <v>1.3852067183924744E-3</v>
      </c>
      <c r="H233" s="29">
        <f t="shared" si="17"/>
        <v>2.2619226424479407E-3</v>
      </c>
      <c r="I233" s="29">
        <f t="shared" si="18"/>
        <v>1.6738830572194327E-3</v>
      </c>
      <c r="J233" s="29">
        <f t="shared" si="19"/>
        <v>9.6024597927859808E-4</v>
      </c>
      <c r="K233" s="29">
        <f t="shared" si="20"/>
        <v>5.1066515259932932E-4</v>
      </c>
    </row>
    <row r="234" spans="1:11" x14ac:dyDescent="0.25">
      <c r="A234" s="51" t="s">
        <v>62</v>
      </c>
      <c r="B234" s="21">
        <v>392305</v>
      </c>
      <c r="C234" s="21">
        <v>588300</v>
      </c>
      <c r="D234" s="21">
        <v>772622</v>
      </c>
      <c r="E234" s="21">
        <v>706704</v>
      </c>
      <c r="F234" s="22">
        <v>594762</v>
      </c>
      <c r="G234" s="29">
        <f t="shared" si="16"/>
        <v>3.5986644437606182E-3</v>
      </c>
      <c r="H234" s="29">
        <f t="shared" si="17"/>
        <v>4.0209619038977804E-3</v>
      </c>
      <c r="I234" s="29">
        <f t="shared" si="18"/>
        <v>7.6044810042747166E-3</v>
      </c>
      <c r="J234" s="29">
        <f t="shared" si="19"/>
        <v>3.7850678499163483E-3</v>
      </c>
      <c r="K234" s="29">
        <f t="shared" si="20"/>
        <v>7.2455026954431718E-3</v>
      </c>
    </row>
    <row r="235" spans="1:11" x14ac:dyDescent="0.25">
      <c r="A235" s="51" t="s">
        <v>76</v>
      </c>
      <c r="B235" s="21">
        <v>0</v>
      </c>
      <c r="C235" s="21">
        <v>0</v>
      </c>
      <c r="D235" s="21">
        <v>446</v>
      </c>
      <c r="E235" s="21">
        <v>0</v>
      </c>
      <c r="F235" s="22">
        <v>0</v>
      </c>
      <c r="G235" s="29">
        <f t="shared" si="16"/>
        <v>0</v>
      </c>
      <c r="H235" s="29">
        <f t="shared" si="17"/>
        <v>0</v>
      </c>
      <c r="I235" s="29">
        <f t="shared" si="18"/>
        <v>4.3897255422529048E-6</v>
      </c>
      <c r="J235" s="29">
        <f t="shared" si="19"/>
        <v>0</v>
      </c>
      <c r="K235" s="29">
        <f t="shared" si="20"/>
        <v>0</v>
      </c>
    </row>
    <row r="236" spans="1:11" x14ac:dyDescent="0.25">
      <c r="A236" s="51" t="s">
        <v>56</v>
      </c>
      <c r="B236" s="21">
        <v>9769</v>
      </c>
      <c r="C236" s="21">
        <v>11907</v>
      </c>
      <c r="D236" s="21">
        <v>73766</v>
      </c>
      <c r="E236" s="21">
        <v>79206</v>
      </c>
      <c r="F236" s="22">
        <v>53318</v>
      </c>
      <c r="G236" s="29">
        <f t="shared" si="16"/>
        <v>8.9612298979359115E-5</v>
      </c>
      <c r="H236" s="29">
        <f t="shared" si="17"/>
        <v>8.1382956637278373E-5</v>
      </c>
      <c r="I236" s="29">
        <f t="shared" si="18"/>
        <v>7.2603698284714742E-4</v>
      </c>
      <c r="J236" s="29">
        <f t="shared" si="19"/>
        <v>4.2422299027665655E-4</v>
      </c>
      <c r="K236" s="29">
        <f t="shared" si="20"/>
        <v>6.4952991737138397E-4</v>
      </c>
    </row>
    <row r="237" spans="1:11" x14ac:dyDescent="0.25">
      <c r="A237" s="51" t="s">
        <v>109</v>
      </c>
      <c r="B237" s="21">
        <v>0</v>
      </c>
      <c r="C237" s="21">
        <v>0</v>
      </c>
      <c r="D237" s="21">
        <v>0</v>
      </c>
      <c r="E237" s="21">
        <v>0</v>
      </c>
      <c r="F237" s="22">
        <v>0</v>
      </c>
      <c r="G237" s="29">
        <f t="shared" si="16"/>
        <v>0</v>
      </c>
      <c r="H237" s="29">
        <f t="shared" si="17"/>
        <v>0</v>
      </c>
      <c r="I237" s="29">
        <f t="shared" si="18"/>
        <v>0</v>
      </c>
      <c r="J237" s="29">
        <f t="shared" si="19"/>
        <v>0</v>
      </c>
      <c r="K237" s="29">
        <f t="shared" si="20"/>
        <v>0</v>
      </c>
    </row>
    <row r="238" spans="1:11" x14ac:dyDescent="0.25">
      <c r="A238" s="51" t="s">
        <v>57</v>
      </c>
      <c r="B238" s="21">
        <v>0</v>
      </c>
      <c r="C238" s="21">
        <v>0</v>
      </c>
      <c r="D238" s="21">
        <v>354263</v>
      </c>
      <c r="E238" s="21">
        <v>344</v>
      </c>
      <c r="F238" s="22">
        <v>0</v>
      </c>
      <c r="G238" s="29">
        <f t="shared" si="16"/>
        <v>0</v>
      </c>
      <c r="H238" s="29">
        <f t="shared" si="17"/>
        <v>0</v>
      </c>
      <c r="I238" s="29">
        <f t="shared" si="18"/>
        <v>3.4868101788680284E-3</v>
      </c>
      <c r="J238" s="29">
        <f t="shared" si="19"/>
        <v>1.8424451260658265E-6</v>
      </c>
      <c r="K238" s="29">
        <f t="shared" si="20"/>
        <v>0</v>
      </c>
    </row>
    <row r="239" spans="1:11" x14ac:dyDescent="0.25">
      <c r="A239" s="51" t="s">
        <v>127</v>
      </c>
      <c r="B239" s="21">
        <v>28</v>
      </c>
      <c r="C239" s="21">
        <v>0</v>
      </c>
      <c r="D239" s="21">
        <v>524</v>
      </c>
      <c r="E239" s="21">
        <v>0</v>
      </c>
      <c r="F239" s="22">
        <v>373</v>
      </c>
      <c r="G239" s="29">
        <f t="shared" si="16"/>
        <v>2.5684761709714971E-7</v>
      </c>
      <c r="H239" s="29">
        <f t="shared" si="17"/>
        <v>0</v>
      </c>
      <c r="I239" s="29">
        <f t="shared" si="18"/>
        <v>5.1574353904496006E-6</v>
      </c>
      <c r="J239" s="29">
        <f t="shared" si="19"/>
        <v>0</v>
      </c>
      <c r="K239" s="29">
        <f t="shared" si="20"/>
        <v>4.5439562470371392E-6</v>
      </c>
    </row>
    <row r="240" spans="1:11" x14ac:dyDescent="0.25">
      <c r="A240" s="51" t="s">
        <v>68</v>
      </c>
      <c r="B240" s="21">
        <v>17578</v>
      </c>
      <c r="C240" s="21">
        <v>33321</v>
      </c>
      <c r="D240" s="21">
        <v>0</v>
      </c>
      <c r="E240" s="21">
        <v>8409</v>
      </c>
      <c r="F240" s="22">
        <v>3230</v>
      </c>
      <c r="G240" s="29">
        <f t="shared" si="16"/>
        <v>1.6124526476191776E-4</v>
      </c>
      <c r="H240" s="29">
        <f t="shared" si="17"/>
        <v>2.2774514975314964E-4</v>
      </c>
      <c r="I240" s="29">
        <f t="shared" si="18"/>
        <v>0</v>
      </c>
      <c r="J240" s="29">
        <f t="shared" si="19"/>
        <v>4.5038142631068412E-5</v>
      </c>
      <c r="K240" s="29">
        <f t="shared" si="20"/>
        <v>3.9348468305442253E-5</v>
      </c>
    </row>
    <row r="241" spans="1:11" x14ac:dyDescent="0.25">
      <c r="A241" s="51" t="s">
        <v>93</v>
      </c>
      <c r="B241" s="21">
        <v>0</v>
      </c>
      <c r="C241" s="21">
        <v>0</v>
      </c>
      <c r="D241" s="21">
        <v>0</v>
      </c>
      <c r="E241" s="21">
        <v>0</v>
      </c>
      <c r="F241" s="22">
        <v>74</v>
      </c>
      <c r="G241" s="29">
        <f t="shared" si="16"/>
        <v>0</v>
      </c>
      <c r="H241" s="29">
        <f t="shared" si="17"/>
        <v>0</v>
      </c>
      <c r="I241" s="29">
        <f t="shared" si="18"/>
        <v>0</v>
      </c>
      <c r="J241" s="29">
        <f t="shared" si="19"/>
        <v>0</v>
      </c>
      <c r="K241" s="29">
        <f t="shared" si="20"/>
        <v>9.0148193640951299E-7</v>
      </c>
    </row>
    <row r="242" spans="1:11" x14ac:dyDescent="0.25">
      <c r="A242" s="51" t="s">
        <v>95</v>
      </c>
      <c r="B242" s="21">
        <v>0</v>
      </c>
      <c r="C242" s="21">
        <v>0</v>
      </c>
      <c r="D242" s="21">
        <v>0</v>
      </c>
      <c r="E242" s="21">
        <v>279</v>
      </c>
      <c r="F242" s="22">
        <v>0</v>
      </c>
      <c r="G242" s="29">
        <f t="shared" si="16"/>
        <v>0</v>
      </c>
      <c r="H242" s="29">
        <f t="shared" si="17"/>
        <v>0</v>
      </c>
      <c r="I242" s="29">
        <f t="shared" si="18"/>
        <v>0</v>
      </c>
      <c r="J242" s="29">
        <f t="shared" si="19"/>
        <v>1.4943086923615279E-6</v>
      </c>
      <c r="K242" s="29">
        <f t="shared" si="20"/>
        <v>0</v>
      </c>
    </row>
    <row r="243" spans="1:11" x14ac:dyDescent="0.25">
      <c r="A243" s="51" t="s">
        <v>82</v>
      </c>
      <c r="B243" s="21">
        <v>0</v>
      </c>
      <c r="C243" s="21">
        <v>0</v>
      </c>
      <c r="D243" s="21">
        <v>0</v>
      </c>
      <c r="E243" s="21">
        <v>135</v>
      </c>
      <c r="F243" s="22">
        <v>0</v>
      </c>
      <c r="G243" s="29">
        <f t="shared" si="16"/>
        <v>0</v>
      </c>
      <c r="H243" s="29">
        <f t="shared" si="17"/>
        <v>0</v>
      </c>
      <c r="I243" s="29">
        <f t="shared" si="18"/>
        <v>0</v>
      </c>
      <c r="J243" s="29">
        <f t="shared" si="19"/>
        <v>7.2305259307815858E-7</v>
      </c>
      <c r="K243" s="29">
        <f t="shared" si="20"/>
        <v>0</v>
      </c>
    </row>
    <row r="244" spans="1:11" x14ac:dyDescent="0.25">
      <c r="A244" s="51" t="s">
        <v>59</v>
      </c>
      <c r="B244" s="21">
        <v>76633</v>
      </c>
      <c r="C244" s="21">
        <v>17541</v>
      </c>
      <c r="D244" s="21">
        <v>7907</v>
      </c>
      <c r="E244" s="21">
        <v>1</v>
      </c>
      <c r="F244" s="22">
        <v>191176</v>
      </c>
      <c r="G244" s="29">
        <f t="shared" si="16"/>
        <v>7.0296440860735264E-4</v>
      </c>
      <c r="H244" s="29">
        <f t="shared" si="17"/>
        <v>1.1989068970979255E-4</v>
      </c>
      <c r="I244" s="29">
        <f t="shared" si="18"/>
        <v>7.7824125252452282E-5</v>
      </c>
      <c r="J244" s="29">
        <f t="shared" si="19"/>
        <v>5.3559451339122859E-9</v>
      </c>
      <c r="K244" s="29">
        <f t="shared" si="20"/>
        <v>2.3289420361489871E-3</v>
      </c>
    </row>
    <row r="245" spans="1:11" x14ac:dyDescent="0.25">
      <c r="A245" s="51" t="s">
        <v>83</v>
      </c>
      <c r="B245" s="21">
        <v>0</v>
      </c>
      <c r="C245" s="21">
        <v>1802</v>
      </c>
      <c r="D245" s="21">
        <v>2477</v>
      </c>
      <c r="E245" s="21">
        <v>7728</v>
      </c>
      <c r="F245" s="22">
        <v>2213</v>
      </c>
      <c r="G245" s="29">
        <f t="shared" si="16"/>
        <v>0</v>
      </c>
      <c r="H245" s="29">
        <f t="shared" si="17"/>
        <v>1.231645988581302E-5</v>
      </c>
      <c r="I245" s="29">
        <f t="shared" si="18"/>
        <v>2.4379708897220728E-5</v>
      </c>
      <c r="J245" s="29">
        <f t="shared" si="19"/>
        <v>4.1390743994874147E-5</v>
      </c>
      <c r="K245" s="29">
        <f t="shared" si="20"/>
        <v>2.6959182773976381E-5</v>
      </c>
    </row>
    <row r="246" spans="1:11" x14ac:dyDescent="0.25">
      <c r="A246" s="51" t="s">
        <v>84</v>
      </c>
      <c r="B246" s="21">
        <v>0</v>
      </c>
      <c r="C246" s="21">
        <v>0</v>
      </c>
      <c r="D246" s="21">
        <v>0</v>
      </c>
      <c r="E246" s="21">
        <v>0</v>
      </c>
      <c r="F246" s="22">
        <v>0</v>
      </c>
      <c r="G246" s="29">
        <f t="shared" si="16"/>
        <v>0</v>
      </c>
      <c r="H246" s="29">
        <f t="shared" si="17"/>
        <v>0</v>
      </c>
      <c r="I246" s="29">
        <f t="shared" si="18"/>
        <v>0</v>
      </c>
      <c r="J246" s="29">
        <f t="shared" si="19"/>
        <v>0</v>
      </c>
      <c r="K246" s="29">
        <f t="shared" si="20"/>
        <v>0</v>
      </c>
    </row>
    <row r="247" spans="1:11" x14ac:dyDescent="0.25">
      <c r="A247" s="51" t="s">
        <v>98</v>
      </c>
      <c r="B247" s="21">
        <v>0</v>
      </c>
      <c r="C247" s="21">
        <v>0</v>
      </c>
      <c r="D247" s="21">
        <v>0</v>
      </c>
      <c r="E247" s="21">
        <v>0</v>
      </c>
      <c r="F247" s="22">
        <v>0</v>
      </c>
      <c r="G247" s="29">
        <f t="shared" si="16"/>
        <v>0</v>
      </c>
      <c r="H247" s="29">
        <f t="shared" si="17"/>
        <v>0</v>
      </c>
      <c r="I247" s="29">
        <f t="shared" si="18"/>
        <v>0</v>
      </c>
      <c r="J247" s="29">
        <f t="shared" si="19"/>
        <v>0</v>
      </c>
      <c r="K247" s="29">
        <f t="shared" si="20"/>
        <v>0</v>
      </c>
    </row>
    <row r="248" spans="1:11" x14ac:dyDescent="0.25">
      <c r="A248" s="51" t="s">
        <v>85</v>
      </c>
      <c r="B248" s="21">
        <v>0</v>
      </c>
      <c r="C248" s="21">
        <v>0</v>
      </c>
      <c r="D248" s="21">
        <v>0</v>
      </c>
      <c r="E248" s="21">
        <v>676</v>
      </c>
      <c r="F248" s="22">
        <v>0</v>
      </c>
      <c r="G248" s="29">
        <f t="shared" si="16"/>
        <v>0</v>
      </c>
      <c r="H248" s="29">
        <f t="shared" si="17"/>
        <v>0</v>
      </c>
      <c r="I248" s="29">
        <f t="shared" si="18"/>
        <v>0</v>
      </c>
      <c r="J248" s="29">
        <f t="shared" si="19"/>
        <v>3.6206189105247055E-6</v>
      </c>
      <c r="K248" s="29">
        <f t="shared" si="20"/>
        <v>0</v>
      </c>
    </row>
    <row r="249" spans="1:11" x14ac:dyDescent="0.25">
      <c r="A249" s="51" t="s">
        <v>114</v>
      </c>
      <c r="B249" s="21">
        <v>0</v>
      </c>
      <c r="C249" s="21">
        <v>0</v>
      </c>
      <c r="D249" s="21">
        <v>0</v>
      </c>
      <c r="E249" s="21">
        <v>0</v>
      </c>
      <c r="F249" s="22">
        <v>0</v>
      </c>
      <c r="G249" s="29">
        <f t="shared" si="16"/>
        <v>0</v>
      </c>
      <c r="H249" s="29">
        <f t="shared" si="17"/>
        <v>0</v>
      </c>
      <c r="I249" s="29">
        <f t="shared" si="18"/>
        <v>0</v>
      </c>
      <c r="J249" s="29">
        <f t="shared" si="19"/>
        <v>0</v>
      </c>
      <c r="K249" s="29">
        <f t="shared" si="20"/>
        <v>0</v>
      </c>
    </row>
    <row r="250" spans="1:11" x14ac:dyDescent="0.25">
      <c r="A250" s="51" t="s">
        <v>86</v>
      </c>
      <c r="B250" s="21">
        <v>0</v>
      </c>
      <c r="C250" s="21">
        <v>1382</v>
      </c>
      <c r="D250" s="21">
        <v>884</v>
      </c>
      <c r="E250" s="21">
        <v>2967</v>
      </c>
      <c r="F250" s="22">
        <v>633</v>
      </c>
      <c r="G250" s="29">
        <f t="shared" si="16"/>
        <v>0</v>
      </c>
      <c r="H250" s="29">
        <f t="shared" si="17"/>
        <v>9.4458088580430598E-6</v>
      </c>
      <c r="I250" s="29">
        <f t="shared" si="18"/>
        <v>8.7007116128958912E-6</v>
      </c>
      <c r="J250" s="29">
        <f t="shared" si="19"/>
        <v>1.5891089212317754E-5</v>
      </c>
      <c r="K250" s="29">
        <f t="shared" si="20"/>
        <v>7.7113252128002926E-6</v>
      </c>
    </row>
    <row r="251" spans="1:11" x14ac:dyDescent="0.25">
      <c r="A251" s="51" t="s">
        <v>87</v>
      </c>
      <c r="B251" s="21">
        <v>0</v>
      </c>
      <c r="C251" s="21">
        <v>0</v>
      </c>
      <c r="D251" s="21">
        <v>0</v>
      </c>
      <c r="E251" s="21">
        <v>375</v>
      </c>
      <c r="F251" s="22">
        <v>0</v>
      </c>
      <c r="G251" s="29">
        <f t="shared" si="16"/>
        <v>0</v>
      </c>
      <c r="H251" s="29">
        <f t="shared" si="17"/>
        <v>0</v>
      </c>
      <c r="I251" s="29">
        <f t="shared" si="18"/>
        <v>0</v>
      </c>
      <c r="J251" s="29">
        <f t="shared" si="19"/>
        <v>2.0084794252171074E-6</v>
      </c>
      <c r="K251" s="29">
        <f t="shared" si="20"/>
        <v>0</v>
      </c>
    </row>
    <row r="252" spans="1:11" x14ac:dyDescent="0.25">
      <c r="A252" s="51" t="s">
        <v>100</v>
      </c>
      <c r="B252" s="21">
        <v>0</v>
      </c>
      <c r="C252" s="21">
        <v>0</v>
      </c>
      <c r="D252" s="21">
        <v>0</v>
      </c>
      <c r="E252" s="21">
        <v>34</v>
      </c>
      <c r="F252" s="22">
        <v>0</v>
      </c>
      <c r="G252" s="29">
        <f t="shared" si="16"/>
        <v>0</v>
      </c>
      <c r="H252" s="29">
        <f t="shared" si="17"/>
        <v>0</v>
      </c>
      <c r="I252" s="29">
        <f t="shared" si="18"/>
        <v>0</v>
      </c>
      <c r="J252" s="29">
        <f t="shared" si="19"/>
        <v>1.8210213455301773E-7</v>
      </c>
      <c r="K252" s="29">
        <f t="shared" si="20"/>
        <v>0</v>
      </c>
    </row>
    <row r="253" spans="1:11" x14ac:dyDescent="0.25">
      <c r="A253" s="51" t="s">
        <v>63</v>
      </c>
      <c r="B253" s="21">
        <v>6856</v>
      </c>
      <c r="C253" s="21">
        <v>507</v>
      </c>
      <c r="D253" s="21">
        <v>390</v>
      </c>
      <c r="E253" s="21">
        <v>782</v>
      </c>
      <c r="F253" s="22">
        <v>489</v>
      </c>
      <c r="G253" s="29">
        <f t="shared" si="16"/>
        <v>6.2890973672073512E-5</v>
      </c>
      <c r="H253" s="29">
        <f t="shared" si="17"/>
        <v>3.4652858835223091E-6</v>
      </c>
      <c r="I253" s="29">
        <f t="shared" si="18"/>
        <v>3.838549240983482E-6</v>
      </c>
      <c r="J253" s="29">
        <f t="shared" si="19"/>
        <v>4.1883490947194077E-6</v>
      </c>
      <c r="K253" s="29">
        <f t="shared" si="20"/>
        <v>5.9570900933007006E-6</v>
      </c>
    </row>
    <row r="254" spans="1:11" x14ac:dyDescent="0.25">
      <c r="A254" s="51" t="s">
        <v>126</v>
      </c>
      <c r="B254" s="21">
        <v>68</v>
      </c>
      <c r="C254" s="21">
        <v>0</v>
      </c>
      <c r="D254" s="21">
        <v>0</v>
      </c>
      <c r="E254" s="21">
        <v>0</v>
      </c>
      <c r="F254" s="22">
        <v>0</v>
      </c>
      <c r="G254" s="29">
        <f t="shared" si="16"/>
        <v>6.237727843787921E-7</v>
      </c>
      <c r="H254" s="29">
        <f t="shared" si="17"/>
        <v>0</v>
      </c>
      <c r="I254" s="29">
        <f t="shared" si="18"/>
        <v>0</v>
      </c>
      <c r="J254" s="29">
        <f t="shared" si="19"/>
        <v>0</v>
      </c>
      <c r="K254" s="29">
        <f t="shared" si="20"/>
        <v>0</v>
      </c>
    </row>
    <row r="255" spans="1:11" s="17" customFormat="1" x14ac:dyDescent="0.25">
      <c r="A255" s="52">
        <v>81032000</v>
      </c>
      <c r="B255" s="23">
        <v>0</v>
      </c>
      <c r="C255" s="23">
        <v>0</v>
      </c>
      <c r="D255" s="23">
        <v>0</v>
      </c>
      <c r="E255" s="23">
        <v>0</v>
      </c>
      <c r="F255" s="24">
        <v>129</v>
      </c>
      <c r="G255" s="18">
        <f t="shared" si="16"/>
        <v>0</v>
      </c>
      <c r="H255" s="18">
        <f t="shared" si="17"/>
        <v>0</v>
      </c>
      <c r="I255" s="18">
        <f t="shared" si="18"/>
        <v>0</v>
      </c>
      <c r="J255" s="18">
        <f t="shared" si="19"/>
        <v>0</v>
      </c>
      <c r="K255" s="18">
        <f t="shared" si="20"/>
        <v>1.5715022945517185E-6</v>
      </c>
    </row>
    <row r="256" spans="1:11" x14ac:dyDescent="0.25">
      <c r="A256" s="51" t="s">
        <v>62</v>
      </c>
      <c r="B256" s="21">
        <v>0</v>
      </c>
      <c r="C256" s="21">
        <v>0</v>
      </c>
      <c r="D256" s="21">
        <v>0</v>
      </c>
      <c r="E256" s="21">
        <v>0</v>
      </c>
      <c r="F256" s="22">
        <v>129</v>
      </c>
      <c r="G256" s="29">
        <f t="shared" si="16"/>
        <v>0</v>
      </c>
      <c r="H256" s="29">
        <f t="shared" si="17"/>
        <v>0</v>
      </c>
      <c r="I256" s="29">
        <f t="shared" si="18"/>
        <v>0</v>
      </c>
      <c r="J256" s="29">
        <f t="shared" si="19"/>
        <v>0</v>
      </c>
      <c r="K256" s="29">
        <f t="shared" si="20"/>
        <v>1.5715022945517185E-6</v>
      </c>
    </row>
    <row r="257" spans="1:11" s="17" customFormat="1" x14ac:dyDescent="0.25">
      <c r="A257" s="52">
        <v>810390</v>
      </c>
      <c r="B257" s="23">
        <v>1560</v>
      </c>
      <c r="C257" s="23">
        <v>6782</v>
      </c>
      <c r="D257" s="23">
        <v>2591</v>
      </c>
      <c r="E257" s="23">
        <v>3474</v>
      </c>
      <c r="F257" s="24">
        <v>12165</v>
      </c>
      <c r="G257" s="18">
        <f t="shared" si="16"/>
        <v>1.4310081523984055E-5</v>
      </c>
      <c r="H257" s="18">
        <f t="shared" si="17"/>
        <v>4.6354179215085409E-5</v>
      </c>
      <c r="I257" s="18">
        <f t="shared" si="18"/>
        <v>2.5501746367662053E-5</v>
      </c>
      <c r="J257" s="18">
        <f t="shared" si="19"/>
        <v>1.8606553395211283E-5</v>
      </c>
      <c r="K257" s="18">
        <f t="shared" si="20"/>
        <v>1.48196321032726E-4</v>
      </c>
    </row>
    <row r="258" spans="1:11" x14ac:dyDescent="0.25">
      <c r="A258" s="51" t="s">
        <v>71</v>
      </c>
      <c r="B258" s="21">
        <v>0</v>
      </c>
      <c r="C258" s="21">
        <v>0</v>
      </c>
      <c r="D258" s="21">
        <v>1212</v>
      </c>
      <c r="E258" s="21">
        <v>3269</v>
      </c>
      <c r="F258" s="22">
        <v>0</v>
      </c>
      <c r="G258" s="29">
        <f t="shared" si="16"/>
        <v>0</v>
      </c>
      <c r="H258" s="29">
        <f t="shared" si="17"/>
        <v>0</v>
      </c>
      <c r="I258" s="29">
        <f t="shared" si="18"/>
        <v>1.1929029948902511E-5</v>
      </c>
      <c r="J258" s="29">
        <f t="shared" si="19"/>
        <v>1.7508584642759263E-5</v>
      </c>
      <c r="K258" s="29">
        <f t="shared" si="20"/>
        <v>0</v>
      </c>
    </row>
    <row r="259" spans="1:11" x14ac:dyDescent="0.25">
      <c r="A259" s="51" t="s">
        <v>61</v>
      </c>
      <c r="B259" s="21">
        <v>0</v>
      </c>
      <c r="C259" s="21">
        <v>0</v>
      </c>
      <c r="D259" s="21">
        <v>0</v>
      </c>
      <c r="E259" s="21">
        <v>0</v>
      </c>
      <c r="F259" s="22">
        <v>237</v>
      </c>
      <c r="G259" s="29">
        <f t="shared" ref="G259:G270" si="21">B259/B$270</f>
        <v>0</v>
      </c>
      <c r="H259" s="29">
        <f t="shared" ref="H259:H270" si="22">C259/C$270</f>
        <v>0</v>
      </c>
      <c r="I259" s="29">
        <f t="shared" ref="I259:I270" si="23">D259/D$270</f>
        <v>0</v>
      </c>
      <c r="J259" s="29">
        <f t="shared" ref="J259:J270" si="24">E259/E$270</f>
        <v>0</v>
      </c>
      <c r="K259" s="29">
        <f t="shared" ref="K259:K270" si="25">F259/F$270</f>
        <v>2.8871786341764131E-6</v>
      </c>
    </row>
    <row r="260" spans="1:11" x14ac:dyDescent="0.25">
      <c r="A260" s="51" t="s">
        <v>64</v>
      </c>
      <c r="B260" s="21">
        <v>0</v>
      </c>
      <c r="C260" s="21">
        <v>0</v>
      </c>
      <c r="D260" s="21">
        <v>0</v>
      </c>
      <c r="E260" s="21">
        <v>0</v>
      </c>
      <c r="F260" s="22">
        <v>712</v>
      </c>
      <c r="G260" s="29">
        <f t="shared" si="21"/>
        <v>0</v>
      </c>
      <c r="H260" s="29">
        <f t="shared" si="22"/>
        <v>0</v>
      </c>
      <c r="I260" s="29">
        <f t="shared" si="23"/>
        <v>0</v>
      </c>
      <c r="J260" s="29">
        <f t="shared" si="24"/>
        <v>0</v>
      </c>
      <c r="K260" s="29">
        <f t="shared" si="25"/>
        <v>8.6737180908590971E-6</v>
      </c>
    </row>
    <row r="261" spans="1:11" x14ac:dyDescent="0.25">
      <c r="A261" s="51" t="s">
        <v>57</v>
      </c>
      <c r="B261" s="21">
        <v>0</v>
      </c>
      <c r="C261" s="21">
        <v>0</v>
      </c>
      <c r="D261" s="21">
        <v>0</v>
      </c>
      <c r="E261" s="21">
        <v>0</v>
      </c>
      <c r="F261" s="22">
        <v>3100</v>
      </c>
      <c r="G261" s="29">
        <f t="shared" si="21"/>
        <v>0</v>
      </c>
      <c r="H261" s="29">
        <f t="shared" si="22"/>
        <v>0</v>
      </c>
      <c r="I261" s="29">
        <f t="shared" si="23"/>
        <v>0</v>
      </c>
      <c r="J261" s="29">
        <f t="shared" si="24"/>
        <v>0</v>
      </c>
      <c r="K261" s="29">
        <f t="shared" si="25"/>
        <v>3.7764783822560676E-5</v>
      </c>
    </row>
    <row r="262" spans="1:11" x14ac:dyDescent="0.25">
      <c r="A262" s="51" t="s">
        <v>68</v>
      </c>
      <c r="B262" s="21">
        <v>0</v>
      </c>
      <c r="C262" s="21">
        <v>349</v>
      </c>
      <c r="D262" s="21">
        <v>0</v>
      </c>
      <c r="E262" s="21">
        <v>0</v>
      </c>
      <c r="F262" s="22">
        <v>0</v>
      </c>
      <c r="G262" s="29">
        <f t="shared" si="21"/>
        <v>0</v>
      </c>
      <c r="H262" s="29">
        <f t="shared" si="22"/>
        <v>2.3853743064088482E-6</v>
      </c>
      <c r="I262" s="29">
        <f t="shared" si="23"/>
        <v>0</v>
      </c>
      <c r="J262" s="29">
        <f t="shared" si="24"/>
        <v>0</v>
      </c>
      <c r="K262" s="29">
        <f t="shared" si="25"/>
        <v>0</v>
      </c>
    </row>
    <row r="263" spans="1:11" x14ac:dyDescent="0.25">
      <c r="A263" s="51" t="s">
        <v>93</v>
      </c>
      <c r="B263" s="21">
        <v>0</v>
      </c>
      <c r="C263" s="21">
        <v>0</v>
      </c>
      <c r="D263" s="21">
        <v>0</v>
      </c>
      <c r="E263" s="21">
        <v>0</v>
      </c>
      <c r="F263" s="22">
        <v>74</v>
      </c>
      <c r="G263" s="29">
        <f t="shared" si="21"/>
        <v>0</v>
      </c>
      <c r="H263" s="29">
        <f t="shared" si="22"/>
        <v>0</v>
      </c>
      <c r="I263" s="29">
        <f t="shared" si="23"/>
        <v>0</v>
      </c>
      <c r="J263" s="29">
        <f t="shared" si="24"/>
        <v>0</v>
      </c>
      <c r="K263" s="29">
        <f t="shared" si="25"/>
        <v>9.0148193640951299E-7</v>
      </c>
    </row>
    <row r="264" spans="1:11" x14ac:dyDescent="0.25">
      <c r="A264" s="51" t="s">
        <v>110</v>
      </c>
      <c r="B264" s="21">
        <v>0</v>
      </c>
      <c r="C264" s="21">
        <v>0</v>
      </c>
      <c r="D264" s="21">
        <v>0</v>
      </c>
      <c r="E264" s="21">
        <v>0</v>
      </c>
      <c r="F264" s="22">
        <v>781</v>
      </c>
      <c r="G264" s="29">
        <f t="shared" si="21"/>
        <v>0</v>
      </c>
      <c r="H264" s="29">
        <f t="shared" si="22"/>
        <v>0</v>
      </c>
      <c r="I264" s="29">
        <f t="shared" si="23"/>
        <v>0</v>
      </c>
      <c r="J264" s="29">
        <f t="shared" si="24"/>
        <v>0</v>
      </c>
      <c r="K264" s="29">
        <f t="shared" si="25"/>
        <v>9.5142890856193181E-6</v>
      </c>
    </row>
    <row r="265" spans="1:11" x14ac:dyDescent="0.25">
      <c r="A265" s="51" t="s">
        <v>59</v>
      </c>
      <c r="B265" s="21">
        <v>1198</v>
      </c>
      <c r="C265" s="21">
        <v>6433</v>
      </c>
      <c r="D265" s="21">
        <v>1157</v>
      </c>
      <c r="E265" s="21">
        <v>11</v>
      </c>
      <c r="F265" s="22">
        <v>4293</v>
      </c>
      <c r="G265" s="29">
        <f t="shared" si="21"/>
        <v>1.098940876008519E-5</v>
      </c>
      <c r="H265" s="29">
        <f t="shared" si="22"/>
        <v>4.3968804908676559E-5</v>
      </c>
      <c r="I265" s="29">
        <f t="shared" si="23"/>
        <v>1.1387696081584328E-5</v>
      </c>
      <c r="J265" s="29">
        <f t="shared" si="24"/>
        <v>5.8915396473035147E-8</v>
      </c>
      <c r="K265" s="29">
        <f t="shared" si="25"/>
        <v>5.2298134500081611E-5</v>
      </c>
    </row>
    <row r="266" spans="1:11" x14ac:dyDescent="0.25">
      <c r="A266" s="51" t="s">
        <v>98</v>
      </c>
      <c r="B266" s="21">
        <v>0</v>
      </c>
      <c r="C266" s="21">
        <v>0</v>
      </c>
      <c r="D266" s="21">
        <v>85</v>
      </c>
      <c r="E266" s="21">
        <v>0</v>
      </c>
      <c r="F266" s="22">
        <v>0</v>
      </c>
      <c r="G266" s="29">
        <f t="shared" si="21"/>
        <v>0</v>
      </c>
      <c r="H266" s="29">
        <f t="shared" si="22"/>
        <v>0</v>
      </c>
      <c r="I266" s="29">
        <f t="shared" si="23"/>
        <v>8.3660688585537416E-7</v>
      </c>
      <c r="J266" s="29">
        <f t="shared" si="24"/>
        <v>0</v>
      </c>
      <c r="K266" s="29">
        <f t="shared" si="25"/>
        <v>0</v>
      </c>
    </row>
    <row r="267" spans="1:11" x14ac:dyDescent="0.25">
      <c r="A267" s="51" t="s">
        <v>86</v>
      </c>
      <c r="B267" s="21">
        <v>0</v>
      </c>
      <c r="C267" s="21">
        <v>0</v>
      </c>
      <c r="D267" s="21">
        <v>0</v>
      </c>
      <c r="E267" s="21">
        <v>0</v>
      </c>
      <c r="F267" s="22">
        <v>2030</v>
      </c>
      <c r="G267" s="29">
        <f t="shared" si="21"/>
        <v>0</v>
      </c>
      <c r="H267" s="29">
        <f t="shared" si="22"/>
        <v>0</v>
      </c>
      <c r="I267" s="29">
        <f t="shared" si="23"/>
        <v>0</v>
      </c>
      <c r="J267" s="29">
        <f t="shared" si="24"/>
        <v>0</v>
      </c>
      <c r="K267" s="29">
        <f t="shared" si="25"/>
        <v>2.4729842309612314E-5</v>
      </c>
    </row>
    <row r="268" spans="1:11" x14ac:dyDescent="0.25">
      <c r="A268" s="51" t="s">
        <v>63</v>
      </c>
      <c r="B268" s="21">
        <v>0</v>
      </c>
      <c r="C268" s="21">
        <v>0</v>
      </c>
      <c r="D268" s="21">
        <v>137</v>
      </c>
      <c r="E268" s="21">
        <v>0</v>
      </c>
      <c r="F268" s="22">
        <v>938</v>
      </c>
      <c r="G268" s="29">
        <f t="shared" si="21"/>
        <v>0</v>
      </c>
      <c r="H268" s="29">
        <f t="shared" si="22"/>
        <v>0</v>
      </c>
      <c r="I268" s="29">
        <f t="shared" si="23"/>
        <v>1.3484134513198384E-6</v>
      </c>
      <c r="J268" s="29">
        <f t="shared" si="24"/>
        <v>0</v>
      </c>
      <c r="K268" s="29">
        <f t="shared" si="25"/>
        <v>1.1426892653407069E-5</v>
      </c>
    </row>
    <row r="269" spans="1:11" x14ac:dyDescent="0.25">
      <c r="A269" s="51" t="s">
        <v>126</v>
      </c>
      <c r="B269" s="21">
        <v>362</v>
      </c>
      <c r="C269" s="21">
        <v>0</v>
      </c>
      <c r="D269" s="21">
        <v>0</v>
      </c>
      <c r="E269" s="21">
        <v>194</v>
      </c>
      <c r="F269" s="22">
        <v>0</v>
      </c>
      <c r="G269" s="29">
        <f t="shared" si="21"/>
        <v>3.320672763898864E-6</v>
      </c>
      <c r="H269" s="29">
        <f t="shared" si="22"/>
        <v>0</v>
      </c>
      <c r="I269" s="29">
        <f t="shared" si="23"/>
        <v>0</v>
      </c>
      <c r="J269" s="29">
        <f t="shared" si="24"/>
        <v>1.0390533559789836E-6</v>
      </c>
      <c r="K269" s="29">
        <f t="shared" si="25"/>
        <v>0</v>
      </c>
    </row>
    <row r="270" spans="1:11" s="17" customFormat="1" x14ac:dyDescent="0.25">
      <c r="A270" s="52" t="s">
        <v>47</v>
      </c>
      <c r="B270" s="23">
        <v>109014054</v>
      </c>
      <c r="C270" s="23">
        <v>146308275</v>
      </c>
      <c r="D270" s="23">
        <v>101600885</v>
      </c>
      <c r="E270" s="23">
        <v>186708410</v>
      </c>
      <c r="F270" s="24">
        <v>82087058</v>
      </c>
      <c r="G270" s="18">
        <f t="shared" si="21"/>
        <v>1</v>
      </c>
      <c r="H270" s="18">
        <f t="shared" si="22"/>
        <v>1</v>
      </c>
      <c r="I270" s="18">
        <f t="shared" si="23"/>
        <v>1</v>
      </c>
      <c r="J270" s="18">
        <f t="shared" si="24"/>
        <v>1</v>
      </c>
      <c r="K270" s="18">
        <f t="shared" si="25"/>
        <v>1</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0"/>
  <sheetViews>
    <sheetView zoomScaleNormal="100" workbookViewId="0">
      <selection activeCell="A15" sqref="A15"/>
    </sheetView>
  </sheetViews>
  <sheetFormatPr defaultRowHeight="15" x14ac:dyDescent="0.25"/>
  <cols>
    <col min="1" max="1" width="24.28515625" style="20" customWidth="1"/>
    <col min="2" max="5" width="11.7109375" style="21" bestFit="1" customWidth="1"/>
    <col min="6" max="6" width="11.7109375" style="22" bestFit="1" customWidth="1"/>
    <col min="7" max="11" width="9.140625" customWidth="1"/>
  </cols>
  <sheetData>
    <row r="1" spans="1:11" s="17" customFormat="1" x14ac:dyDescent="0.25">
      <c r="A1" s="19" t="s">
        <v>131</v>
      </c>
      <c r="B1" s="23" t="s">
        <v>42</v>
      </c>
      <c r="C1" s="23" t="s">
        <v>43</v>
      </c>
      <c r="D1" s="23" t="s">
        <v>44</v>
      </c>
      <c r="E1" s="23" t="s">
        <v>45</v>
      </c>
      <c r="F1" s="24" t="s">
        <v>46</v>
      </c>
      <c r="G1" s="17" t="s">
        <v>49</v>
      </c>
      <c r="H1" s="17" t="s">
        <v>50</v>
      </c>
      <c r="I1" s="17" t="s">
        <v>51</v>
      </c>
      <c r="J1" s="17" t="s">
        <v>52</v>
      </c>
      <c r="K1" s="17" t="s">
        <v>53</v>
      </c>
    </row>
    <row r="2" spans="1:11" s="17" customFormat="1" x14ac:dyDescent="0.25">
      <c r="A2" s="52">
        <v>26090000</v>
      </c>
      <c r="B2" s="23">
        <v>6</v>
      </c>
      <c r="C2" s="23">
        <v>10</v>
      </c>
      <c r="D2" s="23">
        <v>550</v>
      </c>
      <c r="E2" s="23">
        <v>0</v>
      </c>
      <c r="F2" s="24">
        <v>0</v>
      </c>
      <c r="G2" s="18">
        <f>B2/B$270</f>
        <v>1.7209220815240945E-6</v>
      </c>
      <c r="H2" s="18">
        <f>C2/C$270</f>
        <v>1.1653398107581373E-6</v>
      </c>
      <c r="I2" s="18">
        <f>D2/D$270</f>
        <v>6.5397744324783744E-5</v>
      </c>
      <c r="J2" s="18">
        <f>E2/E$270</f>
        <v>0</v>
      </c>
      <c r="K2" s="18">
        <f>F2/F$270</f>
        <v>0</v>
      </c>
    </row>
    <row r="3" spans="1:11" x14ac:dyDescent="0.25">
      <c r="A3" s="51" t="s">
        <v>56</v>
      </c>
      <c r="B3" s="21">
        <v>5</v>
      </c>
      <c r="C3" s="21">
        <v>10</v>
      </c>
      <c r="D3" s="21">
        <v>0</v>
      </c>
      <c r="E3" s="21">
        <v>0</v>
      </c>
      <c r="F3" s="22">
        <v>0</v>
      </c>
      <c r="G3" s="16">
        <f>B3/B$270</f>
        <v>1.434101734603412E-6</v>
      </c>
      <c r="H3" s="16">
        <f>C3/C$270</f>
        <v>1.1653398107581373E-6</v>
      </c>
      <c r="I3" s="16">
        <f>D3/D$270</f>
        <v>0</v>
      </c>
      <c r="J3" s="16">
        <f>E3/E$270</f>
        <v>0</v>
      </c>
      <c r="K3" s="16">
        <f>F3/F$270</f>
        <v>0</v>
      </c>
    </row>
    <row r="4" spans="1:11" x14ac:dyDescent="0.25">
      <c r="A4" s="51" t="s">
        <v>57</v>
      </c>
      <c r="B4" s="21">
        <v>0</v>
      </c>
      <c r="C4" s="21">
        <v>0</v>
      </c>
      <c r="D4" s="21">
        <v>550</v>
      </c>
      <c r="E4" s="21">
        <v>0</v>
      </c>
      <c r="F4" s="22">
        <v>0</v>
      </c>
      <c r="G4" s="16">
        <f>B4/B$270</f>
        <v>0</v>
      </c>
      <c r="H4" s="16">
        <f>C4/C$270</f>
        <v>0</v>
      </c>
      <c r="I4" s="16">
        <f>D4/D$270</f>
        <v>6.5397744324783744E-5</v>
      </c>
      <c r="J4" s="16">
        <f>E4/E$270</f>
        <v>0</v>
      </c>
      <c r="K4" s="16">
        <f>F4/F$270</f>
        <v>0</v>
      </c>
    </row>
    <row r="5" spans="1:11" x14ac:dyDescent="0.25">
      <c r="A5" s="51" t="s">
        <v>58</v>
      </c>
      <c r="B5" s="21">
        <v>1</v>
      </c>
      <c r="C5" s="21">
        <v>0</v>
      </c>
      <c r="D5" s="21">
        <v>0</v>
      </c>
      <c r="E5" s="21">
        <v>0</v>
      </c>
      <c r="F5" s="22">
        <v>0</v>
      </c>
      <c r="G5" s="16">
        <f>B5/B$270</f>
        <v>2.8682034692068242E-7</v>
      </c>
      <c r="H5" s="16">
        <f>C5/C$270</f>
        <v>0</v>
      </c>
      <c r="I5" s="16">
        <f>D5/D$270</f>
        <v>0</v>
      </c>
      <c r="J5" s="16">
        <f>E5/E$270</f>
        <v>0</v>
      </c>
      <c r="K5" s="16">
        <f>F5/F$270</f>
        <v>0</v>
      </c>
    </row>
    <row r="6" spans="1:11" x14ac:dyDescent="0.25">
      <c r="A6" s="51" t="s">
        <v>59</v>
      </c>
      <c r="B6" s="21">
        <v>0</v>
      </c>
      <c r="C6" s="21">
        <v>0</v>
      </c>
      <c r="D6" s="21">
        <v>0</v>
      </c>
      <c r="E6" s="21">
        <v>0</v>
      </c>
      <c r="F6" s="22">
        <v>0</v>
      </c>
      <c r="G6" s="16">
        <f>B6/B$270</f>
        <v>0</v>
      </c>
      <c r="H6" s="16">
        <f>C6/C$270</f>
        <v>0</v>
      </c>
      <c r="I6" s="16">
        <f>D6/D$270</f>
        <v>0</v>
      </c>
      <c r="J6" s="16">
        <f>E6/E$270</f>
        <v>0</v>
      </c>
      <c r="K6" s="16">
        <f>F6/F$270</f>
        <v>0</v>
      </c>
    </row>
    <row r="7" spans="1:11" x14ac:dyDescent="0.25">
      <c r="A7" s="51" t="s">
        <v>60</v>
      </c>
      <c r="B7" s="21">
        <v>0</v>
      </c>
      <c r="C7" s="21">
        <v>0</v>
      </c>
      <c r="D7" s="21">
        <v>0</v>
      </c>
      <c r="E7" s="21">
        <v>0</v>
      </c>
      <c r="F7" s="22">
        <v>0</v>
      </c>
      <c r="G7" s="16">
        <f>B7/B$270</f>
        <v>0</v>
      </c>
      <c r="H7" s="16">
        <f>C7/C$270</f>
        <v>0</v>
      </c>
      <c r="I7" s="16">
        <f>D7/D$270</f>
        <v>0</v>
      </c>
      <c r="J7" s="16">
        <f>E7/E$270</f>
        <v>0</v>
      </c>
      <c r="K7" s="16">
        <f>F7/F$270</f>
        <v>0</v>
      </c>
    </row>
    <row r="8" spans="1:11" s="17" customFormat="1" x14ac:dyDescent="0.25">
      <c r="A8" s="52">
        <v>26110000</v>
      </c>
      <c r="B8" s="23">
        <v>27</v>
      </c>
      <c r="C8" s="23">
        <v>24</v>
      </c>
      <c r="D8" s="23">
        <v>54</v>
      </c>
      <c r="E8" s="23">
        <v>1</v>
      </c>
      <c r="F8" s="24">
        <v>43</v>
      </c>
      <c r="G8" s="18">
        <f>B8/B$270</f>
        <v>7.7441493668584245E-6</v>
      </c>
      <c r="H8" s="18">
        <f>C8/C$270</f>
        <v>2.7968155458195298E-6</v>
      </c>
      <c r="I8" s="18">
        <f>D8/D$270</f>
        <v>6.4208694427969501E-6</v>
      </c>
      <c r="J8" s="18">
        <f>E8/E$270</f>
        <v>1.4804337730172292E-7</v>
      </c>
      <c r="K8" s="18">
        <f>F8/F$270</f>
        <v>9.9177335533993845E-6</v>
      </c>
    </row>
    <row r="9" spans="1:11" x14ac:dyDescent="0.25">
      <c r="A9" s="51" t="s">
        <v>61</v>
      </c>
      <c r="B9" s="21">
        <v>27</v>
      </c>
      <c r="C9" s="21">
        <v>24</v>
      </c>
      <c r="D9" s="21">
        <v>46</v>
      </c>
      <c r="E9" s="21">
        <v>0</v>
      </c>
      <c r="F9" s="22">
        <v>43</v>
      </c>
      <c r="G9" s="16">
        <f>B9/B$270</f>
        <v>7.7441493668584245E-6</v>
      </c>
      <c r="H9" s="16">
        <f>C9/C$270</f>
        <v>2.7968155458195298E-6</v>
      </c>
      <c r="I9" s="16">
        <f>D9/D$270</f>
        <v>5.46962952534555E-6</v>
      </c>
      <c r="J9" s="16">
        <f>E9/E$270</f>
        <v>0</v>
      </c>
      <c r="K9" s="16">
        <f>F9/F$270</f>
        <v>9.9177335533993845E-6</v>
      </c>
    </row>
    <row r="10" spans="1:11" x14ac:dyDescent="0.25">
      <c r="A10" s="51" t="s">
        <v>62</v>
      </c>
      <c r="B10" s="21">
        <v>0</v>
      </c>
      <c r="C10" s="21">
        <v>0</v>
      </c>
      <c r="D10" s="21">
        <v>0</v>
      </c>
      <c r="E10" s="21">
        <v>1</v>
      </c>
      <c r="F10" s="22">
        <v>0</v>
      </c>
      <c r="G10" s="16">
        <f>B10/B$270</f>
        <v>0</v>
      </c>
      <c r="H10" s="16">
        <f>C10/C$270</f>
        <v>0</v>
      </c>
      <c r="I10" s="16">
        <f>D10/D$270</f>
        <v>0</v>
      </c>
      <c r="J10" s="16">
        <f>E10/E$270</f>
        <v>1.4804337730172292E-7</v>
      </c>
      <c r="K10" s="16">
        <f>F10/F$270</f>
        <v>0</v>
      </c>
    </row>
    <row r="11" spans="1:11" x14ac:dyDescent="0.25">
      <c r="A11" s="51" t="s">
        <v>63</v>
      </c>
      <c r="B11" s="21">
        <v>0</v>
      </c>
      <c r="C11" s="21">
        <v>0</v>
      </c>
      <c r="D11" s="21">
        <v>8</v>
      </c>
      <c r="E11" s="21">
        <v>0</v>
      </c>
      <c r="F11" s="22">
        <v>0</v>
      </c>
      <c r="G11" s="16">
        <f>B11/B$270</f>
        <v>0</v>
      </c>
      <c r="H11" s="16">
        <f>C11/C$270</f>
        <v>0</v>
      </c>
      <c r="I11" s="16">
        <f>D11/D$270</f>
        <v>9.5123991745140001E-7</v>
      </c>
      <c r="J11" s="16">
        <f>E11/E$270</f>
        <v>0</v>
      </c>
      <c r="K11" s="16">
        <f>F11/F$270</f>
        <v>0</v>
      </c>
    </row>
    <row r="12" spans="1:11" s="17" customFormat="1" x14ac:dyDescent="0.25">
      <c r="A12" s="52">
        <v>26159000</v>
      </c>
      <c r="B12" s="23">
        <v>0</v>
      </c>
      <c r="C12" s="23">
        <v>0</v>
      </c>
      <c r="D12" s="23">
        <v>2</v>
      </c>
      <c r="E12" s="23">
        <v>0</v>
      </c>
      <c r="F12" s="24">
        <v>0</v>
      </c>
      <c r="G12" s="18">
        <f>B12/B$270</f>
        <v>0</v>
      </c>
      <c r="H12" s="18">
        <f>C12/C$270</f>
        <v>0</v>
      </c>
      <c r="I12" s="18">
        <f>D12/D$270</f>
        <v>2.3780997936285E-7</v>
      </c>
      <c r="J12" s="18">
        <f>E12/E$270</f>
        <v>0</v>
      </c>
      <c r="K12" s="18">
        <f>F12/F$270</f>
        <v>0</v>
      </c>
    </row>
    <row r="13" spans="1:11" x14ac:dyDescent="0.25">
      <c r="A13" s="51" t="s">
        <v>64</v>
      </c>
      <c r="B13" s="21">
        <v>0</v>
      </c>
      <c r="C13" s="21">
        <v>0</v>
      </c>
      <c r="D13" s="21">
        <v>2</v>
      </c>
      <c r="E13" s="21">
        <v>0</v>
      </c>
      <c r="F13" s="22">
        <v>0</v>
      </c>
      <c r="G13" s="16">
        <f>B13/B$270</f>
        <v>0</v>
      </c>
      <c r="H13" s="16">
        <f>C13/C$270</f>
        <v>0</v>
      </c>
      <c r="I13" s="16">
        <f>D13/D$270</f>
        <v>2.3780997936285E-7</v>
      </c>
      <c r="J13" s="16">
        <f>E13/E$270</f>
        <v>0</v>
      </c>
      <c r="K13" s="16">
        <f>F13/F$270</f>
        <v>0</v>
      </c>
    </row>
    <row r="14" spans="1:11" s="17" customFormat="1" x14ac:dyDescent="0.25">
      <c r="A14" s="52" t="s">
        <v>141</v>
      </c>
      <c r="B14" s="23">
        <v>7000</v>
      </c>
      <c r="C14" s="23">
        <v>0</v>
      </c>
      <c r="D14" s="23">
        <v>0</v>
      </c>
      <c r="E14" s="23">
        <v>0</v>
      </c>
      <c r="F14" s="24">
        <v>0</v>
      </c>
      <c r="G14" s="18">
        <f>B14/B$270</f>
        <v>2.0077424284447769E-3</v>
      </c>
      <c r="H14" s="18">
        <f>C14/C$270</f>
        <v>0</v>
      </c>
      <c r="I14" s="18">
        <f>D14/D$270</f>
        <v>0</v>
      </c>
      <c r="J14" s="18">
        <f>E14/E$270</f>
        <v>0</v>
      </c>
      <c r="K14" s="18">
        <f>F14/F$270</f>
        <v>0</v>
      </c>
    </row>
    <row r="15" spans="1:11" x14ac:dyDescent="0.25">
      <c r="A15" s="51" t="s">
        <v>65</v>
      </c>
      <c r="B15" s="21">
        <v>0</v>
      </c>
      <c r="C15" s="21">
        <v>0</v>
      </c>
      <c r="D15" s="21">
        <v>0</v>
      </c>
      <c r="E15" s="21">
        <v>0</v>
      </c>
      <c r="F15" s="22">
        <v>0</v>
      </c>
      <c r="G15" s="16">
        <f>B15/B$270</f>
        <v>0</v>
      </c>
      <c r="H15" s="16">
        <f>C15/C$270</f>
        <v>0</v>
      </c>
      <c r="I15" s="16">
        <f>D15/D$270</f>
        <v>0</v>
      </c>
      <c r="J15" s="16">
        <f>E15/E$270</f>
        <v>0</v>
      </c>
      <c r="K15" s="16">
        <f>F15/F$270</f>
        <v>0</v>
      </c>
    </row>
    <row r="16" spans="1:11" x14ac:dyDescent="0.25">
      <c r="A16" s="51" t="s">
        <v>56</v>
      </c>
      <c r="B16" s="21">
        <v>7000</v>
      </c>
      <c r="C16" s="21">
        <v>0</v>
      </c>
      <c r="D16" s="21">
        <v>0</v>
      </c>
      <c r="E16" s="21">
        <v>0</v>
      </c>
      <c r="F16" s="22">
        <v>0</v>
      </c>
      <c r="G16" s="16">
        <f>B16/B$270</f>
        <v>2.0077424284447769E-3</v>
      </c>
      <c r="H16" s="16">
        <f>C16/C$270</f>
        <v>0</v>
      </c>
      <c r="I16" s="16">
        <f>D16/D$270</f>
        <v>0</v>
      </c>
      <c r="J16" s="16">
        <f>E16/E$270</f>
        <v>0</v>
      </c>
      <c r="K16" s="16">
        <f>F16/F$270</f>
        <v>0</v>
      </c>
    </row>
    <row r="17" spans="1:11" s="17" customFormat="1" x14ac:dyDescent="0.25">
      <c r="A17" s="52">
        <v>28259040</v>
      </c>
      <c r="B17" s="23">
        <v>8</v>
      </c>
      <c r="C17" s="23">
        <v>187</v>
      </c>
      <c r="D17" s="23">
        <v>51</v>
      </c>
      <c r="E17" s="23">
        <v>362</v>
      </c>
      <c r="F17" s="24">
        <v>515</v>
      </c>
      <c r="G17" s="18">
        <f>B17/B$270</f>
        <v>2.2945627753654593E-6</v>
      </c>
      <c r="H17" s="18">
        <f>C17/C$270</f>
        <v>2.1791854461177169E-5</v>
      </c>
      <c r="I17" s="18">
        <f>D17/D$270</f>
        <v>6.064154473752675E-6</v>
      </c>
      <c r="J17" s="18">
        <f>E17/E$270</f>
        <v>5.3591702583223692E-5</v>
      </c>
      <c r="K17" s="18">
        <f>F17/F$270</f>
        <v>1.1878215767443448E-4</v>
      </c>
    </row>
    <row r="18" spans="1:11" x14ac:dyDescent="0.25">
      <c r="A18" s="51" t="s">
        <v>66</v>
      </c>
      <c r="B18" s="21">
        <v>0</v>
      </c>
      <c r="C18" s="21">
        <v>1</v>
      </c>
      <c r="D18" s="21">
        <v>0</v>
      </c>
      <c r="E18" s="21">
        <v>0</v>
      </c>
      <c r="F18" s="22">
        <v>0</v>
      </c>
      <c r="G18" s="16">
        <f>B18/B$270</f>
        <v>0</v>
      </c>
      <c r="H18" s="16">
        <f>C18/C$270</f>
        <v>1.1653398107581375E-7</v>
      </c>
      <c r="I18" s="16">
        <f>D18/D$270</f>
        <v>0</v>
      </c>
      <c r="J18" s="16">
        <f>E18/E$270</f>
        <v>0</v>
      </c>
      <c r="K18" s="16">
        <f>F18/F$270</f>
        <v>0</v>
      </c>
    </row>
    <row r="19" spans="1:11" x14ac:dyDescent="0.25">
      <c r="A19" s="51" t="s">
        <v>61</v>
      </c>
      <c r="B19" s="21">
        <v>8</v>
      </c>
      <c r="C19" s="21">
        <v>0</v>
      </c>
      <c r="D19" s="21">
        <v>1</v>
      </c>
      <c r="E19" s="21">
        <v>0</v>
      </c>
      <c r="F19" s="22">
        <v>0</v>
      </c>
      <c r="G19" s="16">
        <f>B19/B$270</f>
        <v>2.2945627753654593E-6</v>
      </c>
      <c r="H19" s="16">
        <f>C19/C$270</f>
        <v>0</v>
      </c>
      <c r="I19" s="16">
        <f>D19/D$270</f>
        <v>1.18904989681425E-7</v>
      </c>
      <c r="J19" s="16">
        <f>E19/E$270</f>
        <v>0</v>
      </c>
      <c r="K19" s="16">
        <f>F19/F$270</f>
        <v>0</v>
      </c>
    </row>
    <row r="20" spans="1:11" x14ac:dyDescent="0.25">
      <c r="A20" s="51" t="s">
        <v>62</v>
      </c>
      <c r="B20" s="21">
        <v>0</v>
      </c>
      <c r="C20" s="21">
        <v>0</v>
      </c>
      <c r="D20" s="21">
        <v>50</v>
      </c>
      <c r="E20" s="21">
        <v>12</v>
      </c>
      <c r="F20" s="22">
        <v>199</v>
      </c>
      <c r="G20" s="16">
        <f>B20/B$270</f>
        <v>0</v>
      </c>
      <c r="H20" s="16">
        <f>C20/C$270</f>
        <v>0</v>
      </c>
      <c r="I20" s="16">
        <f>D20/D$270</f>
        <v>5.9452494840712496E-6</v>
      </c>
      <c r="J20" s="16">
        <f>E20/E$270</f>
        <v>1.7765205276206749E-6</v>
      </c>
      <c r="K20" s="16">
        <f>F20/F$270</f>
        <v>4.5898348305266919E-5</v>
      </c>
    </row>
    <row r="21" spans="1:11" x14ac:dyDescent="0.25">
      <c r="A21" s="51" t="s">
        <v>64</v>
      </c>
      <c r="B21" s="21">
        <v>0</v>
      </c>
      <c r="C21" s="21">
        <v>35</v>
      </c>
      <c r="D21" s="21">
        <v>0</v>
      </c>
      <c r="E21" s="21">
        <v>350</v>
      </c>
      <c r="F21" s="22">
        <v>315</v>
      </c>
      <c r="G21" s="16">
        <f>B21/B$270</f>
        <v>0</v>
      </c>
      <c r="H21" s="16">
        <f>C21/C$270</f>
        <v>4.078689337653481E-6</v>
      </c>
      <c r="I21" s="16">
        <f>D21/D$270</f>
        <v>0</v>
      </c>
      <c r="J21" s="16">
        <f>E21/E$270</f>
        <v>5.1815182055603019E-5</v>
      </c>
      <c r="K21" s="16">
        <f>F21/F$270</f>
        <v>7.2653164402809438E-5</v>
      </c>
    </row>
    <row r="22" spans="1:11" x14ac:dyDescent="0.25">
      <c r="A22" s="51" t="s">
        <v>67</v>
      </c>
      <c r="B22" s="21">
        <v>0</v>
      </c>
      <c r="C22" s="21">
        <v>151</v>
      </c>
      <c r="D22" s="21">
        <v>0</v>
      </c>
      <c r="E22" s="21">
        <v>0</v>
      </c>
      <c r="F22" s="22">
        <v>0</v>
      </c>
      <c r="G22" s="16">
        <f>B22/B$270</f>
        <v>0</v>
      </c>
      <c r="H22" s="16">
        <f>C22/C$270</f>
        <v>1.7596631142447877E-5</v>
      </c>
      <c r="I22" s="16">
        <f>D22/D$270</f>
        <v>0</v>
      </c>
      <c r="J22" s="16">
        <f>E22/E$270</f>
        <v>0</v>
      </c>
      <c r="K22" s="16">
        <f>F22/F$270</f>
        <v>0</v>
      </c>
    </row>
    <row r="23" spans="1:11" x14ac:dyDescent="0.25">
      <c r="A23" s="51" t="s">
        <v>59</v>
      </c>
      <c r="B23" s="21">
        <v>0</v>
      </c>
      <c r="C23" s="21">
        <v>0</v>
      </c>
      <c r="D23" s="21">
        <v>0</v>
      </c>
      <c r="E23" s="21">
        <v>0</v>
      </c>
      <c r="F23" s="22">
        <v>0</v>
      </c>
      <c r="G23" s="16">
        <f>B23/B$270</f>
        <v>0</v>
      </c>
      <c r="H23" s="16">
        <f>C23/C$270</f>
        <v>0</v>
      </c>
      <c r="I23" s="16">
        <f>D23/D$270</f>
        <v>0</v>
      </c>
      <c r="J23" s="16">
        <f>E23/E$270</f>
        <v>0</v>
      </c>
      <c r="K23" s="16">
        <f>F23/F$270</f>
        <v>0</v>
      </c>
    </row>
    <row r="24" spans="1:11" x14ac:dyDescent="0.25">
      <c r="A24" s="51" t="s">
        <v>63</v>
      </c>
      <c r="B24" s="21">
        <v>0</v>
      </c>
      <c r="C24" s="21">
        <v>0</v>
      </c>
      <c r="D24" s="21">
        <v>0</v>
      </c>
      <c r="E24" s="21">
        <v>0</v>
      </c>
      <c r="F24" s="22">
        <v>1</v>
      </c>
      <c r="G24" s="16">
        <f>B24/B$270</f>
        <v>0</v>
      </c>
      <c r="H24" s="16">
        <f>C24/C$270</f>
        <v>0</v>
      </c>
      <c r="I24" s="16">
        <f>D24/D$270</f>
        <v>0</v>
      </c>
      <c r="J24" s="16">
        <f>E24/E$270</f>
        <v>0</v>
      </c>
      <c r="K24" s="16">
        <f>F24/F$270</f>
        <v>2.3064496635812521E-7</v>
      </c>
    </row>
    <row r="25" spans="1:11" s="17" customFormat="1" x14ac:dyDescent="0.25">
      <c r="A25" s="52">
        <v>28499030</v>
      </c>
      <c r="B25" s="23">
        <v>57</v>
      </c>
      <c r="C25" s="23">
        <v>14</v>
      </c>
      <c r="D25" s="23">
        <v>505</v>
      </c>
      <c r="E25" s="23">
        <v>1006</v>
      </c>
      <c r="F25" s="24">
        <v>2</v>
      </c>
      <c r="G25" s="18">
        <f>B25/B$270</f>
        <v>1.6348759774478896E-5</v>
      </c>
      <c r="H25" s="18">
        <f>C25/C$270</f>
        <v>1.6314757350613925E-6</v>
      </c>
      <c r="I25" s="18">
        <f>D25/D$270</f>
        <v>6.0047019789119626E-5</v>
      </c>
      <c r="J25" s="18">
        <f>E25/E$270</f>
        <v>1.4893163756553326E-4</v>
      </c>
      <c r="K25" s="18">
        <f>F25/F$270</f>
        <v>4.6128993271625041E-7</v>
      </c>
    </row>
    <row r="26" spans="1:11" x14ac:dyDescent="0.25">
      <c r="A26" s="51" t="s">
        <v>61</v>
      </c>
      <c r="B26" s="21">
        <v>5</v>
      </c>
      <c r="C26" s="21">
        <v>0</v>
      </c>
      <c r="D26" s="21">
        <v>0</v>
      </c>
      <c r="E26" s="21">
        <v>0</v>
      </c>
      <c r="F26" s="22">
        <v>0</v>
      </c>
      <c r="G26" s="16">
        <f>B26/B$270</f>
        <v>1.434101734603412E-6</v>
      </c>
      <c r="H26" s="16">
        <f>C26/C$270</f>
        <v>0</v>
      </c>
      <c r="I26" s="16">
        <f>D26/D$270</f>
        <v>0</v>
      </c>
      <c r="J26" s="16">
        <f>E26/E$270</f>
        <v>0</v>
      </c>
      <c r="K26" s="16">
        <f>F26/F$270</f>
        <v>0</v>
      </c>
    </row>
    <row r="27" spans="1:11" x14ac:dyDescent="0.25">
      <c r="A27" s="51" t="s">
        <v>62</v>
      </c>
      <c r="B27" s="21">
        <v>0</v>
      </c>
      <c r="C27" s="21">
        <v>0</v>
      </c>
      <c r="D27" s="21">
        <v>501</v>
      </c>
      <c r="E27" s="21">
        <v>1000</v>
      </c>
      <c r="F27" s="22">
        <v>0</v>
      </c>
      <c r="G27" s="16">
        <f>B27/B$270</f>
        <v>0</v>
      </c>
      <c r="H27" s="16">
        <f>C27/C$270</f>
        <v>0</v>
      </c>
      <c r="I27" s="16">
        <f>D27/D$270</f>
        <v>5.9571399830393921E-5</v>
      </c>
      <c r="J27" s="16">
        <f>E27/E$270</f>
        <v>1.4804337730172292E-4</v>
      </c>
      <c r="K27" s="16">
        <f>F27/F$270</f>
        <v>0</v>
      </c>
    </row>
    <row r="28" spans="1:11" x14ac:dyDescent="0.25">
      <c r="A28" s="51" t="s">
        <v>56</v>
      </c>
      <c r="B28" s="21">
        <v>44</v>
      </c>
      <c r="C28" s="21">
        <v>12</v>
      </c>
      <c r="D28" s="21">
        <v>0</v>
      </c>
      <c r="E28" s="21">
        <v>0</v>
      </c>
      <c r="F28" s="22">
        <v>0</v>
      </c>
      <c r="G28" s="16">
        <f>B28/B$270</f>
        <v>1.2620095264510027E-5</v>
      </c>
      <c r="H28" s="16">
        <f>C28/C$270</f>
        <v>1.3984077729097649E-6</v>
      </c>
      <c r="I28" s="16">
        <f>D28/D$270</f>
        <v>0</v>
      </c>
      <c r="J28" s="16">
        <f>E28/E$270</f>
        <v>0</v>
      </c>
      <c r="K28" s="16">
        <f>F28/F$270</f>
        <v>0</v>
      </c>
    </row>
    <row r="29" spans="1:11" x14ac:dyDescent="0.25">
      <c r="A29" s="51" t="s">
        <v>68</v>
      </c>
      <c r="B29" s="21">
        <v>0</v>
      </c>
      <c r="C29" s="21">
        <v>0</v>
      </c>
      <c r="D29" s="21">
        <v>0</v>
      </c>
      <c r="E29" s="21">
        <v>0</v>
      </c>
      <c r="F29" s="22">
        <v>0</v>
      </c>
      <c r="G29" s="16">
        <f>B29/B$270</f>
        <v>0</v>
      </c>
      <c r="H29" s="16">
        <f>C29/C$270</f>
        <v>0</v>
      </c>
      <c r="I29" s="16">
        <f>D29/D$270</f>
        <v>0</v>
      </c>
      <c r="J29" s="16">
        <f>E29/E$270</f>
        <v>0</v>
      </c>
      <c r="K29" s="16">
        <f>F29/F$270</f>
        <v>0</v>
      </c>
    </row>
    <row r="30" spans="1:11" x14ac:dyDescent="0.25">
      <c r="A30" s="51" t="s">
        <v>59</v>
      </c>
      <c r="B30" s="21">
        <v>8</v>
      </c>
      <c r="C30" s="21">
        <v>2</v>
      </c>
      <c r="D30" s="21">
        <v>4</v>
      </c>
      <c r="E30" s="21">
        <v>6</v>
      </c>
      <c r="F30" s="22">
        <v>2</v>
      </c>
      <c r="G30" s="16">
        <f>B30/B$270</f>
        <v>2.2945627753654593E-6</v>
      </c>
      <c r="H30" s="16">
        <f>C30/C$270</f>
        <v>2.330679621516275E-7</v>
      </c>
      <c r="I30" s="16">
        <f>D30/D$270</f>
        <v>4.756199587257E-7</v>
      </c>
      <c r="J30" s="16">
        <f>E30/E$270</f>
        <v>8.8826026381033746E-7</v>
      </c>
      <c r="K30" s="16">
        <f>F30/F$270</f>
        <v>4.6128993271625041E-7</v>
      </c>
    </row>
    <row r="31" spans="1:11" s="17" customFormat="1" x14ac:dyDescent="0.25">
      <c r="A31" s="52">
        <v>28499050</v>
      </c>
      <c r="B31" s="23">
        <v>0</v>
      </c>
      <c r="C31" s="23">
        <v>0</v>
      </c>
      <c r="D31" s="23">
        <v>0</v>
      </c>
      <c r="E31" s="23">
        <v>0</v>
      </c>
      <c r="F31" s="24">
        <v>5</v>
      </c>
      <c r="G31" s="18">
        <f>B31/B$270</f>
        <v>0</v>
      </c>
      <c r="H31" s="18">
        <f>C31/C$270</f>
        <v>0</v>
      </c>
      <c r="I31" s="18">
        <f>D31/D$270</f>
        <v>0</v>
      </c>
      <c r="J31" s="18">
        <f>E31/E$270</f>
        <v>0</v>
      </c>
      <c r="K31" s="18">
        <f>F31/F$270</f>
        <v>1.1532248317906261E-6</v>
      </c>
    </row>
    <row r="32" spans="1:11" x14ac:dyDescent="0.25">
      <c r="A32" s="51" t="s">
        <v>61</v>
      </c>
      <c r="B32" s="21">
        <v>0</v>
      </c>
      <c r="C32" s="21">
        <v>0</v>
      </c>
      <c r="D32" s="21">
        <v>0</v>
      </c>
      <c r="E32" s="21">
        <v>0</v>
      </c>
      <c r="F32" s="22">
        <v>4</v>
      </c>
      <c r="G32" s="16">
        <f>B32/B$270</f>
        <v>0</v>
      </c>
      <c r="H32" s="16">
        <f>C32/C$270</f>
        <v>0</v>
      </c>
      <c r="I32" s="16">
        <f>D32/D$270</f>
        <v>0</v>
      </c>
      <c r="J32" s="16">
        <f>E32/E$270</f>
        <v>0</v>
      </c>
      <c r="K32" s="16">
        <f>F32/F$270</f>
        <v>9.2257986543250083E-7</v>
      </c>
    </row>
    <row r="33" spans="1:11" x14ac:dyDescent="0.25">
      <c r="A33" s="51" t="s">
        <v>59</v>
      </c>
      <c r="B33" s="21">
        <v>0</v>
      </c>
      <c r="C33" s="21">
        <v>0</v>
      </c>
      <c r="D33" s="21">
        <v>0</v>
      </c>
      <c r="E33" s="21">
        <v>0</v>
      </c>
      <c r="F33" s="22">
        <v>0</v>
      </c>
      <c r="G33" s="16">
        <f>B33/B$270</f>
        <v>0</v>
      </c>
      <c r="H33" s="16">
        <f>C33/C$270</f>
        <v>0</v>
      </c>
      <c r="I33" s="16">
        <f>D33/D$270</f>
        <v>0</v>
      </c>
      <c r="J33" s="16">
        <f>E33/E$270</f>
        <v>0</v>
      </c>
      <c r="K33" s="16">
        <f>F33/F$270</f>
        <v>0</v>
      </c>
    </row>
    <row r="34" spans="1:11" x14ac:dyDescent="0.25">
      <c r="A34" s="51" t="s">
        <v>63</v>
      </c>
      <c r="B34" s="21">
        <v>0</v>
      </c>
      <c r="C34" s="21">
        <v>0</v>
      </c>
      <c r="D34" s="21">
        <v>0</v>
      </c>
      <c r="E34" s="21">
        <v>0</v>
      </c>
      <c r="F34" s="22">
        <v>1</v>
      </c>
      <c r="G34" s="16">
        <f>B34/B$270</f>
        <v>0</v>
      </c>
      <c r="H34" s="16">
        <f>C34/C$270</f>
        <v>0</v>
      </c>
      <c r="I34" s="16">
        <f>D34/D$270</f>
        <v>0</v>
      </c>
      <c r="J34" s="16">
        <f>E34/E$270</f>
        <v>0</v>
      </c>
      <c r="K34" s="16">
        <f>F34/F$270</f>
        <v>2.3064496635812521E-7</v>
      </c>
    </row>
    <row r="35" spans="1:11" s="17" customFormat="1" x14ac:dyDescent="0.25">
      <c r="A35" s="52">
        <v>7108</v>
      </c>
      <c r="B35" s="23">
        <v>220469</v>
      </c>
      <c r="C35" s="23">
        <v>190194</v>
      </c>
      <c r="D35" s="23">
        <v>496404</v>
      </c>
      <c r="E35" s="23">
        <v>124300</v>
      </c>
      <c r="F35" s="24">
        <v>1125695</v>
      </c>
      <c r="G35" s="18">
        <f>B35/B$270</f>
        <v>6.3234995065255928E-2</v>
      </c>
      <c r="H35" s="18">
        <f>C35/C$270</f>
        <v>2.2164063996733319E-2</v>
      </c>
      <c r="I35" s="18">
        <f>D35/D$270</f>
        <v>5.9024912497818091E-2</v>
      </c>
      <c r="J35" s="18">
        <f>E35/E$270</f>
        <v>1.8401791798604159E-2</v>
      </c>
      <c r="K35" s="18">
        <f>F35/F$270</f>
        <v>0.25963588540450977</v>
      </c>
    </row>
    <row r="36" spans="1:11" x14ac:dyDescent="0.25">
      <c r="A36" s="51" t="s">
        <v>69</v>
      </c>
      <c r="B36" s="21">
        <v>0</v>
      </c>
      <c r="C36" s="21">
        <v>0</v>
      </c>
      <c r="D36" s="21">
        <v>0</v>
      </c>
      <c r="E36" s="21">
        <v>0</v>
      </c>
      <c r="F36" s="22">
        <v>0</v>
      </c>
      <c r="G36" s="16">
        <f>B36/B$270</f>
        <v>0</v>
      </c>
      <c r="H36" s="16">
        <f>C36/C$270</f>
        <v>0</v>
      </c>
      <c r="I36" s="16">
        <f>D36/D$270</f>
        <v>0</v>
      </c>
      <c r="J36" s="16">
        <f>E36/E$270</f>
        <v>0</v>
      </c>
      <c r="K36" s="16">
        <f>F36/F$270</f>
        <v>0</v>
      </c>
    </row>
    <row r="37" spans="1:11" x14ac:dyDescent="0.25">
      <c r="A37" s="51" t="s">
        <v>70</v>
      </c>
      <c r="B37" s="21">
        <v>0</v>
      </c>
      <c r="C37" s="21">
        <v>0</v>
      </c>
      <c r="D37" s="21">
        <v>0</v>
      </c>
      <c r="E37" s="21">
        <v>0</v>
      </c>
      <c r="F37" s="22">
        <v>0</v>
      </c>
      <c r="G37" s="16">
        <f>B37/B$270</f>
        <v>0</v>
      </c>
      <c r="H37" s="16">
        <f>C37/C$270</f>
        <v>0</v>
      </c>
      <c r="I37" s="16">
        <f>D37/D$270</f>
        <v>0</v>
      </c>
      <c r="J37" s="16">
        <f>E37/E$270</f>
        <v>0</v>
      </c>
      <c r="K37" s="16">
        <f>F37/F$270</f>
        <v>0</v>
      </c>
    </row>
    <row r="38" spans="1:11" x14ac:dyDescent="0.25">
      <c r="A38" s="51" t="s">
        <v>71</v>
      </c>
      <c r="B38" s="21">
        <v>586</v>
      </c>
      <c r="C38" s="21">
        <v>3624</v>
      </c>
      <c r="D38" s="21">
        <v>62663</v>
      </c>
      <c r="E38" s="21">
        <v>17716</v>
      </c>
      <c r="F38" s="22">
        <v>109</v>
      </c>
      <c r="G38" s="16">
        <f>B38/B$270</f>
        <v>1.6807672329551991E-4</v>
      </c>
      <c r="H38" s="16">
        <f>C38/C$270</f>
        <v>4.2231914741874902E-4</v>
      </c>
      <c r="I38" s="16">
        <f>D38/D$270</f>
        <v>7.4509433684071345E-3</v>
      </c>
      <c r="J38" s="16">
        <f>E38/E$270</f>
        <v>2.6227364722773232E-3</v>
      </c>
      <c r="K38" s="16">
        <f>F38/F$270</f>
        <v>2.5140301333035648E-5</v>
      </c>
    </row>
    <row r="39" spans="1:11" x14ac:dyDescent="0.25">
      <c r="A39" s="51" t="s">
        <v>72</v>
      </c>
      <c r="B39" s="21">
        <v>0</v>
      </c>
      <c r="C39" s="21">
        <v>1</v>
      </c>
      <c r="D39" s="21">
        <v>0</v>
      </c>
      <c r="E39" s="21">
        <v>0</v>
      </c>
      <c r="F39" s="22">
        <v>0</v>
      </c>
      <c r="G39" s="16">
        <f>B39/B$270</f>
        <v>0</v>
      </c>
      <c r="H39" s="16">
        <f>C39/C$270</f>
        <v>1.1653398107581375E-7</v>
      </c>
      <c r="I39" s="16">
        <f>D39/D$270</f>
        <v>0</v>
      </c>
      <c r="J39" s="16">
        <f>E39/E$270</f>
        <v>0</v>
      </c>
      <c r="K39" s="16">
        <f>F39/F$270</f>
        <v>0</v>
      </c>
    </row>
    <row r="40" spans="1:11" x14ac:dyDescent="0.25">
      <c r="A40" s="51" t="s">
        <v>65</v>
      </c>
      <c r="B40" s="21">
        <v>0</v>
      </c>
      <c r="C40" s="21">
        <v>0</v>
      </c>
      <c r="D40" s="21">
        <v>0</v>
      </c>
      <c r="E40" s="21">
        <v>1</v>
      </c>
      <c r="F40" s="22">
        <v>2</v>
      </c>
      <c r="G40" s="16">
        <f>B40/B$270</f>
        <v>0</v>
      </c>
      <c r="H40" s="16">
        <f>C40/C$270</f>
        <v>0</v>
      </c>
      <c r="I40" s="16">
        <f>D40/D$270</f>
        <v>0</v>
      </c>
      <c r="J40" s="16">
        <f>E40/E$270</f>
        <v>1.4804337730172292E-7</v>
      </c>
      <c r="K40" s="16">
        <f>F40/F$270</f>
        <v>4.6128993271625041E-7</v>
      </c>
    </row>
    <row r="41" spans="1:11" x14ac:dyDescent="0.25">
      <c r="A41" s="51" t="s">
        <v>73</v>
      </c>
      <c r="B41" s="21">
        <v>6</v>
      </c>
      <c r="C41" s="21">
        <v>4</v>
      </c>
      <c r="D41" s="21">
        <v>0</v>
      </c>
      <c r="E41" s="21">
        <v>2</v>
      </c>
      <c r="F41" s="22">
        <v>0</v>
      </c>
      <c r="G41" s="16">
        <f>B41/B$270</f>
        <v>1.7209220815240945E-6</v>
      </c>
      <c r="H41" s="16">
        <f>C41/C$270</f>
        <v>4.66135924303255E-7</v>
      </c>
      <c r="I41" s="16">
        <f>D41/D$270</f>
        <v>0</v>
      </c>
      <c r="J41" s="16">
        <f>E41/E$270</f>
        <v>2.9608675460344584E-7</v>
      </c>
      <c r="K41" s="16">
        <f>F41/F$270</f>
        <v>0</v>
      </c>
    </row>
    <row r="42" spans="1:11" x14ac:dyDescent="0.25">
      <c r="A42" s="51" t="s">
        <v>66</v>
      </c>
      <c r="B42" s="21">
        <v>18</v>
      </c>
      <c r="C42" s="21">
        <v>1155</v>
      </c>
      <c r="D42" s="21">
        <v>37</v>
      </c>
      <c r="E42" s="21">
        <v>226</v>
      </c>
      <c r="F42" s="22">
        <v>28</v>
      </c>
      <c r="G42" s="16">
        <f>B42/B$270</f>
        <v>5.1627662445722833E-6</v>
      </c>
      <c r="H42" s="16">
        <f>C42/C$270</f>
        <v>1.3459674814256486E-4</v>
      </c>
      <c r="I42" s="16">
        <f>D42/D$270</f>
        <v>4.3994846182127246E-6</v>
      </c>
      <c r="J42" s="16">
        <f>E42/E$270</f>
        <v>3.345780327018938E-5</v>
      </c>
      <c r="K42" s="16">
        <f>F42/F$270</f>
        <v>6.4580590580275061E-6</v>
      </c>
    </row>
    <row r="43" spans="1:11" x14ac:dyDescent="0.25">
      <c r="A43" s="51" t="s">
        <v>74</v>
      </c>
      <c r="B43" s="21">
        <v>1</v>
      </c>
      <c r="C43" s="21">
        <v>0</v>
      </c>
      <c r="D43" s="21">
        <v>0</v>
      </c>
      <c r="E43" s="21">
        <v>0</v>
      </c>
      <c r="F43" s="22">
        <v>0</v>
      </c>
      <c r="G43" s="16">
        <f>B43/B$270</f>
        <v>2.8682034692068242E-7</v>
      </c>
      <c r="H43" s="16">
        <f>C43/C$270</f>
        <v>0</v>
      </c>
      <c r="I43" s="16">
        <f>D43/D$270</f>
        <v>0</v>
      </c>
      <c r="J43" s="16">
        <f>E43/E$270</f>
        <v>0</v>
      </c>
      <c r="K43" s="16">
        <f>F43/F$270</f>
        <v>0</v>
      </c>
    </row>
    <row r="44" spans="1:11" x14ac:dyDescent="0.25">
      <c r="A44" s="51" t="s">
        <v>75</v>
      </c>
      <c r="B44" s="21">
        <v>4</v>
      </c>
      <c r="C44" s="21">
        <v>0</v>
      </c>
      <c r="D44" s="21">
        <v>0</v>
      </c>
      <c r="E44" s="21">
        <v>0</v>
      </c>
      <c r="F44" s="22">
        <v>0</v>
      </c>
      <c r="G44" s="16">
        <f>B44/B$270</f>
        <v>1.1472813876827297E-6</v>
      </c>
      <c r="H44" s="16">
        <f>C44/C$270</f>
        <v>0</v>
      </c>
      <c r="I44" s="16">
        <f>D44/D$270</f>
        <v>0</v>
      </c>
      <c r="J44" s="16">
        <f>E44/E$270</f>
        <v>0</v>
      </c>
      <c r="K44" s="16">
        <f>F44/F$270</f>
        <v>0</v>
      </c>
    </row>
    <row r="45" spans="1:11" x14ac:dyDescent="0.25">
      <c r="A45" s="51" t="s">
        <v>61</v>
      </c>
      <c r="B45" s="21">
        <v>206806</v>
      </c>
      <c r="C45" s="21">
        <v>91984</v>
      </c>
      <c r="D45" s="21">
        <v>41793</v>
      </c>
      <c r="E45" s="21">
        <v>75341</v>
      </c>
      <c r="F45" s="22">
        <v>31087</v>
      </c>
      <c r="G45" s="16">
        <f>B45/B$270</f>
        <v>5.9316168665278647E-2</v>
      </c>
      <c r="H45" s="16">
        <f>C45/C$270</f>
        <v>1.0719261715277652E-2</v>
      </c>
      <c r="I45" s="16">
        <f>D45/D$270</f>
        <v>4.9693962337557952E-3</v>
      </c>
      <c r="J45" s="16">
        <f>E45/E$270</f>
        <v>1.1153736089289107E-2</v>
      </c>
      <c r="K45" s="16">
        <f>F45/F$270</f>
        <v>7.1700600691750379E-3</v>
      </c>
    </row>
    <row r="46" spans="1:11" x14ac:dyDescent="0.25">
      <c r="A46" s="51" t="s">
        <v>62</v>
      </c>
      <c r="B46" s="21">
        <v>58</v>
      </c>
      <c r="C46" s="21">
        <v>490</v>
      </c>
      <c r="D46" s="21">
        <v>34967</v>
      </c>
      <c r="E46" s="21">
        <v>25742</v>
      </c>
      <c r="F46" s="22">
        <v>2321</v>
      </c>
      <c r="G46" s="16">
        <f>B46/B$270</f>
        <v>1.663558012139958E-5</v>
      </c>
      <c r="H46" s="16">
        <f>C46/C$270</f>
        <v>5.7101650727148734E-5</v>
      </c>
      <c r="I46" s="16">
        <f>D46/D$270</f>
        <v>4.157750774190388E-3</v>
      </c>
      <c r="J46" s="16">
        <f>E46/E$270</f>
        <v>3.8109326185009514E-3</v>
      </c>
      <c r="K46" s="16">
        <f>F46/F$270</f>
        <v>5.3532696691720866E-4</v>
      </c>
    </row>
    <row r="47" spans="1:11" x14ac:dyDescent="0.25">
      <c r="A47" s="51" t="s">
        <v>76</v>
      </c>
      <c r="B47" s="21">
        <v>0</v>
      </c>
      <c r="C47" s="21">
        <v>0</v>
      </c>
      <c r="D47" s="21">
        <v>0</v>
      </c>
      <c r="E47" s="21">
        <v>0</v>
      </c>
      <c r="F47" s="22">
        <v>480</v>
      </c>
      <c r="G47" s="16">
        <f>B47/B$270</f>
        <v>0</v>
      </c>
      <c r="H47" s="16">
        <f>C47/C$270</f>
        <v>0</v>
      </c>
      <c r="I47" s="16">
        <f>D47/D$270</f>
        <v>0</v>
      </c>
      <c r="J47" s="16">
        <f>E47/E$270</f>
        <v>0</v>
      </c>
      <c r="K47" s="16">
        <f>F47/F$270</f>
        <v>1.1070958385190009E-4</v>
      </c>
    </row>
    <row r="48" spans="1:11" x14ac:dyDescent="0.25">
      <c r="A48" s="51" t="s">
        <v>77</v>
      </c>
      <c r="B48" s="21">
        <v>0</v>
      </c>
      <c r="C48" s="21">
        <v>0</v>
      </c>
      <c r="D48" s="21">
        <v>0</v>
      </c>
      <c r="E48" s="21">
        <v>40</v>
      </c>
      <c r="F48" s="22">
        <v>0</v>
      </c>
      <c r="G48" s="16">
        <f>B48/B$270</f>
        <v>0</v>
      </c>
      <c r="H48" s="16">
        <f>C48/C$270</f>
        <v>0</v>
      </c>
      <c r="I48" s="16">
        <f>D48/D$270</f>
        <v>0</v>
      </c>
      <c r="J48" s="16">
        <f>E48/E$270</f>
        <v>5.9217350920689165E-6</v>
      </c>
      <c r="K48" s="16">
        <f>F48/F$270</f>
        <v>0</v>
      </c>
    </row>
    <row r="49" spans="1:11" x14ac:dyDescent="0.25">
      <c r="A49" s="51" t="s">
        <v>78</v>
      </c>
      <c r="B49" s="21">
        <v>0</v>
      </c>
      <c r="C49" s="21">
        <v>0</v>
      </c>
      <c r="D49" s="21">
        <v>0</v>
      </c>
      <c r="E49" s="21">
        <v>49</v>
      </c>
      <c r="F49" s="22">
        <v>15</v>
      </c>
      <c r="G49" s="16">
        <f>B49/B$270</f>
        <v>0</v>
      </c>
      <c r="H49" s="16">
        <f>C49/C$270</f>
        <v>0</v>
      </c>
      <c r="I49" s="16">
        <f>D49/D$270</f>
        <v>0</v>
      </c>
      <c r="J49" s="16">
        <f>E49/E$270</f>
        <v>7.2541254877844232E-6</v>
      </c>
      <c r="K49" s="16">
        <f>F49/F$270</f>
        <v>3.459674495371878E-6</v>
      </c>
    </row>
    <row r="50" spans="1:11" x14ac:dyDescent="0.25">
      <c r="A50" s="51" t="s">
        <v>56</v>
      </c>
      <c r="B50" s="21">
        <v>0</v>
      </c>
      <c r="C50" s="21">
        <v>79293</v>
      </c>
      <c r="D50" s="21">
        <v>315444</v>
      </c>
      <c r="E50" s="21">
        <v>10</v>
      </c>
      <c r="F50" s="22">
        <v>0</v>
      </c>
      <c r="G50" s="16">
        <f>B50/B$270</f>
        <v>0</v>
      </c>
      <c r="H50" s="16">
        <f>C50/C$270</f>
        <v>9.2403289614444994E-3</v>
      </c>
      <c r="I50" s="16">
        <f>D50/D$270</f>
        <v>3.7507865565067425E-2</v>
      </c>
      <c r="J50" s="16">
        <f>E50/E$270</f>
        <v>1.4804337730172291E-6</v>
      </c>
      <c r="K50" s="16">
        <f>F50/F$270</f>
        <v>0</v>
      </c>
    </row>
    <row r="51" spans="1:11" x14ac:dyDescent="0.25">
      <c r="A51" s="51" t="s">
        <v>64</v>
      </c>
      <c r="B51" s="21">
        <v>0</v>
      </c>
      <c r="C51" s="21">
        <v>0</v>
      </c>
      <c r="D51" s="21">
        <v>337</v>
      </c>
      <c r="E51" s="21">
        <v>565</v>
      </c>
      <c r="F51" s="22">
        <v>0</v>
      </c>
      <c r="G51" s="16">
        <f>B51/B$270</f>
        <v>0</v>
      </c>
      <c r="H51" s="16">
        <f>C51/C$270</f>
        <v>0</v>
      </c>
      <c r="I51" s="16">
        <f>D51/D$270</f>
        <v>4.0070981522640224E-5</v>
      </c>
      <c r="J51" s="16">
        <f>E51/E$270</f>
        <v>8.364450817547345E-5</v>
      </c>
      <c r="K51" s="16">
        <f>F51/F$270</f>
        <v>0</v>
      </c>
    </row>
    <row r="52" spans="1:11" x14ac:dyDescent="0.25">
      <c r="A52" s="51" t="s">
        <v>79</v>
      </c>
      <c r="B52" s="21">
        <v>0</v>
      </c>
      <c r="C52" s="21">
        <v>2</v>
      </c>
      <c r="D52" s="21">
        <v>0</v>
      </c>
      <c r="E52" s="21">
        <v>0</v>
      </c>
      <c r="F52" s="22">
        <v>0</v>
      </c>
      <c r="G52" s="16">
        <f>B52/B$270</f>
        <v>0</v>
      </c>
      <c r="H52" s="16">
        <f>C52/C$270</f>
        <v>2.330679621516275E-7</v>
      </c>
      <c r="I52" s="16">
        <f>D52/D$270</f>
        <v>0</v>
      </c>
      <c r="J52" s="16">
        <f>E52/E$270</f>
        <v>0</v>
      </c>
      <c r="K52" s="16">
        <f>F52/F$270</f>
        <v>0</v>
      </c>
    </row>
    <row r="53" spans="1:11" x14ac:dyDescent="0.25">
      <c r="A53" s="51" t="s">
        <v>57</v>
      </c>
      <c r="B53" s="21">
        <v>662</v>
      </c>
      <c r="C53" s="21">
        <v>6714</v>
      </c>
      <c r="D53" s="21">
        <v>203</v>
      </c>
      <c r="E53" s="21">
        <v>11</v>
      </c>
      <c r="F53" s="22">
        <v>1084016</v>
      </c>
      <c r="G53" s="16">
        <f>B53/B$270</f>
        <v>1.8987506966149177E-4</v>
      </c>
      <c r="H53" s="16">
        <f>C53/C$270</f>
        <v>7.8240914894301349E-4</v>
      </c>
      <c r="I53" s="16">
        <f>D53/D$270</f>
        <v>2.4137712905329275E-5</v>
      </c>
      <c r="J53" s="16">
        <f>E53/E$270</f>
        <v>1.628477150318952E-6</v>
      </c>
      <c r="K53" s="16">
        <f>F53/F$270</f>
        <v>0.25002283385166946</v>
      </c>
    </row>
    <row r="54" spans="1:11" x14ac:dyDescent="0.25">
      <c r="A54" s="51" t="s">
        <v>80</v>
      </c>
      <c r="B54" s="21">
        <v>0</v>
      </c>
      <c r="C54" s="21">
        <v>0</v>
      </c>
      <c r="D54" s="21">
        <v>0</v>
      </c>
      <c r="E54" s="21">
        <v>0</v>
      </c>
      <c r="F54" s="22">
        <v>0</v>
      </c>
      <c r="G54" s="16">
        <f>B54/B$270</f>
        <v>0</v>
      </c>
      <c r="H54" s="16">
        <f>C54/C$270</f>
        <v>0</v>
      </c>
      <c r="I54" s="16">
        <f>D54/D$270</f>
        <v>0</v>
      </c>
      <c r="J54" s="16">
        <f>E54/E$270</f>
        <v>0</v>
      </c>
      <c r="K54" s="16">
        <f>F54/F$270</f>
        <v>0</v>
      </c>
    </row>
    <row r="55" spans="1:11" x14ac:dyDescent="0.25">
      <c r="A55" s="51" t="s">
        <v>68</v>
      </c>
      <c r="B55" s="21">
        <v>488</v>
      </c>
      <c r="C55" s="21">
        <v>552</v>
      </c>
      <c r="D55" s="21">
        <v>1010</v>
      </c>
      <c r="E55" s="21">
        <v>686</v>
      </c>
      <c r="F55" s="22">
        <v>269</v>
      </c>
      <c r="G55" s="16">
        <f>B55/B$270</f>
        <v>1.3996832929729302E-4</v>
      </c>
      <c r="H55" s="16">
        <f>C55/C$270</f>
        <v>6.4326757553849194E-5</v>
      </c>
      <c r="I55" s="16">
        <f>D55/D$270</f>
        <v>1.2009403957823925E-4</v>
      </c>
      <c r="J55" s="16">
        <f>E55/E$270</f>
        <v>1.0155775682898192E-4</v>
      </c>
      <c r="K55" s="16">
        <f>F55/F$270</f>
        <v>6.2043495950335679E-5</v>
      </c>
    </row>
    <row r="56" spans="1:11" x14ac:dyDescent="0.25">
      <c r="A56" s="51" t="s">
        <v>81</v>
      </c>
      <c r="B56" s="21">
        <v>0</v>
      </c>
      <c r="C56" s="21">
        <v>0</v>
      </c>
      <c r="D56" s="21">
        <v>0</v>
      </c>
      <c r="E56" s="21">
        <v>0</v>
      </c>
      <c r="F56" s="22">
        <v>0</v>
      </c>
      <c r="G56" s="16">
        <f>B56/B$270</f>
        <v>0</v>
      </c>
      <c r="H56" s="16">
        <f>C56/C$270</f>
        <v>0</v>
      </c>
      <c r="I56" s="16">
        <f>D56/D$270</f>
        <v>0</v>
      </c>
      <c r="J56" s="16">
        <f>E56/E$270</f>
        <v>0</v>
      </c>
      <c r="K56" s="16">
        <f>F56/F$270</f>
        <v>0</v>
      </c>
    </row>
    <row r="57" spans="1:11" x14ac:dyDescent="0.25">
      <c r="A57" s="51" t="s">
        <v>67</v>
      </c>
      <c r="B57" s="21">
        <v>0</v>
      </c>
      <c r="C57" s="21">
        <v>0</v>
      </c>
      <c r="D57" s="21">
        <v>471</v>
      </c>
      <c r="E57" s="21">
        <v>0</v>
      </c>
      <c r="F57" s="22">
        <v>0</v>
      </c>
      <c r="G57" s="16">
        <f>B57/B$270</f>
        <v>0</v>
      </c>
      <c r="H57" s="16">
        <f>C57/C$270</f>
        <v>0</v>
      </c>
      <c r="I57" s="16">
        <f>D57/D$270</f>
        <v>5.6004250139951173E-5</v>
      </c>
      <c r="J57" s="16">
        <f>E57/E$270</f>
        <v>0</v>
      </c>
      <c r="K57" s="16">
        <f>F57/F$270</f>
        <v>0</v>
      </c>
    </row>
    <row r="58" spans="1:11" x14ac:dyDescent="0.25">
      <c r="A58" s="51" t="s">
        <v>82</v>
      </c>
      <c r="B58" s="21">
        <v>105</v>
      </c>
      <c r="C58" s="21">
        <v>215</v>
      </c>
      <c r="D58" s="21">
        <v>38213</v>
      </c>
      <c r="E58" s="21">
        <v>3899</v>
      </c>
      <c r="F58" s="22">
        <v>7324</v>
      </c>
      <c r="G58" s="16">
        <f>B58/B$270</f>
        <v>3.0116136426671654E-5</v>
      </c>
      <c r="H58" s="16">
        <f>C58/C$270</f>
        <v>2.5054805931299955E-5</v>
      </c>
      <c r="I58" s="16">
        <f>D58/D$270</f>
        <v>4.5437163706962937E-3</v>
      </c>
      <c r="J58" s="16">
        <f>E58/E$270</f>
        <v>5.7722112809941762E-4</v>
      </c>
      <c r="K58" s="16">
        <f>F58/F$270</f>
        <v>1.6892437336069089E-3</v>
      </c>
    </row>
    <row r="59" spans="1:11" x14ac:dyDescent="0.25">
      <c r="A59" s="51" t="s">
        <v>59</v>
      </c>
      <c r="B59" s="21">
        <v>3957</v>
      </c>
      <c r="C59" s="21">
        <v>6157</v>
      </c>
      <c r="D59" s="21">
        <v>1152</v>
      </c>
      <c r="E59" s="21">
        <v>0</v>
      </c>
      <c r="F59" s="22">
        <v>20</v>
      </c>
      <c r="G59" s="16">
        <f>B59/B$270</f>
        <v>1.1349481127651403E-3</v>
      </c>
      <c r="H59" s="16">
        <f>C59/C$270</f>
        <v>7.1749972148378528E-4</v>
      </c>
      <c r="I59" s="16">
        <f>D59/D$270</f>
        <v>1.369785481130016E-4</v>
      </c>
      <c r="J59" s="16">
        <f>E59/E$270</f>
        <v>0</v>
      </c>
      <c r="K59" s="16">
        <f>F59/F$270</f>
        <v>4.6128993271625042E-6</v>
      </c>
    </row>
    <row r="60" spans="1:11" x14ac:dyDescent="0.25">
      <c r="A60" s="51" t="s">
        <v>83</v>
      </c>
      <c r="B60" s="21">
        <v>0</v>
      </c>
      <c r="C60" s="21">
        <v>1</v>
      </c>
      <c r="D60" s="21">
        <v>0</v>
      </c>
      <c r="E60" s="21">
        <v>0</v>
      </c>
      <c r="F60" s="22">
        <v>0</v>
      </c>
      <c r="G60" s="16">
        <f>B60/B$270</f>
        <v>0</v>
      </c>
      <c r="H60" s="16">
        <f>C60/C$270</f>
        <v>1.1653398107581375E-7</v>
      </c>
      <c r="I60" s="16">
        <f>D60/D$270</f>
        <v>0</v>
      </c>
      <c r="J60" s="16">
        <f>E60/E$270</f>
        <v>0</v>
      </c>
      <c r="K60" s="16">
        <f>F60/F$270</f>
        <v>0</v>
      </c>
    </row>
    <row r="61" spans="1:11" x14ac:dyDescent="0.25">
      <c r="A61" s="51" t="s">
        <v>84</v>
      </c>
      <c r="B61" s="21">
        <v>0</v>
      </c>
      <c r="C61" s="21">
        <v>0</v>
      </c>
      <c r="D61" s="21">
        <v>12</v>
      </c>
      <c r="E61" s="21">
        <v>3</v>
      </c>
      <c r="F61" s="22">
        <v>0</v>
      </c>
      <c r="G61" s="16">
        <f>B61/B$270</f>
        <v>0</v>
      </c>
      <c r="H61" s="16">
        <f>C61/C$270</f>
        <v>0</v>
      </c>
      <c r="I61" s="16">
        <f>D61/D$270</f>
        <v>1.4268598761771E-6</v>
      </c>
      <c r="J61" s="16">
        <f>E61/E$270</f>
        <v>4.4413013190516873E-7</v>
      </c>
      <c r="K61" s="16">
        <f>F61/F$270</f>
        <v>0</v>
      </c>
    </row>
    <row r="62" spans="1:11" x14ac:dyDescent="0.25">
      <c r="A62" s="51" t="s">
        <v>85</v>
      </c>
      <c r="B62" s="21">
        <v>7764</v>
      </c>
      <c r="C62" s="21">
        <v>0</v>
      </c>
      <c r="D62" s="21">
        <v>0</v>
      </c>
      <c r="E62" s="21">
        <v>0</v>
      </c>
      <c r="F62" s="22">
        <v>0</v>
      </c>
      <c r="G62" s="16">
        <f>B62/B$270</f>
        <v>2.2268731734921784E-3</v>
      </c>
      <c r="H62" s="16">
        <f>C62/C$270</f>
        <v>0</v>
      </c>
      <c r="I62" s="16">
        <f>D62/D$270</f>
        <v>0</v>
      </c>
      <c r="J62" s="16">
        <f>E62/E$270</f>
        <v>0</v>
      </c>
      <c r="K62" s="16">
        <f>F62/F$270</f>
        <v>0</v>
      </c>
    </row>
    <row r="63" spans="1:11" x14ac:dyDescent="0.25">
      <c r="A63" s="51" t="s">
        <v>86</v>
      </c>
      <c r="B63" s="21">
        <v>12</v>
      </c>
      <c r="C63" s="21">
        <v>0</v>
      </c>
      <c r="D63" s="21">
        <v>100</v>
      </c>
      <c r="E63" s="21">
        <v>8</v>
      </c>
      <c r="F63" s="22">
        <v>22</v>
      </c>
      <c r="G63" s="16">
        <f>B63/B$270</f>
        <v>3.441844163048189E-6</v>
      </c>
      <c r="H63" s="16">
        <f>C63/C$270</f>
        <v>0</v>
      </c>
      <c r="I63" s="16">
        <f>D63/D$270</f>
        <v>1.1890498968142499E-5</v>
      </c>
      <c r="J63" s="16">
        <f>E63/E$270</f>
        <v>1.1843470184137833E-6</v>
      </c>
      <c r="K63" s="16">
        <f>F63/F$270</f>
        <v>5.0741892598787549E-6</v>
      </c>
    </row>
    <row r="64" spans="1:11" x14ac:dyDescent="0.25">
      <c r="A64" s="51" t="s">
        <v>87</v>
      </c>
      <c r="B64" s="21">
        <v>0</v>
      </c>
      <c r="C64" s="21">
        <v>0</v>
      </c>
      <c r="D64" s="21">
        <v>0</v>
      </c>
      <c r="E64" s="21">
        <v>0</v>
      </c>
      <c r="F64" s="22">
        <v>0</v>
      </c>
      <c r="G64" s="16">
        <f>B64/B$270</f>
        <v>0</v>
      </c>
      <c r="H64" s="16">
        <f>C64/C$270</f>
        <v>0</v>
      </c>
      <c r="I64" s="16">
        <f>D64/D$270</f>
        <v>0</v>
      </c>
      <c r="J64" s="16">
        <f>E64/E$270</f>
        <v>0</v>
      </c>
      <c r="K64" s="16">
        <f>F64/F$270</f>
        <v>0</v>
      </c>
    </row>
    <row r="65" spans="1:11" x14ac:dyDescent="0.25">
      <c r="A65" s="51" t="s">
        <v>63</v>
      </c>
      <c r="B65" s="21">
        <v>2</v>
      </c>
      <c r="C65" s="21">
        <v>2</v>
      </c>
      <c r="D65" s="21">
        <v>2</v>
      </c>
      <c r="E65" s="21">
        <v>1</v>
      </c>
      <c r="F65" s="22">
        <v>2</v>
      </c>
      <c r="G65" s="16">
        <f>B65/B$270</f>
        <v>5.7364069384136483E-7</v>
      </c>
      <c r="H65" s="16">
        <f>C65/C$270</f>
        <v>2.330679621516275E-7</v>
      </c>
      <c r="I65" s="16">
        <f>D65/D$270</f>
        <v>2.3780997936285E-7</v>
      </c>
      <c r="J65" s="16">
        <f>E65/E$270</f>
        <v>1.4804337730172292E-7</v>
      </c>
      <c r="K65" s="16">
        <f>F65/F$270</f>
        <v>4.6128993271625041E-7</v>
      </c>
    </row>
    <row r="66" spans="1:11" s="17" customFormat="1" x14ac:dyDescent="0.25">
      <c r="A66" s="52">
        <v>8001</v>
      </c>
      <c r="B66" s="23">
        <v>2087705</v>
      </c>
      <c r="C66" s="23">
        <v>2120066</v>
      </c>
      <c r="D66" s="23">
        <v>2263943</v>
      </c>
      <c r="E66" s="23">
        <v>4170000</v>
      </c>
      <c r="F66" s="24">
        <v>2577417</v>
      </c>
      <c r="G66" s="18">
        <f t="shared" ref="G66:G129" si="0">B66/B$270</f>
        <v>0.59879627236804323</v>
      </c>
      <c r="H66" s="18">
        <f t="shared" ref="H66:H129" si="1">C66/C$270</f>
        <v>0.24705973112347615</v>
      </c>
      <c r="I66" s="18">
        <f t="shared" ref="I66:I129" si="2">D66/D$270</f>
        <v>0.26919411905433432</v>
      </c>
      <c r="J66" s="18">
        <f t="shared" ref="J66:J129" si="3">E66/E$270</f>
        <v>0.6173408833481846</v>
      </c>
      <c r="K66" s="18">
        <f t="shared" ref="K66:K129" si="4">F66/F$270</f>
        <v>0.59446825725585994</v>
      </c>
    </row>
    <row r="67" spans="1:11" x14ac:dyDescent="0.25">
      <c r="A67" s="51" t="s">
        <v>71</v>
      </c>
      <c r="B67" s="21">
        <v>0</v>
      </c>
      <c r="C67" s="21">
        <v>0</v>
      </c>
      <c r="D67" s="21">
        <v>0</v>
      </c>
      <c r="E67" s="21">
        <v>0</v>
      </c>
      <c r="F67" s="22">
        <v>1</v>
      </c>
      <c r="G67" s="16">
        <f t="shared" si="0"/>
        <v>0</v>
      </c>
      <c r="H67" s="16">
        <f t="shared" si="1"/>
        <v>0</v>
      </c>
      <c r="I67" s="16">
        <f t="shared" si="2"/>
        <v>0</v>
      </c>
      <c r="J67" s="16">
        <f t="shared" si="3"/>
        <v>0</v>
      </c>
      <c r="K67" s="16">
        <f t="shared" si="4"/>
        <v>2.3064496635812521E-7</v>
      </c>
    </row>
    <row r="68" spans="1:11" x14ac:dyDescent="0.25">
      <c r="A68" s="51" t="s">
        <v>88</v>
      </c>
      <c r="B68" s="21">
        <v>0</v>
      </c>
      <c r="C68" s="21">
        <v>0</v>
      </c>
      <c r="D68" s="21">
        <v>0</v>
      </c>
      <c r="E68" s="21">
        <v>0</v>
      </c>
      <c r="F68" s="22">
        <v>0</v>
      </c>
      <c r="G68" s="16">
        <f t="shared" si="0"/>
        <v>0</v>
      </c>
      <c r="H68" s="16">
        <f t="shared" si="1"/>
        <v>0</v>
      </c>
      <c r="I68" s="16">
        <f t="shared" si="2"/>
        <v>0</v>
      </c>
      <c r="J68" s="16">
        <f t="shared" si="3"/>
        <v>0</v>
      </c>
      <c r="K68" s="16">
        <f t="shared" si="4"/>
        <v>0</v>
      </c>
    </row>
    <row r="69" spans="1:11" x14ac:dyDescent="0.25">
      <c r="A69" s="51" t="s">
        <v>65</v>
      </c>
      <c r="B69" s="21">
        <v>6348</v>
      </c>
      <c r="C69" s="21">
        <v>37300</v>
      </c>
      <c r="D69" s="21">
        <v>40650</v>
      </c>
      <c r="E69" s="21">
        <v>13650</v>
      </c>
      <c r="F69" s="22">
        <v>16298</v>
      </c>
      <c r="G69" s="16">
        <f t="shared" si="0"/>
        <v>1.8207355622524919E-3</v>
      </c>
      <c r="H69" s="16">
        <f t="shared" si="1"/>
        <v>4.3467174941278523E-3</v>
      </c>
      <c r="I69" s="16">
        <f t="shared" si="2"/>
        <v>4.8334878305499257E-3</v>
      </c>
      <c r="J69" s="16">
        <f t="shared" si="3"/>
        <v>2.0207921001685176E-3</v>
      </c>
      <c r="K69" s="16">
        <f t="shared" si="4"/>
        <v>3.7590516617047247E-3</v>
      </c>
    </row>
    <row r="70" spans="1:11" x14ac:dyDescent="0.25">
      <c r="A70" s="51" t="s">
        <v>89</v>
      </c>
      <c r="B70" s="21">
        <v>0</v>
      </c>
      <c r="C70" s="21">
        <v>1060</v>
      </c>
      <c r="D70" s="21">
        <v>1929</v>
      </c>
      <c r="E70" s="21">
        <v>565897</v>
      </c>
      <c r="F70" s="22">
        <v>669667</v>
      </c>
      <c r="G70" s="16">
        <f t="shared" si="0"/>
        <v>0</v>
      </c>
      <c r="H70" s="16">
        <f t="shared" si="1"/>
        <v>1.2352601994036256E-4</v>
      </c>
      <c r="I70" s="16">
        <f t="shared" si="2"/>
        <v>2.2936772509546882E-4</v>
      </c>
      <c r="J70" s="16">
        <f t="shared" si="3"/>
        <v>8.3777303084913088E-2</v>
      </c>
      <c r="K70" s="16">
        <f t="shared" si="4"/>
        <v>0.15445532268614665</v>
      </c>
    </row>
    <row r="71" spans="1:11" x14ac:dyDescent="0.25">
      <c r="A71" s="51" t="s">
        <v>90</v>
      </c>
      <c r="B71" s="21">
        <v>0</v>
      </c>
      <c r="C71" s="21">
        <v>0</v>
      </c>
      <c r="D71" s="21">
        <v>0</v>
      </c>
      <c r="E71" s="21">
        <v>49050</v>
      </c>
      <c r="F71" s="22">
        <v>979</v>
      </c>
      <c r="G71" s="16">
        <f t="shared" si="0"/>
        <v>0</v>
      </c>
      <c r="H71" s="16">
        <f t="shared" si="1"/>
        <v>0</v>
      </c>
      <c r="I71" s="16">
        <f t="shared" si="2"/>
        <v>0</v>
      </c>
      <c r="J71" s="16">
        <f t="shared" si="3"/>
        <v>7.2615276566495093E-3</v>
      </c>
      <c r="K71" s="16">
        <f t="shared" si="4"/>
        <v>2.2580142206460457E-4</v>
      </c>
    </row>
    <row r="72" spans="1:11" x14ac:dyDescent="0.25">
      <c r="A72" s="51" t="s">
        <v>66</v>
      </c>
      <c r="B72" s="21">
        <v>0</v>
      </c>
      <c r="C72" s="21">
        <v>0</v>
      </c>
      <c r="D72" s="21">
        <v>147945</v>
      </c>
      <c r="E72" s="21">
        <v>392786</v>
      </c>
      <c r="F72" s="22">
        <v>3899</v>
      </c>
      <c r="G72" s="16">
        <f t="shared" si="0"/>
        <v>0</v>
      </c>
      <c r="H72" s="16">
        <f t="shared" si="1"/>
        <v>0</v>
      </c>
      <c r="I72" s="16">
        <f t="shared" si="2"/>
        <v>1.7591398698418421E-2</v>
      </c>
      <c r="J72" s="16">
        <f t="shared" si="3"/>
        <v>5.8149365996834533E-2</v>
      </c>
      <c r="K72" s="16">
        <f t="shared" si="4"/>
        <v>8.9928472383033018E-4</v>
      </c>
    </row>
    <row r="73" spans="1:11" x14ac:dyDescent="0.25">
      <c r="A73" s="51" t="s">
        <v>74</v>
      </c>
      <c r="B73" s="21">
        <v>221</v>
      </c>
      <c r="C73" s="21">
        <v>10708</v>
      </c>
      <c r="D73" s="21">
        <v>18</v>
      </c>
      <c r="E73" s="21">
        <v>3960</v>
      </c>
      <c r="F73" s="22">
        <v>14731</v>
      </c>
      <c r="G73" s="16">
        <f t="shared" si="0"/>
        <v>6.3387296669470817E-5</v>
      </c>
      <c r="H73" s="16">
        <f t="shared" si="1"/>
        <v>1.2478458693598136E-3</v>
      </c>
      <c r="I73" s="16">
        <f t="shared" si="2"/>
        <v>2.14028981426565E-6</v>
      </c>
      <c r="J73" s="16">
        <f t="shared" si="3"/>
        <v>5.8625177411482279E-4</v>
      </c>
      <c r="K73" s="16">
        <f t="shared" si="4"/>
        <v>3.3976309994215425E-3</v>
      </c>
    </row>
    <row r="74" spans="1:11" x14ac:dyDescent="0.25">
      <c r="A74" s="51" t="s">
        <v>61</v>
      </c>
      <c r="B74" s="21">
        <v>1851</v>
      </c>
      <c r="C74" s="21">
        <v>11270</v>
      </c>
      <c r="D74" s="21">
        <v>687686</v>
      </c>
      <c r="E74" s="21">
        <v>15634</v>
      </c>
      <c r="F74" s="22">
        <v>27418</v>
      </c>
      <c r="G74" s="16">
        <f t="shared" si="0"/>
        <v>5.3090446215018315E-4</v>
      </c>
      <c r="H74" s="16">
        <f t="shared" si="1"/>
        <v>1.3133379667244209E-3</v>
      </c>
      <c r="I74" s="16">
        <f t="shared" si="2"/>
        <v>8.1769296734060429E-2</v>
      </c>
      <c r="J74" s="16">
        <f t="shared" si="3"/>
        <v>2.3145101607351362E-3</v>
      </c>
      <c r="K74" s="16">
        <f t="shared" si="4"/>
        <v>6.3238236876070773E-3</v>
      </c>
    </row>
    <row r="75" spans="1:11" x14ac:dyDescent="0.25">
      <c r="A75" s="51" t="s">
        <v>62</v>
      </c>
      <c r="B75" s="21">
        <v>1882</v>
      </c>
      <c r="C75" s="21">
        <v>2344</v>
      </c>
      <c r="D75" s="21">
        <v>5094</v>
      </c>
      <c r="E75" s="21">
        <v>10582</v>
      </c>
      <c r="F75" s="22">
        <v>20009</v>
      </c>
      <c r="G75" s="16">
        <f t="shared" si="0"/>
        <v>5.3979589290472426E-4</v>
      </c>
      <c r="H75" s="16">
        <f t="shared" si="1"/>
        <v>2.7315565164170741E-4</v>
      </c>
      <c r="I75" s="16">
        <f t="shared" si="2"/>
        <v>6.0570201743717893E-4</v>
      </c>
      <c r="J75" s="16">
        <f t="shared" si="3"/>
        <v>1.5665950186068318E-3</v>
      </c>
      <c r="K75" s="16">
        <f t="shared" si="4"/>
        <v>4.6149751318597275E-3</v>
      </c>
    </row>
    <row r="76" spans="1:11" x14ac:dyDescent="0.25">
      <c r="A76" s="51" t="s">
        <v>91</v>
      </c>
      <c r="B76" s="21">
        <v>0</v>
      </c>
      <c r="C76" s="21">
        <v>143</v>
      </c>
      <c r="D76" s="21">
        <v>0</v>
      </c>
      <c r="E76" s="21">
        <v>0</v>
      </c>
      <c r="F76" s="22">
        <v>0</v>
      </c>
      <c r="G76" s="16">
        <f t="shared" si="0"/>
        <v>0</v>
      </c>
      <c r="H76" s="16">
        <f t="shared" si="1"/>
        <v>1.6664359293841364E-5</v>
      </c>
      <c r="I76" s="16">
        <f t="shared" si="2"/>
        <v>0</v>
      </c>
      <c r="J76" s="16">
        <f t="shared" si="3"/>
        <v>0</v>
      </c>
      <c r="K76" s="16">
        <f t="shared" si="4"/>
        <v>0</v>
      </c>
    </row>
    <row r="77" spans="1:11" x14ac:dyDescent="0.25">
      <c r="A77" s="51" t="s">
        <v>78</v>
      </c>
      <c r="B77" s="21">
        <v>0</v>
      </c>
      <c r="C77" s="21">
        <v>0</v>
      </c>
      <c r="D77" s="21">
        <v>0</v>
      </c>
      <c r="E77" s="21">
        <v>4667</v>
      </c>
      <c r="F77" s="22">
        <v>42</v>
      </c>
      <c r="G77" s="16">
        <f t="shared" si="0"/>
        <v>0</v>
      </c>
      <c r="H77" s="16">
        <f t="shared" si="1"/>
        <v>0</v>
      </c>
      <c r="I77" s="16">
        <f t="shared" si="2"/>
        <v>0</v>
      </c>
      <c r="J77" s="16">
        <f t="shared" si="3"/>
        <v>6.9091844186714086E-4</v>
      </c>
      <c r="K77" s="16">
        <f t="shared" si="4"/>
        <v>9.6870885870412592E-6</v>
      </c>
    </row>
    <row r="78" spans="1:11" x14ac:dyDescent="0.25">
      <c r="A78" s="51" t="s">
        <v>64</v>
      </c>
      <c r="B78" s="21">
        <v>0</v>
      </c>
      <c r="C78" s="21">
        <v>0</v>
      </c>
      <c r="D78" s="21">
        <v>0</v>
      </c>
      <c r="E78" s="21">
        <v>5</v>
      </c>
      <c r="F78" s="22">
        <v>64</v>
      </c>
      <c r="G78" s="16">
        <f t="shared" si="0"/>
        <v>0</v>
      </c>
      <c r="H78" s="16">
        <f t="shared" si="1"/>
        <v>0</v>
      </c>
      <c r="I78" s="16">
        <f t="shared" si="2"/>
        <v>0</v>
      </c>
      <c r="J78" s="16">
        <f t="shared" si="3"/>
        <v>7.4021688650861457E-7</v>
      </c>
      <c r="K78" s="16">
        <f t="shared" si="4"/>
        <v>1.4761277846920013E-5</v>
      </c>
    </row>
    <row r="79" spans="1:11" x14ac:dyDescent="0.25">
      <c r="A79" s="51" t="s">
        <v>57</v>
      </c>
      <c r="B79" s="21">
        <v>13</v>
      </c>
      <c r="C79" s="21">
        <v>0</v>
      </c>
      <c r="D79" s="21">
        <v>0</v>
      </c>
      <c r="E79" s="21">
        <v>11</v>
      </c>
      <c r="F79" s="22">
        <v>800</v>
      </c>
      <c r="G79" s="16">
        <f t="shared" si="0"/>
        <v>3.7286645099688713E-6</v>
      </c>
      <c r="H79" s="16">
        <f t="shared" si="1"/>
        <v>0</v>
      </c>
      <c r="I79" s="16">
        <f t="shared" si="2"/>
        <v>0</v>
      </c>
      <c r="J79" s="16">
        <f t="shared" si="3"/>
        <v>1.628477150318952E-6</v>
      </c>
      <c r="K79" s="16">
        <f t="shared" si="4"/>
        <v>1.8451597308650016E-4</v>
      </c>
    </row>
    <row r="80" spans="1:11" x14ac:dyDescent="0.25">
      <c r="A80" s="51" t="s">
        <v>92</v>
      </c>
      <c r="B80" s="21">
        <v>4523</v>
      </c>
      <c r="C80" s="21">
        <v>9371</v>
      </c>
      <c r="D80" s="21">
        <v>7558</v>
      </c>
      <c r="E80" s="21">
        <v>13757</v>
      </c>
      <c r="F80" s="22">
        <v>22267</v>
      </c>
      <c r="G80" s="16">
        <f t="shared" si="0"/>
        <v>1.2972884291222466E-3</v>
      </c>
      <c r="H80" s="16">
        <f t="shared" si="1"/>
        <v>1.0920399366614506E-3</v>
      </c>
      <c r="I80" s="16">
        <f t="shared" si="2"/>
        <v>8.9868391201221017E-4</v>
      </c>
      <c r="J80" s="16">
        <f t="shared" si="3"/>
        <v>2.0366327415398022E-3</v>
      </c>
      <c r="K80" s="16">
        <f t="shared" si="4"/>
        <v>5.1357714658963743E-3</v>
      </c>
    </row>
    <row r="81" spans="1:11" x14ac:dyDescent="0.25">
      <c r="A81" s="51" t="s">
        <v>68</v>
      </c>
      <c r="B81" s="21">
        <v>1</v>
      </c>
      <c r="C81" s="21">
        <v>2989</v>
      </c>
      <c r="D81" s="21">
        <v>27991</v>
      </c>
      <c r="E81" s="21">
        <v>16960</v>
      </c>
      <c r="F81" s="22">
        <v>0</v>
      </c>
      <c r="G81" s="16">
        <f t="shared" si="0"/>
        <v>2.8682034692068242E-7</v>
      </c>
      <c r="H81" s="16">
        <f t="shared" si="1"/>
        <v>3.4832006943560727E-4</v>
      </c>
      <c r="I81" s="16">
        <f t="shared" si="2"/>
        <v>3.3282695661727671E-3</v>
      </c>
      <c r="J81" s="16">
        <f t="shared" si="3"/>
        <v>2.5108156790372206E-3</v>
      </c>
      <c r="K81" s="16">
        <f t="shared" si="4"/>
        <v>0</v>
      </c>
    </row>
    <row r="82" spans="1:11" x14ac:dyDescent="0.25">
      <c r="A82" s="51" t="s">
        <v>93</v>
      </c>
      <c r="B82" s="21">
        <v>1680</v>
      </c>
      <c r="C82" s="21">
        <v>4080</v>
      </c>
      <c r="D82" s="21">
        <v>9280</v>
      </c>
      <c r="E82" s="21">
        <v>3200</v>
      </c>
      <c r="F82" s="22">
        <v>340</v>
      </c>
      <c r="G82" s="16">
        <f t="shared" si="0"/>
        <v>4.8185818282674647E-4</v>
      </c>
      <c r="H82" s="16">
        <f t="shared" si="1"/>
        <v>4.7545864278932009E-4</v>
      </c>
      <c r="I82" s="16">
        <f t="shared" si="2"/>
        <v>1.103438304243624E-3</v>
      </c>
      <c r="J82" s="16">
        <f t="shared" si="3"/>
        <v>4.7373880736551334E-4</v>
      </c>
      <c r="K82" s="16">
        <f t="shared" si="4"/>
        <v>7.8419288561762575E-5</v>
      </c>
    </row>
    <row r="83" spans="1:11" x14ac:dyDescent="0.25">
      <c r="A83" s="51" t="s">
        <v>94</v>
      </c>
      <c r="B83" s="21">
        <v>0</v>
      </c>
      <c r="C83" s="21">
        <v>5</v>
      </c>
      <c r="D83" s="21">
        <v>0</v>
      </c>
      <c r="E83" s="21">
        <v>0</v>
      </c>
      <c r="F83" s="22">
        <v>0</v>
      </c>
      <c r="G83" s="16">
        <f t="shared" si="0"/>
        <v>0</v>
      </c>
      <c r="H83" s="16">
        <f t="shared" si="1"/>
        <v>5.8266990537906867E-7</v>
      </c>
      <c r="I83" s="16">
        <f t="shared" si="2"/>
        <v>0</v>
      </c>
      <c r="J83" s="16">
        <f t="shared" si="3"/>
        <v>0</v>
      </c>
      <c r="K83" s="16">
        <f t="shared" si="4"/>
        <v>0</v>
      </c>
    </row>
    <row r="84" spans="1:11" x14ac:dyDescent="0.25">
      <c r="A84" s="51" t="s">
        <v>95</v>
      </c>
      <c r="B84" s="21">
        <v>0</v>
      </c>
      <c r="C84" s="21">
        <v>0</v>
      </c>
      <c r="D84" s="21">
        <v>0</v>
      </c>
      <c r="E84" s="21">
        <v>4000</v>
      </c>
      <c r="F84" s="22">
        <v>1320</v>
      </c>
      <c r="G84" s="16">
        <f t="shared" si="0"/>
        <v>0</v>
      </c>
      <c r="H84" s="16">
        <f t="shared" si="1"/>
        <v>0</v>
      </c>
      <c r="I84" s="16">
        <f t="shared" si="2"/>
        <v>0</v>
      </c>
      <c r="J84" s="16">
        <f t="shared" si="3"/>
        <v>5.921735092068917E-4</v>
      </c>
      <c r="K84" s="16">
        <f t="shared" si="4"/>
        <v>3.0445135559272526E-4</v>
      </c>
    </row>
    <row r="85" spans="1:11" x14ac:dyDescent="0.25">
      <c r="A85" s="51" t="s">
        <v>67</v>
      </c>
      <c r="B85" s="21">
        <v>1550</v>
      </c>
      <c r="C85" s="21">
        <v>11023</v>
      </c>
      <c r="D85" s="21">
        <v>221000</v>
      </c>
      <c r="E85" s="21">
        <v>147761</v>
      </c>
      <c r="F85" s="22">
        <v>147792</v>
      </c>
      <c r="G85" s="16">
        <f t="shared" si="0"/>
        <v>4.4457153772705776E-4</v>
      </c>
      <c r="H85" s="16">
        <f t="shared" si="1"/>
        <v>1.2845540733986949E-3</v>
      </c>
      <c r="I85" s="16">
        <f t="shared" si="2"/>
        <v>2.6278002719594924E-2</v>
      </c>
      <c r="J85" s="16">
        <f t="shared" si="3"/>
        <v>2.187503747347988E-2</v>
      </c>
      <c r="K85" s="16">
        <f t="shared" si="4"/>
        <v>3.4087480868000043E-2</v>
      </c>
    </row>
    <row r="86" spans="1:11" x14ac:dyDescent="0.25">
      <c r="A86" s="51" t="s">
        <v>96</v>
      </c>
      <c r="B86" s="21">
        <v>1946044</v>
      </c>
      <c r="C86" s="21">
        <v>1965860</v>
      </c>
      <c r="D86" s="21">
        <v>1096976</v>
      </c>
      <c r="E86" s="21">
        <v>923058</v>
      </c>
      <c r="F86" s="22">
        <v>773423</v>
      </c>
      <c r="G86" s="16">
        <f t="shared" si="0"/>
        <v>0.55816501520291251</v>
      </c>
      <c r="H86" s="16">
        <f t="shared" si="1"/>
        <v>0.22908949203769921</v>
      </c>
      <c r="I86" s="16">
        <f t="shared" si="2"/>
        <v>0.13043591996077086</v>
      </c>
      <c r="J86" s="16">
        <f t="shared" si="3"/>
        <v>0.13665262376537374</v>
      </c>
      <c r="K86" s="16">
        <f t="shared" si="4"/>
        <v>0.17838612181560026</v>
      </c>
    </row>
    <row r="87" spans="1:11" x14ac:dyDescent="0.25">
      <c r="A87" s="51" t="s">
        <v>82</v>
      </c>
      <c r="B87" s="21">
        <v>113949</v>
      </c>
      <c r="C87" s="21">
        <v>28892</v>
      </c>
      <c r="D87" s="21">
        <v>11061</v>
      </c>
      <c r="E87" s="21">
        <v>198677</v>
      </c>
      <c r="F87" s="22">
        <v>974</v>
      </c>
      <c r="G87" s="16">
        <f t="shared" si="0"/>
        <v>3.2682891711264837E-2</v>
      </c>
      <c r="H87" s="16">
        <f t="shared" si="1"/>
        <v>3.3668997812424106E-3</v>
      </c>
      <c r="I87" s="16">
        <f t="shared" si="2"/>
        <v>1.3152080908662418E-3</v>
      </c>
      <c r="J87" s="16">
        <f t="shared" si="3"/>
        <v>2.9412814072174404E-2</v>
      </c>
      <c r="K87" s="16">
        <f t="shared" si="4"/>
        <v>2.2464819723281396E-4</v>
      </c>
    </row>
    <row r="88" spans="1:11" x14ac:dyDescent="0.25">
      <c r="A88" s="51" t="s">
        <v>97</v>
      </c>
      <c r="B88" s="21">
        <v>50</v>
      </c>
      <c r="C88" s="21">
        <v>0</v>
      </c>
      <c r="D88" s="21">
        <v>0</v>
      </c>
      <c r="E88" s="21">
        <v>0</v>
      </c>
      <c r="F88" s="22">
        <v>0</v>
      </c>
      <c r="G88" s="16">
        <f t="shared" si="0"/>
        <v>1.4341017346034121E-5</v>
      </c>
      <c r="H88" s="16">
        <f t="shared" si="1"/>
        <v>0</v>
      </c>
      <c r="I88" s="16">
        <f t="shared" si="2"/>
        <v>0</v>
      </c>
      <c r="J88" s="16">
        <f t="shared" si="3"/>
        <v>0</v>
      </c>
      <c r="K88" s="16">
        <f t="shared" si="4"/>
        <v>0</v>
      </c>
    </row>
    <row r="89" spans="1:11" x14ac:dyDescent="0.25">
      <c r="A89" s="51" t="s">
        <v>59</v>
      </c>
      <c r="B89" s="21">
        <v>99</v>
      </c>
      <c r="C89" s="21">
        <v>579</v>
      </c>
      <c r="D89" s="21">
        <v>337</v>
      </c>
      <c r="E89" s="21">
        <v>0</v>
      </c>
      <c r="F89" s="22">
        <v>0</v>
      </c>
      <c r="G89" s="16">
        <f t="shared" si="0"/>
        <v>2.8395214345147559E-5</v>
      </c>
      <c r="H89" s="16">
        <f t="shared" si="1"/>
        <v>6.7473175042896162E-5</v>
      </c>
      <c r="I89" s="16">
        <f t="shared" si="2"/>
        <v>4.0070981522640224E-5</v>
      </c>
      <c r="J89" s="16">
        <f t="shared" si="3"/>
        <v>0</v>
      </c>
      <c r="K89" s="16">
        <f t="shared" si="4"/>
        <v>0</v>
      </c>
    </row>
    <row r="90" spans="1:11" x14ac:dyDescent="0.25">
      <c r="A90" s="51" t="s">
        <v>98</v>
      </c>
      <c r="B90" s="21">
        <v>1</v>
      </c>
      <c r="C90" s="21">
        <v>2</v>
      </c>
      <c r="D90" s="21">
        <v>404</v>
      </c>
      <c r="E90" s="21">
        <v>1797849</v>
      </c>
      <c r="F90" s="22">
        <v>859863</v>
      </c>
      <c r="G90" s="16">
        <f t="shared" si="0"/>
        <v>2.8682034692068242E-7</v>
      </c>
      <c r="H90" s="16">
        <f t="shared" si="1"/>
        <v>2.330679621516275E-7</v>
      </c>
      <c r="I90" s="16">
        <f t="shared" si="2"/>
        <v>4.8037615831295695E-5</v>
      </c>
      <c r="J90" s="16">
        <f t="shared" si="3"/>
        <v>0.26615963783852525</v>
      </c>
      <c r="K90" s="16">
        <f t="shared" si="4"/>
        <v>0.19832307270759661</v>
      </c>
    </row>
    <row r="91" spans="1:11" x14ac:dyDescent="0.25">
      <c r="A91" s="51" t="s">
        <v>86</v>
      </c>
      <c r="B91" s="21">
        <v>7693</v>
      </c>
      <c r="C91" s="21">
        <v>23658</v>
      </c>
      <c r="D91" s="21">
        <v>5012</v>
      </c>
      <c r="E91" s="21">
        <v>8495</v>
      </c>
      <c r="F91" s="22">
        <v>17525</v>
      </c>
      <c r="G91" s="16">
        <f t="shared" si="0"/>
        <v>2.2065089288608097E-3</v>
      </c>
      <c r="H91" s="16">
        <f t="shared" si="1"/>
        <v>2.7569609242916017E-3</v>
      </c>
      <c r="I91" s="16">
        <f t="shared" si="2"/>
        <v>5.9595180828330211E-4</v>
      </c>
      <c r="J91" s="16">
        <f t="shared" si="3"/>
        <v>1.2576284901781361E-3</v>
      </c>
      <c r="K91" s="16">
        <f t="shared" si="4"/>
        <v>4.0420530354261441E-3</v>
      </c>
    </row>
    <row r="92" spans="1:11" x14ac:dyDescent="0.25">
      <c r="A92" s="51" t="s">
        <v>99</v>
      </c>
      <c r="B92" s="21">
        <v>0</v>
      </c>
      <c r="C92" s="21">
        <v>6228</v>
      </c>
      <c r="D92" s="21">
        <v>1002</v>
      </c>
      <c r="E92" s="21">
        <v>0</v>
      </c>
      <c r="F92" s="22">
        <v>0</v>
      </c>
      <c r="G92" s="16">
        <f t="shared" si="0"/>
        <v>0</v>
      </c>
      <c r="H92" s="16">
        <f t="shared" si="1"/>
        <v>7.2577363414016798E-4</v>
      </c>
      <c r="I92" s="16">
        <f t="shared" si="2"/>
        <v>1.1914279966078784E-4</v>
      </c>
      <c r="J92" s="16">
        <f t="shared" si="3"/>
        <v>0</v>
      </c>
      <c r="K92" s="16">
        <f t="shared" si="4"/>
        <v>0</v>
      </c>
    </row>
    <row r="93" spans="1:11" x14ac:dyDescent="0.25">
      <c r="A93" s="51" t="s">
        <v>100</v>
      </c>
      <c r="B93" s="21">
        <v>0</v>
      </c>
      <c r="C93" s="21">
        <v>0</v>
      </c>
      <c r="D93" s="21">
        <v>0</v>
      </c>
      <c r="E93" s="21">
        <v>1</v>
      </c>
      <c r="F93" s="22">
        <v>3</v>
      </c>
      <c r="G93" s="16">
        <f t="shared" si="0"/>
        <v>0</v>
      </c>
      <c r="H93" s="16">
        <f t="shared" si="1"/>
        <v>0</v>
      </c>
      <c r="I93" s="16">
        <f t="shared" si="2"/>
        <v>0</v>
      </c>
      <c r="J93" s="16">
        <f t="shared" si="3"/>
        <v>1.4804337730172292E-7</v>
      </c>
      <c r="K93" s="16">
        <f t="shared" si="4"/>
        <v>6.9193489907437559E-7</v>
      </c>
    </row>
    <row r="94" spans="1:11" x14ac:dyDescent="0.25">
      <c r="A94" s="51" t="s">
        <v>101</v>
      </c>
      <c r="B94" s="21">
        <v>0</v>
      </c>
      <c r="C94" s="21">
        <v>0</v>
      </c>
      <c r="D94" s="21">
        <v>0</v>
      </c>
      <c r="E94" s="21">
        <v>0</v>
      </c>
      <c r="F94" s="22">
        <v>0</v>
      </c>
      <c r="G94" s="16">
        <f t="shared" si="0"/>
        <v>0</v>
      </c>
      <c r="H94" s="16">
        <f t="shared" si="1"/>
        <v>0</v>
      </c>
      <c r="I94" s="16">
        <f t="shared" si="2"/>
        <v>0</v>
      </c>
      <c r="J94" s="16">
        <f t="shared" si="3"/>
        <v>0</v>
      </c>
      <c r="K94" s="16">
        <f t="shared" si="4"/>
        <v>0</v>
      </c>
    </row>
    <row r="95" spans="1:11" x14ac:dyDescent="0.25">
      <c r="A95" s="51" t="s">
        <v>63</v>
      </c>
      <c r="B95" s="21">
        <v>0</v>
      </c>
      <c r="C95" s="21">
        <v>0</v>
      </c>
      <c r="D95" s="21">
        <v>0</v>
      </c>
      <c r="E95" s="21">
        <v>0</v>
      </c>
      <c r="F95" s="22">
        <v>2</v>
      </c>
      <c r="G95" s="16">
        <f t="shared" si="0"/>
        <v>0</v>
      </c>
      <c r="H95" s="16">
        <f t="shared" si="1"/>
        <v>0</v>
      </c>
      <c r="I95" s="16">
        <f t="shared" si="2"/>
        <v>0</v>
      </c>
      <c r="J95" s="16">
        <f t="shared" si="3"/>
        <v>0</v>
      </c>
      <c r="K95" s="16">
        <f t="shared" si="4"/>
        <v>4.6128993271625041E-7</v>
      </c>
    </row>
    <row r="96" spans="1:11" x14ac:dyDescent="0.25">
      <c r="A96" s="51" t="s">
        <v>102</v>
      </c>
      <c r="B96" s="21">
        <v>0</v>
      </c>
      <c r="C96" s="21">
        <v>2129</v>
      </c>
      <c r="D96" s="21">
        <v>0</v>
      </c>
      <c r="E96" s="21">
        <v>0</v>
      </c>
      <c r="F96" s="22">
        <v>0</v>
      </c>
      <c r="G96" s="16">
        <f t="shared" si="0"/>
        <v>0</v>
      </c>
      <c r="H96" s="16">
        <f t="shared" si="1"/>
        <v>2.4810084571040748E-4</v>
      </c>
      <c r="I96" s="16">
        <f t="shared" si="2"/>
        <v>0</v>
      </c>
      <c r="J96" s="16">
        <f t="shared" si="3"/>
        <v>0</v>
      </c>
      <c r="K96" s="16">
        <f t="shared" si="4"/>
        <v>0</v>
      </c>
    </row>
    <row r="97" spans="1:11" x14ac:dyDescent="0.25">
      <c r="A97" s="51" t="s">
        <v>103</v>
      </c>
      <c r="B97" s="21">
        <v>1800</v>
      </c>
      <c r="C97" s="21">
        <v>2425</v>
      </c>
      <c r="D97" s="21">
        <v>0</v>
      </c>
      <c r="E97" s="21">
        <v>0</v>
      </c>
      <c r="F97" s="22">
        <v>0</v>
      </c>
      <c r="G97" s="16">
        <f t="shared" si="0"/>
        <v>5.1627662445722831E-4</v>
      </c>
      <c r="H97" s="16">
        <f t="shared" si="1"/>
        <v>2.8259490410884833E-4</v>
      </c>
      <c r="I97" s="16">
        <f t="shared" si="2"/>
        <v>0</v>
      </c>
      <c r="J97" s="16">
        <f t="shared" si="3"/>
        <v>0</v>
      </c>
      <c r="K97" s="16">
        <f t="shared" si="4"/>
        <v>0</v>
      </c>
    </row>
    <row r="98" spans="1:11" s="17" customFormat="1" x14ac:dyDescent="0.25">
      <c r="A98" s="52">
        <v>80030000</v>
      </c>
      <c r="B98" s="23">
        <v>755073</v>
      </c>
      <c r="C98" s="23">
        <v>743040</v>
      </c>
      <c r="D98" s="23">
        <v>235389</v>
      </c>
      <c r="E98" s="23">
        <v>155392</v>
      </c>
      <c r="F98" s="24">
        <v>150250</v>
      </c>
      <c r="G98" s="18">
        <f t="shared" si="0"/>
        <v>0.21657029981044043</v>
      </c>
      <c r="H98" s="18">
        <f t="shared" si="1"/>
        <v>8.6589409298572645E-2</v>
      </c>
      <c r="I98" s="18">
        <f t="shared" si="2"/>
        <v>2.7988926616120947E-2</v>
      </c>
      <c r="J98" s="18">
        <f t="shared" si="3"/>
        <v>2.3004756485669325E-2</v>
      </c>
      <c r="K98" s="18">
        <f t="shared" si="4"/>
        <v>3.465440619530831E-2</v>
      </c>
    </row>
    <row r="99" spans="1:11" x14ac:dyDescent="0.25">
      <c r="A99" s="51" t="s">
        <v>71</v>
      </c>
      <c r="B99" s="21">
        <v>20</v>
      </c>
      <c r="C99" s="21">
        <v>3</v>
      </c>
      <c r="D99" s="21">
        <v>325</v>
      </c>
      <c r="E99" s="21">
        <v>53</v>
      </c>
      <c r="F99" s="22">
        <v>45</v>
      </c>
      <c r="G99" s="16">
        <f t="shared" si="0"/>
        <v>5.7364069384136479E-6</v>
      </c>
      <c r="H99" s="16">
        <f t="shared" si="1"/>
        <v>3.4960194322744122E-7</v>
      </c>
      <c r="I99" s="16">
        <f t="shared" si="2"/>
        <v>3.8644121646463124E-5</v>
      </c>
      <c r="J99" s="16">
        <f t="shared" si="3"/>
        <v>7.8462989969913139E-6</v>
      </c>
      <c r="K99" s="16">
        <f t="shared" si="4"/>
        <v>1.0379023486115633E-5</v>
      </c>
    </row>
    <row r="100" spans="1:11" x14ac:dyDescent="0.25">
      <c r="A100" s="51" t="s">
        <v>65</v>
      </c>
      <c r="B100" s="21">
        <v>0</v>
      </c>
      <c r="C100" s="21">
        <v>3504</v>
      </c>
      <c r="D100" s="21">
        <v>7270</v>
      </c>
      <c r="E100" s="21">
        <v>4943</v>
      </c>
      <c r="F100" s="22">
        <v>59</v>
      </c>
      <c r="G100" s="16">
        <f t="shared" si="0"/>
        <v>0</v>
      </c>
      <c r="H100" s="16">
        <f t="shared" si="1"/>
        <v>4.0833506968965136E-4</v>
      </c>
      <c r="I100" s="16">
        <f t="shared" si="2"/>
        <v>8.644392749839597E-4</v>
      </c>
      <c r="J100" s="16">
        <f t="shared" si="3"/>
        <v>7.3177841400241632E-4</v>
      </c>
      <c r="K100" s="16">
        <f t="shared" si="4"/>
        <v>1.3608053015129387E-5</v>
      </c>
    </row>
    <row r="101" spans="1:11" x14ac:dyDescent="0.25">
      <c r="A101" s="51" t="s">
        <v>104</v>
      </c>
      <c r="B101" s="21">
        <v>0</v>
      </c>
      <c r="C101" s="21">
        <v>0</v>
      </c>
      <c r="D101" s="21">
        <v>0</v>
      </c>
      <c r="E101" s="21">
        <v>0</v>
      </c>
      <c r="F101" s="22">
        <v>0</v>
      </c>
      <c r="G101" s="16">
        <f t="shared" si="0"/>
        <v>0</v>
      </c>
      <c r="H101" s="16">
        <f t="shared" si="1"/>
        <v>0</v>
      </c>
      <c r="I101" s="16">
        <f t="shared" si="2"/>
        <v>0</v>
      </c>
      <c r="J101" s="16">
        <f t="shared" si="3"/>
        <v>0</v>
      </c>
      <c r="K101" s="16">
        <f t="shared" si="4"/>
        <v>0</v>
      </c>
    </row>
    <row r="102" spans="1:11" x14ac:dyDescent="0.25">
      <c r="A102" s="51" t="s">
        <v>73</v>
      </c>
      <c r="B102" s="21">
        <v>97</v>
      </c>
      <c r="C102" s="21">
        <v>0</v>
      </c>
      <c r="D102" s="21">
        <v>0</v>
      </c>
      <c r="E102" s="21">
        <v>0</v>
      </c>
      <c r="F102" s="22">
        <v>0</v>
      </c>
      <c r="G102" s="16">
        <f t="shared" si="0"/>
        <v>2.7821573651306196E-5</v>
      </c>
      <c r="H102" s="16">
        <f t="shared" si="1"/>
        <v>0</v>
      </c>
      <c r="I102" s="16">
        <f t="shared" si="2"/>
        <v>0</v>
      </c>
      <c r="J102" s="16">
        <f t="shared" si="3"/>
        <v>0</v>
      </c>
      <c r="K102" s="16">
        <f t="shared" si="4"/>
        <v>0</v>
      </c>
    </row>
    <row r="103" spans="1:11" x14ac:dyDescent="0.25">
      <c r="A103" s="51" t="s">
        <v>66</v>
      </c>
      <c r="B103" s="21">
        <v>423</v>
      </c>
      <c r="C103" s="21">
        <v>640</v>
      </c>
      <c r="D103" s="21">
        <v>15</v>
      </c>
      <c r="E103" s="21">
        <v>1</v>
      </c>
      <c r="F103" s="22">
        <v>2</v>
      </c>
      <c r="G103" s="16">
        <f t="shared" si="0"/>
        <v>1.2132500674744866E-4</v>
      </c>
      <c r="H103" s="16">
        <f t="shared" si="1"/>
        <v>7.458174788852079E-5</v>
      </c>
      <c r="I103" s="16">
        <f t="shared" si="2"/>
        <v>1.7835748452213749E-6</v>
      </c>
      <c r="J103" s="16">
        <f t="shared" si="3"/>
        <v>1.4804337730172292E-7</v>
      </c>
      <c r="K103" s="16">
        <f t="shared" si="4"/>
        <v>4.6128993271625041E-7</v>
      </c>
    </row>
    <row r="104" spans="1:11" x14ac:dyDescent="0.25">
      <c r="A104" s="51" t="s">
        <v>74</v>
      </c>
      <c r="B104" s="21">
        <v>82</v>
      </c>
      <c r="C104" s="21">
        <v>216</v>
      </c>
      <c r="D104" s="21">
        <v>1167</v>
      </c>
      <c r="E104" s="21">
        <v>3819</v>
      </c>
      <c r="F104" s="22">
        <v>2960</v>
      </c>
      <c r="G104" s="16">
        <f t="shared" si="0"/>
        <v>2.3519268447495959E-5</v>
      </c>
      <c r="H104" s="16">
        <f t="shared" si="1"/>
        <v>2.517133991237577E-5</v>
      </c>
      <c r="I104" s="16">
        <f t="shared" si="2"/>
        <v>1.3876212295822296E-4</v>
      </c>
      <c r="J104" s="16">
        <f t="shared" si="3"/>
        <v>5.6537765791527981E-4</v>
      </c>
      <c r="K104" s="16">
        <f t="shared" si="4"/>
        <v>6.8270910042005062E-4</v>
      </c>
    </row>
    <row r="105" spans="1:11" x14ac:dyDescent="0.25">
      <c r="A105" s="51" t="s">
        <v>105</v>
      </c>
      <c r="B105" s="21">
        <v>0</v>
      </c>
      <c r="C105" s="21">
        <v>0</v>
      </c>
      <c r="D105" s="21">
        <v>0</v>
      </c>
      <c r="E105" s="21">
        <v>0</v>
      </c>
      <c r="F105" s="22">
        <v>0</v>
      </c>
      <c r="G105" s="16">
        <f t="shared" si="0"/>
        <v>0</v>
      </c>
      <c r="H105" s="16">
        <f t="shared" si="1"/>
        <v>0</v>
      </c>
      <c r="I105" s="16">
        <f t="shared" si="2"/>
        <v>0</v>
      </c>
      <c r="J105" s="16">
        <f t="shared" si="3"/>
        <v>0</v>
      </c>
      <c r="K105" s="16">
        <f t="shared" si="4"/>
        <v>0</v>
      </c>
    </row>
    <row r="106" spans="1:11" x14ac:dyDescent="0.25">
      <c r="A106" s="51" t="s">
        <v>61</v>
      </c>
      <c r="B106" s="21">
        <v>44082</v>
      </c>
      <c r="C106" s="21">
        <v>67473</v>
      </c>
      <c r="D106" s="21">
        <v>61563</v>
      </c>
      <c r="E106" s="21">
        <v>59655</v>
      </c>
      <c r="F106" s="22">
        <v>43414</v>
      </c>
      <c r="G106" s="16">
        <f t="shared" si="0"/>
        <v>1.2643614532957523E-2</v>
      </c>
      <c r="H106" s="16">
        <f t="shared" si="1"/>
        <v>7.8628973051283815E-3</v>
      </c>
      <c r="I106" s="16">
        <f t="shared" si="2"/>
        <v>7.3201478797575671E-3</v>
      </c>
      <c r="J106" s="16">
        <f t="shared" si="3"/>
        <v>8.83152767293428E-3</v>
      </c>
      <c r="K106" s="16">
        <f t="shared" si="4"/>
        <v>1.0013220569471648E-2</v>
      </c>
    </row>
    <row r="107" spans="1:11" x14ac:dyDescent="0.25">
      <c r="A107" s="51" t="s">
        <v>62</v>
      </c>
      <c r="B107" s="21">
        <v>33897</v>
      </c>
      <c r="C107" s="21">
        <v>39905</v>
      </c>
      <c r="D107" s="21">
        <v>32681</v>
      </c>
      <c r="E107" s="21">
        <v>34756</v>
      </c>
      <c r="F107" s="22">
        <v>47786</v>
      </c>
      <c r="G107" s="16">
        <f t="shared" si="0"/>
        <v>9.7223492995703719E-3</v>
      </c>
      <c r="H107" s="16">
        <f t="shared" si="1"/>
        <v>4.6502885148303474E-3</v>
      </c>
      <c r="I107" s="16">
        <f t="shared" si="2"/>
        <v>3.8859339677786505E-3</v>
      </c>
      <c r="J107" s="16">
        <f t="shared" si="3"/>
        <v>5.1453956214986812E-3</v>
      </c>
      <c r="K107" s="16">
        <f t="shared" si="4"/>
        <v>1.1021600362389371E-2</v>
      </c>
    </row>
    <row r="108" spans="1:11" x14ac:dyDescent="0.25">
      <c r="A108" s="51" t="s">
        <v>76</v>
      </c>
      <c r="B108" s="21">
        <v>0</v>
      </c>
      <c r="C108" s="21">
        <v>0</v>
      </c>
      <c r="D108" s="21">
        <v>2</v>
      </c>
      <c r="E108" s="21">
        <v>0</v>
      </c>
      <c r="F108" s="22">
        <v>0</v>
      </c>
      <c r="G108" s="16">
        <f t="shared" si="0"/>
        <v>0</v>
      </c>
      <c r="H108" s="16">
        <f t="shared" si="1"/>
        <v>0</v>
      </c>
      <c r="I108" s="16">
        <f t="shared" si="2"/>
        <v>2.3780997936285E-7</v>
      </c>
      <c r="J108" s="16">
        <f t="shared" si="3"/>
        <v>0</v>
      </c>
      <c r="K108" s="16">
        <f t="shared" si="4"/>
        <v>0</v>
      </c>
    </row>
    <row r="109" spans="1:11" x14ac:dyDescent="0.25">
      <c r="A109" s="51" t="s">
        <v>78</v>
      </c>
      <c r="B109" s="21">
        <v>1144</v>
      </c>
      <c r="C109" s="21">
        <v>0</v>
      </c>
      <c r="D109" s="21">
        <v>0</v>
      </c>
      <c r="E109" s="21">
        <v>0</v>
      </c>
      <c r="F109" s="22">
        <v>0</v>
      </c>
      <c r="G109" s="16">
        <f t="shared" si="0"/>
        <v>3.2812247687726069E-4</v>
      </c>
      <c r="H109" s="16">
        <f t="shared" si="1"/>
        <v>0</v>
      </c>
      <c r="I109" s="16">
        <f t="shared" si="2"/>
        <v>0</v>
      </c>
      <c r="J109" s="16">
        <f t="shared" si="3"/>
        <v>0</v>
      </c>
      <c r="K109" s="16">
        <f t="shared" si="4"/>
        <v>0</v>
      </c>
    </row>
    <row r="110" spans="1:11" x14ac:dyDescent="0.25">
      <c r="A110" s="51" t="s">
        <v>106</v>
      </c>
      <c r="B110" s="21">
        <v>0</v>
      </c>
      <c r="C110" s="21">
        <v>0</v>
      </c>
      <c r="D110" s="21">
        <v>0</v>
      </c>
      <c r="E110" s="21">
        <v>0</v>
      </c>
      <c r="F110" s="22">
        <v>0</v>
      </c>
      <c r="G110" s="16">
        <f t="shared" si="0"/>
        <v>0</v>
      </c>
      <c r="H110" s="16">
        <f t="shared" si="1"/>
        <v>0</v>
      </c>
      <c r="I110" s="16">
        <f t="shared" si="2"/>
        <v>0</v>
      </c>
      <c r="J110" s="16">
        <f t="shared" si="3"/>
        <v>0</v>
      </c>
      <c r="K110" s="16">
        <f t="shared" si="4"/>
        <v>0</v>
      </c>
    </row>
    <row r="111" spans="1:11" x14ac:dyDescent="0.25">
      <c r="A111" s="51" t="s">
        <v>107</v>
      </c>
      <c r="B111" s="21">
        <v>0</v>
      </c>
      <c r="C111" s="21">
        <v>0</v>
      </c>
      <c r="D111" s="21">
        <v>23</v>
      </c>
      <c r="E111" s="21">
        <v>0</v>
      </c>
      <c r="F111" s="22">
        <v>0</v>
      </c>
      <c r="G111" s="16">
        <f t="shared" si="0"/>
        <v>0</v>
      </c>
      <c r="H111" s="16">
        <f t="shared" si="1"/>
        <v>0</v>
      </c>
      <c r="I111" s="16">
        <f t="shared" si="2"/>
        <v>2.734814762672775E-6</v>
      </c>
      <c r="J111" s="16">
        <f t="shared" si="3"/>
        <v>0</v>
      </c>
      <c r="K111" s="16">
        <f t="shared" si="4"/>
        <v>0</v>
      </c>
    </row>
    <row r="112" spans="1:11" x14ac:dyDescent="0.25">
      <c r="A112" s="51" t="s">
        <v>56</v>
      </c>
      <c r="B112" s="21">
        <v>0</v>
      </c>
      <c r="C112" s="21">
        <v>0</v>
      </c>
      <c r="D112" s="21">
        <v>58</v>
      </c>
      <c r="E112" s="21">
        <v>7</v>
      </c>
      <c r="F112" s="22">
        <v>0</v>
      </c>
      <c r="G112" s="16">
        <f t="shared" si="0"/>
        <v>0</v>
      </c>
      <c r="H112" s="16">
        <f t="shared" si="1"/>
        <v>0</v>
      </c>
      <c r="I112" s="16">
        <f t="shared" si="2"/>
        <v>6.8964894015226498E-6</v>
      </c>
      <c r="J112" s="16">
        <f t="shared" si="3"/>
        <v>1.0363036411120605E-6</v>
      </c>
      <c r="K112" s="16">
        <f t="shared" si="4"/>
        <v>0</v>
      </c>
    </row>
    <row r="113" spans="1:11" x14ac:dyDescent="0.25">
      <c r="A113" s="51" t="s">
        <v>64</v>
      </c>
      <c r="B113" s="21">
        <v>30</v>
      </c>
      <c r="C113" s="21">
        <v>40</v>
      </c>
      <c r="D113" s="21">
        <v>3905</v>
      </c>
      <c r="E113" s="21">
        <v>20</v>
      </c>
      <c r="F113" s="22">
        <v>7</v>
      </c>
      <c r="G113" s="16">
        <f t="shared" si="0"/>
        <v>8.6046104076204719E-6</v>
      </c>
      <c r="H113" s="16">
        <f t="shared" si="1"/>
        <v>4.6613592430325494E-6</v>
      </c>
      <c r="I113" s="16">
        <f t="shared" si="2"/>
        <v>4.643239847059646E-4</v>
      </c>
      <c r="J113" s="16">
        <f t="shared" si="3"/>
        <v>2.9608675460344583E-6</v>
      </c>
      <c r="K113" s="16">
        <f t="shared" si="4"/>
        <v>1.6145147645068765E-6</v>
      </c>
    </row>
    <row r="114" spans="1:11" x14ac:dyDescent="0.25">
      <c r="A114" s="51" t="s">
        <v>108</v>
      </c>
      <c r="B114" s="21">
        <v>0</v>
      </c>
      <c r="C114" s="21">
        <v>0</v>
      </c>
      <c r="D114" s="21">
        <v>0</v>
      </c>
      <c r="E114" s="21">
        <v>11</v>
      </c>
      <c r="F114" s="22">
        <v>0</v>
      </c>
      <c r="G114" s="16">
        <f t="shared" si="0"/>
        <v>0</v>
      </c>
      <c r="H114" s="16">
        <f t="shared" si="1"/>
        <v>0</v>
      </c>
      <c r="I114" s="16">
        <f t="shared" si="2"/>
        <v>0</v>
      </c>
      <c r="J114" s="16">
        <f t="shared" si="3"/>
        <v>1.628477150318952E-6</v>
      </c>
      <c r="K114" s="16">
        <f t="shared" si="4"/>
        <v>0</v>
      </c>
    </row>
    <row r="115" spans="1:11" x14ac:dyDescent="0.25">
      <c r="A115" s="51" t="s">
        <v>109</v>
      </c>
      <c r="B115" s="21">
        <v>0</v>
      </c>
      <c r="C115" s="21">
        <v>0</v>
      </c>
      <c r="D115" s="21">
        <v>0</v>
      </c>
      <c r="E115" s="21">
        <v>0</v>
      </c>
      <c r="F115" s="22">
        <v>0</v>
      </c>
      <c r="G115" s="16">
        <f t="shared" si="0"/>
        <v>0</v>
      </c>
      <c r="H115" s="16">
        <f t="shared" si="1"/>
        <v>0</v>
      </c>
      <c r="I115" s="16">
        <f t="shared" si="2"/>
        <v>0</v>
      </c>
      <c r="J115" s="16">
        <f t="shared" si="3"/>
        <v>0</v>
      </c>
      <c r="K115" s="16">
        <f t="shared" si="4"/>
        <v>0</v>
      </c>
    </row>
    <row r="116" spans="1:11" x14ac:dyDescent="0.25">
      <c r="A116" s="51" t="s">
        <v>57</v>
      </c>
      <c r="B116" s="21">
        <v>1003</v>
      </c>
      <c r="C116" s="21">
        <v>23419</v>
      </c>
      <c r="D116" s="21">
        <v>200</v>
      </c>
      <c r="E116" s="21">
        <v>30</v>
      </c>
      <c r="F116" s="22">
        <v>315</v>
      </c>
      <c r="G116" s="16">
        <f t="shared" si="0"/>
        <v>2.8768080796144445E-4</v>
      </c>
      <c r="H116" s="16">
        <f t="shared" si="1"/>
        <v>2.7291093028144822E-3</v>
      </c>
      <c r="I116" s="16">
        <f t="shared" si="2"/>
        <v>2.3780997936284999E-5</v>
      </c>
      <c r="J116" s="16">
        <f t="shared" si="3"/>
        <v>4.4413013190516872E-6</v>
      </c>
      <c r="K116" s="16">
        <f t="shared" si="4"/>
        <v>7.2653164402809438E-5</v>
      </c>
    </row>
    <row r="117" spans="1:11" x14ac:dyDescent="0.25">
      <c r="A117" s="51" t="s">
        <v>92</v>
      </c>
      <c r="B117" s="21">
        <v>0</v>
      </c>
      <c r="C117" s="21">
        <v>0</v>
      </c>
      <c r="D117" s="21">
        <v>0</v>
      </c>
      <c r="E117" s="21">
        <v>0</v>
      </c>
      <c r="F117" s="22">
        <v>7</v>
      </c>
      <c r="G117" s="16">
        <f t="shared" si="0"/>
        <v>0</v>
      </c>
      <c r="H117" s="16">
        <f t="shared" si="1"/>
        <v>0</v>
      </c>
      <c r="I117" s="16">
        <f t="shared" si="2"/>
        <v>0</v>
      </c>
      <c r="J117" s="16">
        <f t="shared" si="3"/>
        <v>0</v>
      </c>
      <c r="K117" s="16">
        <f t="shared" si="4"/>
        <v>1.6145147645068765E-6</v>
      </c>
    </row>
    <row r="118" spans="1:11" x14ac:dyDescent="0.25">
      <c r="A118" s="51" t="s">
        <v>80</v>
      </c>
      <c r="B118" s="21">
        <v>1</v>
      </c>
      <c r="C118" s="21">
        <v>0</v>
      </c>
      <c r="D118" s="21">
        <v>0</v>
      </c>
      <c r="E118" s="21">
        <v>0</v>
      </c>
      <c r="F118" s="22">
        <v>0</v>
      </c>
      <c r="G118" s="16">
        <f t="shared" si="0"/>
        <v>2.8682034692068242E-7</v>
      </c>
      <c r="H118" s="16">
        <f t="shared" si="1"/>
        <v>0</v>
      </c>
      <c r="I118" s="16">
        <f t="shared" si="2"/>
        <v>0</v>
      </c>
      <c r="J118" s="16">
        <f t="shared" si="3"/>
        <v>0</v>
      </c>
      <c r="K118" s="16">
        <f t="shared" si="4"/>
        <v>0</v>
      </c>
    </row>
    <row r="119" spans="1:11" x14ac:dyDescent="0.25">
      <c r="A119" s="51" t="s">
        <v>68</v>
      </c>
      <c r="B119" s="21">
        <v>1</v>
      </c>
      <c r="C119" s="21">
        <v>74</v>
      </c>
      <c r="D119" s="21">
        <v>307</v>
      </c>
      <c r="E119" s="21">
        <v>171</v>
      </c>
      <c r="F119" s="22">
        <v>320</v>
      </c>
      <c r="G119" s="16">
        <f t="shared" si="0"/>
        <v>2.8682034692068242E-7</v>
      </c>
      <c r="H119" s="16">
        <f t="shared" si="1"/>
        <v>8.6235145996102167E-6</v>
      </c>
      <c r="I119" s="16">
        <f t="shared" si="2"/>
        <v>3.6503831832197476E-5</v>
      </c>
      <c r="J119" s="16">
        <f t="shared" si="3"/>
        <v>2.5315417518594619E-5</v>
      </c>
      <c r="K119" s="16">
        <f t="shared" si="4"/>
        <v>7.3806389234600068E-5</v>
      </c>
    </row>
    <row r="120" spans="1:11" x14ac:dyDescent="0.25">
      <c r="A120" s="51" t="s">
        <v>93</v>
      </c>
      <c r="B120" s="21">
        <v>23359</v>
      </c>
      <c r="C120" s="21">
        <v>14737</v>
      </c>
      <c r="D120" s="21">
        <v>17260</v>
      </c>
      <c r="E120" s="21">
        <v>22140</v>
      </c>
      <c r="F120" s="22">
        <v>8353</v>
      </c>
      <c r="G120" s="16">
        <f t="shared" si="0"/>
        <v>6.6998364837202208E-3</v>
      </c>
      <c r="H120" s="16">
        <f t="shared" si="1"/>
        <v>1.7173612791142672E-3</v>
      </c>
      <c r="I120" s="16">
        <f t="shared" si="2"/>
        <v>2.0523001219013956E-3</v>
      </c>
      <c r="J120" s="16">
        <f t="shared" si="3"/>
        <v>3.2776803734601455E-3</v>
      </c>
      <c r="K120" s="16">
        <f t="shared" si="4"/>
        <v>1.9265774039894199E-3</v>
      </c>
    </row>
    <row r="121" spans="1:11" x14ac:dyDescent="0.25">
      <c r="A121" s="51" t="s">
        <v>58</v>
      </c>
      <c r="B121" s="21">
        <v>14</v>
      </c>
      <c r="C121" s="21">
        <v>3</v>
      </c>
      <c r="D121" s="21">
        <v>1</v>
      </c>
      <c r="E121" s="21">
        <v>3060</v>
      </c>
      <c r="F121" s="22">
        <v>14566</v>
      </c>
      <c r="G121" s="16">
        <f t="shared" si="0"/>
        <v>4.015484856889554E-6</v>
      </c>
      <c r="H121" s="16">
        <f t="shared" si="1"/>
        <v>3.4960194322744122E-7</v>
      </c>
      <c r="I121" s="16">
        <f t="shared" si="2"/>
        <v>1.18904989681425E-7</v>
      </c>
      <c r="J121" s="16">
        <f t="shared" si="3"/>
        <v>4.5301273454327211E-4</v>
      </c>
      <c r="K121" s="16">
        <f t="shared" si="4"/>
        <v>3.3595745799724517E-3</v>
      </c>
    </row>
    <row r="122" spans="1:11" x14ac:dyDescent="0.25">
      <c r="A122" s="51" t="s">
        <v>110</v>
      </c>
      <c r="B122" s="21">
        <v>0</v>
      </c>
      <c r="C122" s="21">
        <v>0</v>
      </c>
      <c r="D122" s="21">
        <v>0</v>
      </c>
      <c r="E122" s="21">
        <v>0</v>
      </c>
      <c r="F122" s="22">
        <v>0</v>
      </c>
      <c r="G122" s="16">
        <f t="shared" si="0"/>
        <v>0</v>
      </c>
      <c r="H122" s="16">
        <f t="shared" si="1"/>
        <v>0</v>
      </c>
      <c r="I122" s="16">
        <f t="shared" si="2"/>
        <v>0</v>
      </c>
      <c r="J122" s="16">
        <f t="shared" si="3"/>
        <v>0</v>
      </c>
      <c r="K122" s="16">
        <f t="shared" si="4"/>
        <v>0</v>
      </c>
    </row>
    <row r="123" spans="1:11" x14ac:dyDescent="0.25">
      <c r="A123" s="51" t="s">
        <v>94</v>
      </c>
      <c r="B123" s="21">
        <v>0</v>
      </c>
      <c r="C123" s="21">
        <v>0</v>
      </c>
      <c r="D123" s="21">
        <v>0</v>
      </c>
      <c r="E123" s="21">
        <v>0</v>
      </c>
      <c r="F123" s="22">
        <v>0</v>
      </c>
      <c r="G123" s="16">
        <f t="shared" si="0"/>
        <v>0</v>
      </c>
      <c r="H123" s="16">
        <f t="shared" si="1"/>
        <v>0</v>
      </c>
      <c r="I123" s="16">
        <f t="shared" si="2"/>
        <v>0</v>
      </c>
      <c r="J123" s="16">
        <f t="shared" si="3"/>
        <v>0</v>
      </c>
      <c r="K123" s="16">
        <f t="shared" si="4"/>
        <v>0</v>
      </c>
    </row>
    <row r="124" spans="1:11" x14ac:dyDescent="0.25">
      <c r="A124" s="51" t="s">
        <v>111</v>
      </c>
      <c r="B124" s="21">
        <v>0</v>
      </c>
      <c r="C124" s="21">
        <v>0</v>
      </c>
      <c r="D124" s="21">
        <v>0</v>
      </c>
      <c r="E124" s="21">
        <v>0</v>
      </c>
      <c r="F124" s="22">
        <v>0</v>
      </c>
      <c r="G124" s="16">
        <f t="shared" si="0"/>
        <v>0</v>
      </c>
      <c r="H124" s="16">
        <f t="shared" si="1"/>
        <v>0</v>
      </c>
      <c r="I124" s="16">
        <f t="shared" si="2"/>
        <v>0</v>
      </c>
      <c r="J124" s="16">
        <f t="shared" si="3"/>
        <v>0</v>
      </c>
      <c r="K124" s="16">
        <f t="shared" si="4"/>
        <v>0</v>
      </c>
    </row>
    <row r="125" spans="1:11" x14ac:dyDescent="0.25">
      <c r="A125" s="51" t="s">
        <v>95</v>
      </c>
      <c r="B125" s="21">
        <v>0</v>
      </c>
      <c r="C125" s="21">
        <v>2</v>
      </c>
      <c r="D125" s="21">
        <v>0</v>
      </c>
      <c r="E125" s="21">
        <v>3000</v>
      </c>
      <c r="F125" s="22">
        <v>151</v>
      </c>
      <c r="G125" s="16">
        <f t="shared" si="0"/>
        <v>0</v>
      </c>
      <c r="H125" s="16">
        <f t="shared" si="1"/>
        <v>2.330679621516275E-7</v>
      </c>
      <c r="I125" s="16">
        <f t="shared" si="2"/>
        <v>0</v>
      </c>
      <c r="J125" s="16">
        <f t="shared" si="3"/>
        <v>4.4413013190516875E-4</v>
      </c>
      <c r="K125" s="16">
        <f t="shared" si="4"/>
        <v>3.4827389920076909E-5</v>
      </c>
    </row>
    <row r="126" spans="1:11" x14ac:dyDescent="0.25">
      <c r="A126" s="51" t="s">
        <v>67</v>
      </c>
      <c r="B126" s="21">
        <v>19118</v>
      </c>
      <c r="C126" s="21">
        <v>22832</v>
      </c>
      <c r="D126" s="21">
        <v>9432</v>
      </c>
      <c r="E126" s="21">
        <v>9988</v>
      </c>
      <c r="F126" s="22">
        <v>7862</v>
      </c>
      <c r="G126" s="16">
        <f t="shared" si="0"/>
        <v>5.4834313924296066E-3</v>
      </c>
      <c r="H126" s="16">
        <f t="shared" si="1"/>
        <v>2.6607038559229796E-3</v>
      </c>
      <c r="I126" s="16">
        <f t="shared" si="2"/>
        <v>1.1215118626752005E-3</v>
      </c>
      <c r="J126" s="16">
        <f t="shared" si="3"/>
        <v>1.4786572524896084E-3</v>
      </c>
      <c r="K126" s="16">
        <f t="shared" si="4"/>
        <v>1.8133307255075804E-3</v>
      </c>
    </row>
    <row r="127" spans="1:11" x14ac:dyDescent="0.25">
      <c r="A127" s="51" t="s">
        <v>82</v>
      </c>
      <c r="B127" s="21">
        <v>6</v>
      </c>
      <c r="C127" s="21">
        <v>211</v>
      </c>
      <c r="D127" s="21">
        <v>5</v>
      </c>
      <c r="E127" s="21">
        <v>297</v>
      </c>
      <c r="F127" s="22">
        <v>12805</v>
      </c>
      <c r="G127" s="16">
        <f t="shared" si="0"/>
        <v>1.7209220815240945E-6</v>
      </c>
      <c r="H127" s="16">
        <f t="shared" si="1"/>
        <v>2.4588670006996701E-5</v>
      </c>
      <c r="I127" s="16">
        <f t="shared" si="2"/>
        <v>5.9452494840712496E-7</v>
      </c>
      <c r="J127" s="16">
        <f t="shared" si="3"/>
        <v>4.3968883058611704E-5</v>
      </c>
      <c r="K127" s="16">
        <f t="shared" si="4"/>
        <v>2.9534087942157932E-3</v>
      </c>
    </row>
    <row r="128" spans="1:11" x14ac:dyDescent="0.25">
      <c r="A128" s="51" t="s">
        <v>112</v>
      </c>
      <c r="B128" s="21">
        <v>0</v>
      </c>
      <c r="C128" s="21">
        <v>0</v>
      </c>
      <c r="D128" s="21">
        <v>0</v>
      </c>
      <c r="E128" s="21">
        <v>0</v>
      </c>
      <c r="F128" s="22">
        <v>50</v>
      </c>
      <c r="G128" s="16">
        <f t="shared" si="0"/>
        <v>0</v>
      </c>
      <c r="H128" s="16">
        <f t="shared" si="1"/>
        <v>0</v>
      </c>
      <c r="I128" s="16">
        <f t="shared" si="2"/>
        <v>0</v>
      </c>
      <c r="J128" s="16">
        <f t="shared" si="3"/>
        <v>0</v>
      </c>
      <c r="K128" s="16">
        <f t="shared" si="4"/>
        <v>1.153224831790626E-5</v>
      </c>
    </row>
    <row r="129" spans="1:11" x14ac:dyDescent="0.25">
      <c r="A129" s="51" t="s">
        <v>113</v>
      </c>
      <c r="B129" s="21">
        <v>0</v>
      </c>
      <c r="C129" s="21">
        <v>0</v>
      </c>
      <c r="D129" s="21">
        <v>1388</v>
      </c>
      <c r="E129" s="21">
        <v>1125</v>
      </c>
      <c r="F129" s="22">
        <v>1698</v>
      </c>
      <c r="G129" s="16">
        <f t="shared" si="0"/>
        <v>0</v>
      </c>
      <c r="H129" s="16">
        <f t="shared" si="1"/>
        <v>0</v>
      </c>
      <c r="I129" s="16">
        <f t="shared" si="2"/>
        <v>1.650401256778179E-4</v>
      </c>
      <c r="J129" s="16">
        <f t="shared" si="3"/>
        <v>1.6654879946443829E-4</v>
      </c>
      <c r="K129" s="16">
        <f t="shared" si="4"/>
        <v>3.9163515287609659E-4</v>
      </c>
    </row>
    <row r="130" spans="1:11" x14ac:dyDescent="0.25">
      <c r="A130" s="51" t="s">
        <v>59</v>
      </c>
      <c r="B130" s="21">
        <v>3065</v>
      </c>
      <c r="C130" s="21">
        <v>1145</v>
      </c>
      <c r="D130" s="21">
        <v>498</v>
      </c>
      <c r="E130" s="21">
        <v>0</v>
      </c>
      <c r="F130" s="22">
        <v>0</v>
      </c>
      <c r="G130" s="16">
        <f t="shared" ref="G130:G193" si="5">B130/B$270</f>
        <v>8.7910436331189155E-4</v>
      </c>
      <c r="H130" s="16">
        <f t="shared" ref="H130:H193" si="6">C130/C$270</f>
        <v>1.3343140833180673E-4</v>
      </c>
      <c r="I130" s="16">
        <f t="shared" ref="I130:I193" si="7">D130/D$270</f>
        <v>5.9214684861349651E-5</v>
      </c>
      <c r="J130" s="16">
        <f t="shared" ref="J130:J193" si="8">E130/E$270</f>
        <v>0</v>
      </c>
      <c r="K130" s="16">
        <f t="shared" ref="K130:K193" si="9">F130/F$270</f>
        <v>0</v>
      </c>
    </row>
    <row r="131" spans="1:11" x14ac:dyDescent="0.25">
      <c r="A131" s="51" t="s">
        <v>83</v>
      </c>
      <c r="B131" s="21">
        <v>606431</v>
      </c>
      <c r="C131" s="21">
        <v>551805</v>
      </c>
      <c r="D131" s="21">
        <v>76949</v>
      </c>
      <c r="E131" s="21">
        <v>1395</v>
      </c>
      <c r="F131" s="22">
        <v>1478</v>
      </c>
      <c r="G131" s="16">
        <f t="shared" si="5"/>
        <v>0.17393674980345636</v>
      </c>
      <c r="H131" s="16">
        <f t="shared" si="6"/>
        <v>6.4304033427539403E-2</v>
      </c>
      <c r="I131" s="16">
        <f t="shared" si="7"/>
        <v>9.149620050995972E-3</v>
      </c>
      <c r="J131" s="16">
        <f t="shared" si="8"/>
        <v>2.0652051133590346E-4</v>
      </c>
      <c r="K131" s="16">
        <f t="shared" si="9"/>
        <v>3.4089326027730908E-4</v>
      </c>
    </row>
    <row r="132" spans="1:11" x14ac:dyDescent="0.25">
      <c r="A132" s="51" t="s">
        <v>84</v>
      </c>
      <c r="B132" s="21">
        <v>0</v>
      </c>
      <c r="C132" s="21">
        <v>0</v>
      </c>
      <c r="D132" s="21">
        <v>0</v>
      </c>
      <c r="E132" s="21">
        <v>74</v>
      </c>
      <c r="F132" s="22">
        <v>0</v>
      </c>
      <c r="G132" s="16">
        <f t="shared" si="5"/>
        <v>0</v>
      </c>
      <c r="H132" s="16">
        <f t="shared" si="6"/>
        <v>0</v>
      </c>
      <c r="I132" s="16">
        <f t="shared" si="7"/>
        <v>0</v>
      </c>
      <c r="J132" s="16">
        <f t="shared" si="8"/>
        <v>1.0955209920327495E-5</v>
      </c>
      <c r="K132" s="16">
        <f t="shared" si="9"/>
        <v>0</v>
      </c>
    </row>
    <row r="133" spans="1:11" x14ac:dyDescent="0.25">
      <c r="A133" s="51" t="s">
        <v>98</v>
      </c>
      <c r="B133" s="21">
        <v>0</v>
      </c>
      <c r="C133" s="21">
        <v>0</v>
      </c>
      <c r="D133" s="21">
        <v>0</v>
      </c>
      <c r="E133" s="21">
        <v>0</v>
      </c>
      <c r="F133" s="22">
        <v>0</v>
      </c>
      <c r="G133" s="16">
        <f t="shared" si="5"/>
        <v>0</v>
      </c>
      <c r="H133" s="16">
        <f t="shared" si="6"/>
        <v>0</v>
      </c>
      <c r="I133" s="16">
        <f t="shared" si="7"/>
        <v>0</v>
      </c>
      <c r="J133" s="16">
        <f t="shared" si="8"/>
        <v>0</v>
      </c>
      <c r="K133" s="16">
        <f t="shared" si="9"/>
        <v>0</v>
      </c>
    </row>
    <row r="134" spans="1:11" x14ac:dyDescent="0.25">
      <c r="A134" s="51" t="s">
        <v>60</v>
      </c>
      <c r="B134" s="21">
        <v>6000</v>
      </c>
      <c r="C134" s="21">
        <v>3520</v>
      </c>
      <c r="D134" s="21">
        <v>3900</v>
      </c>
      <c r="E134" s="21">
        <v>2750</v>
      </c>
      <c r="F134" s="22">
        <v>2308</v>
      </c>
      <c r="G134" s="16">
        <f t="shared" si="5"/>
        <v>1.7209220815240945E-3</v>
      </c>
      <c r="H134" s="16">
        <f t="shared" si="6"/>
        <v>4.1019961338686439E-4</v>
      </c>
      <c r="I134" s="16">
        <f t="shared" si="7"/>
        <v>4.6372945975755746E-4</v>
      </c>
      <c r="J134" s="16">
        <f t="shared" si="8"/>
        <v>4.0711928757973802E-4</v>
      </c>
      <c r="K134" s="16">
        <f t="shared" si="9"/>
        <v>5.3232858235455302E-4</v>
      </c>
    </row>
    <row r="135" spans="1:11" x14ac:dyDescent="0.25">
      <c r="A135" s="51" t="s">
        <v>114</v>
      </c>
      <c r="B135" s="21">
        <v>0</v>
      </c>
      <c r="C135" s="21">
        <v>0</v>
      </c>
      <c r="D135" s="21">
        <v>0</v>
      </c>
      <c r="E135" s="21">
        <v>0</v>
      </c>
      <c r="F135" s="22">
        <v>0</v>
      </c>
      <c r="G135" s="16">
        <f t="shared" si="5"/>
        <v>0</v>
      </c>
      <c r="H135" s="16">
        <f t="shared" si="6"/>
        <v>0</v>
      </c>
      <c r="I135" s="16">
        <f t="shared" si="7"/>
        <v>0</v>
      </c>
      <c r="J135" s="16">
        <f t="shared" si="8"/>
        <v>0</v>
      </c>
      <c r="K135" s="16">
        <f t="shared" si="9"/>
        <v>0</v>
      </c>
    </row>
    <row r="136" spans="1:11" x14ac:dyDescent="0.25">
      <c r="A136" s="51" t="s">
        <v>86</v>
      </c>
      <c r="B136" s="21">
        <v>100</v>
      </c>
      <c r="C136" s="21">
        <v>150</v>
      </c>
      <c r="D136" s="21">
        <v>0</v>
      </c>
      <c r="E136" s="21">
        <v>210</v>
      </c>
      <c r="F136" s="22">
        <v>0</v>
      </c>
      <c r="G136" s="16">
        <f t="shared" si="5"/>
        <v>2.8682034692068243E-5</v>
      </c>
      <c r="H136" s="16">
        <f t="shared" si="6"/>
        <v>1.7480097161372063E-5</v>
      </c>
      <c r="I136" s="16">
        <f t="shared" si="7"/>
        <v>0</v>
      </c>
      <c r="J136" s="16">
        <f t="shared" si="8"/>
        <v>3.108910923336181E-5</v>
      </c>
      <c r="K136" s="16">
        <f t="shared" si="9"/>
        <v>0</v>
      </c>
    </row>
    <row r="137" spans="1:11" x14ac:dyDescent="0.25">
      <c r="A137" s="51" t="s">
        <v>99</v>
      </c>
      <c r="B137" s="21">
        <v>0</v>
      </c>
      <c r="C137" s="21">
        <v>0</v>
      </c>
      <c r="D137" s="21">
        <v>4</v>
      </c>
      <c r="E137" s="21">
        <v>530</v>
      </c>
      <c r="F137" s="22">
        <v>650</v>
      </c>
      <c r="G137" s="16">
        <f t="shared" si="5"/>
        <v>0</v>
      </c>
      <c r="H137" s="16">
        <f t="shared" si="6"/>
        <v>0</v>
      </c>
      <c r="I137" s="16">
        <f t="shared" si="7"/>
        <v>4.756199587257E-7</v>
      </c>
      <c r="J137" s="16">
        <f t="shared" si="8"/>
        <v>7.8462989969913142E-5</v>
      </c>
      <c r="K137" s="16">
        <f t="shared" si="9"/>
        <v>1.499192281327814E-4</v>
      </c>
    </row>
    <row r="138" spans="1:11" x14ac:dyDescent="0.25">
      <c r="A138" s="51" t="s">
        <v>87</v>
      </c>
      <c r="B138" s="21">
        <v>0</v>
      </c>
      <c r="C138" s="21">
        <v>0</v>
      </c>
      <c r="D138" s="21">
        <v>0</v>
      </c>
      <c r="E138" s="21">
        <v>0</v>
      </c>
      <c r="F138" s="22">
        <v>0</v>
      </c>
      <c r="G138" s="16">
        <f t="shared" si="5"/>
        <v>0</v>
      </c>
      <c r="H138" s="16">
        <f t="shared" si="6"/>
        <v>0</v>
      </c>
      <c r="I138" s="16">
        <f t="shared" si="7"/>
        <v>0</v>
      </c>
      <c r="J138" s="16">
        <f t="shared" si="8"/>
        <v>0</v>
      </c>
      <c r="K138" s="16">
        <f t="shared" si="9"/>
        <v>0</v>
      </c>
    </row>
    <row r="139" spans="1:11" x14ac:dyDescent="0.25">
      <c r="A139" s="51" t="s">
        <v>100</v>
      </c>
      <c r="B139" s="21">
        <v>0</v>
      </c>
      <c r="C139" s="21">
        <v>145</v>
      </c>
      <c r="D139" s="21">
        <v>183</v>
      </c>
      <c r="E139" s="21">
        <v>186</v>
      </c>
      <c r="F139" s="22">
        <v>347</v>
      </c>
      <c r="G139" s="16">
        <f t="shared" si="5"/>
        <v>0</v>
      </c>
      <c r="H139" s="16">
        <f t="shared" si="6"/>
        <v>1.6897427255992993E-5</v>
      </c>
      <c r="I139" s="16">
        <f t="shared" si="7"/>
        <v>2.1759613111700776E-5</v>
      </c>
      <c r="J139" s="16">
        <f t="shared" si="8"/>
        <v>2.7536068178120463E-5</v>
      </c>
      <c r="K139" s="16">
        <f t="shared" si="9"/>
        <v>8.0033803326269449E-5</v>
      </c>
    </row>
    <row r="140" spans="1:11" x14ac:dyDescent="0.25">
      <c r="A140" s="51" t="s">
        <v>101</v>
      </c>
      <c r="B140" s="21">
        <v>0</v>
      </c>
      <c r="C140" s="21">
        <v>0</v>
      </c>
      <c r="D140" s="21">
        <v>0</v>
      </c>
      <c r="E140" s="21">
        <v>0</v>
      </c>
      <c r="F140" s="22">
        <v>0</v>
      </c>
      <c r="G140" s="16">
        <f t="shared" si="5"/>
        <v>0</v>
      </c>
      <c r="H140" s="16">
        <f t="shared" si="6"/>
        <v>0</v>
      </c>
      <c r="I140" s="16">
        <f t="shared" si="7"/>
        <v>0</v>
      </c>
      <c r="J140" s="16">
        <f t="shared" si="8"/>
        <v>0</v>
      </c>
      <c r="K140" s="16">
        <f t="shared" si="9"/>
        <v>0</v>
      </c>
    </row>
    <row r="141" spans="1:11" x14ac:dyDescent="0.25">
      <c r="A141" s="51" t="s">
        <v>115</v>
      </c>
      <c r="B141" s="21">
        <v>0</v>
      </c>
      <c r="C141" s="21">
        <v>0</v>
      </c>
      <c r="D141" s="21">
        <v>0</v>
      </c>
      <c r="E141" s="21">
        <v>0</v>
      </c>
      <c r="F141" s="22">
        <v>0</v>
      </c>
      <c r="G141" s="16">
        <f t="shared" si="5"/>
        <v>0</v>
      </c>
      <c r="H141" s="16">
        <f t="shared" si="6"/>
        <v>0</v>
      </c>
      <c r="I141" s="16">
        <f t="shared" si="7"/>
        <v>0</v>
      </c>
      <c r="J141" s="16">
        <f t="shared" si="8"/>
        <v>0</v>
      </c>
      <c r="K141" s="16">
        <f t="shared" si="9"/>
        <v>0</v>
      </c>
    </row>
    <row r="142" spans="1:11" x14ac:dyDescent="0.25">
      <c r="A142" s="51" t="s">
        <v>63</v>
      </c>
      <c r="B142" s="21">
        <v>0</v>
      </c>
      <c r="C142" s="21">
        <v>0</v>
      </c>
      <c r="D142" s="21">
        <v>18253</v>
      </c>
      <c r="E142" s="21">
        <v>7171</v>
      </c>
      <c r="F142" s="22">
        <v>5067</v>
      </c>
      <c r="G142" s="16">
        <f t="shared" si="5"/>
        <v>0</v>
      </c>
      <c r="H142" s="16">
        <f t="shared" si="6"/>
        <v>0</v>
      </c>
      <c r="I142" s="16">
        <f t="shared" si="7"/>
        <v>2.1703727766550504E-3</v>
      </c>
      <c r="J142" s="16">
        <f t="shared" si="8"/>
        <v>1.061619058630655E-3</v>
      </c>
      <c r="K142" s="16">
        <f t="shared" si="9"/>
        <v>1.1686780445366205E-3</v>
      </c>
    </row>
    <row r="143" spans="1:11" x14ac:dyDescent="0.25">
      <c r="A143" s="51" t="s">
        <v>103</v>
      </c>
      <c r="B143" s="21">
        <v>16200</v>
      </c>
      <c r="C143" s="21">
        <v>13216</v>
      </c>
      <c r="D143" s="21">
        <v>0</v>
      </c>
      <c r="E143" s="21">
        <v>0</v>
      </c>
      <c r="F143" s="22">
        <v>0</v>
      </c>
      <c r="G143" s="16">
        <f t="shared" si="5"/>
        <v>4.646489620115055E-3</v>
      </c>
      <c r="H143" s="16">
        <f t="shared" si="6"/>
        <v>1.5401130938979544E-3</v>
      </c>
      <c r="I143" s="16">
        <f t="shared" si="7"/>
        <v>0</v>
      </c>
      <c r="J143" s="16">
        <f t="shared" si="8"/>
        <v>0</v>
      </c>
      <c r="K143" s="16">
        <f t="shared" si="9"/>
        <v>0</v>
      </c>
    </row>
    <row r="144" spans="1:11" s="17" customFormat="1" x14ac:dyDescent="0.25">
      <c r="A144" s="52">
        <v>800700</v>
      </c>
      <c r="B144" s="23">
        <v>48769</v>
      </c>
      <c r="C144" s="23">
        <v>129230</v>
      </c>
      <c r="D144" s="23">
        <v>81406</v>
      </c>
      <c r="E144" s="23">
        <v>98062</v>
      </c>
      <c r="F144" s="24">
        <v>430659</v>
      </c>
      <c r="G144" s="18">
        <f t="shared" si="5"/>
        <v>1.3987941498974761E-2</v>
      </c>
      <c r="H144" s="18">
        <f t="shared" si="6"/>
        <v>1.505968637442741E-2</v>
      </c>
      <c r="I144" s="18">
        <f t="shared" si="7"/>
        <v>9.6795795900060828E-3</v>
      </c>
      <c r="J144" s="18">
        <f t="shared" si="8"/>
        <v>1.4517429664961553E-2</v>
      </c>
      <c r="K144" s="18">
        <f t="shared" si="9"/>
        <v>9.9329330566823845E-2</v>
      </c>
    </row>
    <row r="145" spans="1:11" x14ac:dyDescent="0.25">
      <c r="A145" s="51" t="s">
        <v>116</v>
      </c>
      <c r="B145" s="21">
        <v>0</v>
      </c>
      <c r="C145" s="21">
        <v>0</v>
      </c>
      <c r="D145" s="21">
        <v>0</v>
      </c>
      <c r="E145" s="21">
        <v>0</v>
      </c>
      <c r="F145" s="22">
        <v>0</v>
      </c>
      <c r="G145" s="16">
        <f t="shared" si="5"/>
        <v>0</v>
      </c>
      <c r="H145" s="16">
        <f t="shared" si="6"/>
        <v>0</v>
      </c>
      <c r="I145" s="16">
        <f t="shared" si="7"/>
        <v>0</v>
      </c>
      <c r="J145" s="16">
        <f t="shared" si="8"/>
        <v>0</v>
      </c>
      <c r="K145" s="16">
        <f t="shared" si="9"/>
        <v>0</v>
      </c>
    </row>
    <row r="146" spans="1:11" x14ac:dyDescent="0.25">
      <c r="A146" s="51" t="s">
        <v>71</v>
      </c>
      <c r="B146" s="21">
        <v>0</v>
      </c>
      <c r="C146" s="21">
        <v>0</v>
      </c>
      <c r="D146" s="21">
        <v>420</v>
      </c>
      <c r="E146" s="21">
        <v>314</v>
      </c>
      <c r="F146" s="22">
        <v>4048</v>
      </c>
      <c r="G146" s="16">
        <f t="shared" si="5"/>
        <v>0</v>
      </c>
      <c r="H146" s="16">
        <f t="shared" si="6"/>
        <v>0</v>
      </c>
      <c r="I146" s="16">
        <f t="shared" si="7"/>
        <v>4.99400956661985E-5</v>
      </c>
      <c r="J146" s="16">
        <f t="shared" si="8"/>
        <v>4.6485620472740996E-5</v>
      </c>
      <c r="K146" s="16">
        <f t="shared" si="9"/>
        <v>9.3365082381769088E-4</v>
      </c>
    </row>
    <row r="147" spans="1:11" x14ac:dyDescent="0.25">
      <c r="A147" s="51" t="s">
        <v>65</v>
      </c>
      <c r="B147" s="21">
        <v>0</v>
      </c>
      <c r="C147" s="21">
        <v>0</v>
      </c>
      <c r="D147" s="21">
        <v>1</v>
      </c>
      <c r="E147" s="21">
        <v>2</v>
      </c>
      <c r="F147" s="22">
        <v>2</v>
      </c>
      <c r="G147" s="16">
        <f t="shared" si="5"/>
        <v>0</v>
      </c>
      <c r="H147" s="16">
        <f t="shared" si="6"/>
        <v>0</v>
      </c>
      <c r="I147" s="16">
        <f t="shared" si="7"/>
        <v>1.18904989681425E-7</v>
      </c>
      <c r="J147" s="16">
        <f t="shared" si="8"/>
        <v>2.9608675460344584E-7</v>
      </c>
      <c r="K147" s="16">
        <f t="shared" si="9"/>
        <v>4.6128993271625041E-7</v>
      </c>
    </row>
    <row r="148" spans="1:11" x14ac:dyDescent="0.25">
      <c r="A148" s="51" t="s">
        <v>104</v>
      </c>
      <c r="B148" s="21">
        <v>0</v>
      </c>
      <c r="C148" s="21">
        <v>0</v>
      </c>
      <c r="D148" s="21">
        <v>0</v>
      </c>
      <c r="E148" s="21">
        <v>0</v>
      </c>
      <c r="F148" s="22">
        <v>2</v>
      </c>
      <c r="G148" s="16">
        <f t="shared" si="5"/>
        <v>0</v>
      </c>
      <c r="H148" s="16">
        <f t="shared" si="6"/>
        <v>0</v>
      </c>
      <c r="I148" s="16">
        <f t="shared" si="7"/>
        <v>0</v>
      </c>
      <c r="J148" s="16">
        <f t="shared" si="8"/>
        <v>0</v>
      </c>
      <c r="K148" s="16">
        <f t="shared" si="9"/>
        <v>4.6128993271625041E-7</v>
      </c>
    </row>
    <row r="149" spans="1:11" x14ac:dyDescent="0.25">
      <c r="A149" s="51" t="s">
        <v>73</v>
      </c>
      <c r="B149" s="21">
        <v>0</v>
      </c>
      <c r="C149" s="21">
        <v>0</v>
      </c>
      <c r="D149" s="21">
        <v>1</v>
      </c>
      <c r="E149" s="21">
        <v>0</v>
      </c>
      <c r="F149" s="22">
        <v>0</v>
      </c>
      <c r="G149" s="16">
        <f t="shared" si="5"/>
        <v>0</v>
      </c>
      <c r="H149" s="16">
        <f t="shared" si="6"/>
        <v>0</v>
      </c>
      <c r="I149" s="16">
        <f t="shared" si="7"/>
        <v>1.18904989681425E-7</v>
      </c>
      <c r="J149" s="16">
        <f t="shared" si="8"/>
        <v>0</v>
      </c>
      <c r="K149" s="16">
        <f t="shared" si="9"/>
        <v>0</v>
      </c>
    </row>
    <row r="150" spans="1:11" x14ac:dyDescent="0.25">
      <c r="A150" s="51" t="s">
        <v>66</v>
      </c>
      <c r="B150" s="21">
        <v>0</v>
      </c>
      <c r="C150" s="21">
        <v>0</v>
      </c>
      <c r="D150" s="21">
        <v>0</v>
      </c>
      <c r="E150" s="21">
        <v>6</v>
      </c>
      <c r="F150" s="22">
        <v>1</v>
      </c>
      <c r="G150" s="16">
        <f t="shared" si="5"/>
        <v>0</v>
      </c>
      <c r="H150" s="16">
        <f t="shared" si="6"/>
        <v>0</v>
      </c>
      <c r="I150" s="16">
        <f t="shared" si="7"/>
        <v>0</v>
      </c>
      <c r="J150" s="16">
        <f t="shared" si="8"/>
        <v>8.8826026381033746E-7</v>
      </c>
      <c r="K150" s="16">
        <f t="shared" si="9"/>
        <v>2.3064496635812521E-7</v>
      </c>
    </row>
    <row r="151" spans="1:11" x14ac:dyDescent="0.25">
      <c r="A151" s="51" t="s">
        <v>74</v>
      </c>
      <c r="B151" s="21">
        <v>161</v>
      </c>
      <c r="C151" s="21">
        <v>6836</v>
      </c>
      <c r="D151" s="21">
        <v>368</v>
      </c>
      <c r="E151" s="21">
        <v>5195</v>
      </c>
      <c r="F151" s="22">
        <v>128</v>
      </c>
      <c r="G151" s="16">
        <f t="shared" si="5"/>
        <v>4.617807585422987E-5</v>
      </c>
      <c r="H151" s="16">
        <f t="shared" si="6"/>
        <v>7.9662629463426277E-4</v>
      </c>
      <c r="I151" s="16">
        <f t="shared" si="7"/>
        <v>4.37570362027644E-5</v>
      </c>
      <c r="J151" s="16">
        <f t="shared" si="8"/>
        <v>7.6908534508245054E-4</v>
      </c>
      <c r="K151" s="16">
        <f t="shared" si="9"/>
        <v>2.9522555693840026E-5</v>
      </c>
    </row>
    <row r="152" spans="1:11" x14ac:dyDescent="0.25">
      <c r="A152" s="51" t="s">
        <v>61</v>
      </c>
      <c r="B152" s="21">
        <v>19273</v>
      </c>
      <c r="C152" s="21">
        <v>29160</v>
      </c>
      <c r="D152" s="21">
        <v>20922</v>
      </c>
      <c r="E152" s="21">
        <v>22762</v>
      </c>
      <c r="F152" s="22">
        <v>113321</v>
      </c>
      <c r="G152" s="16">
        <f t="shared" si="5"/>
        <v>5.5278885462023124E-3</v>
      </c>
      <c r="H152" s="16">
        <f t="shared" si="6"/>
        <v>3.3981308881707289E-3</v>
      </c>
      <c r="I152" s="16">
        <f t="shared" si="7"/>
        <v>2.4877301941147738E-3</v>
      </c>
      <c r="J152" s="16">
        <f t="shared" si="8"/>
        <v>3.369763354141817E-3</v>
      </c>
      <c r="K152" s="16">
        <f t="shared" si="9"/>
        <v>2.6136918232669108E-2</v>
      </c>
    </row>
    <row r="153" spans="1:11" x14ac:dyDescent="0.25">
      <c r="A153" s="51" t="s">
        <v>62</v>
      </c>
      <c r="B153" s="21">
        <v>15866</v>
      </c>
      <c r="C153" s="21">
        <v>36262</v>
      </c>
      <c r="D153" s="21">
        <v>12707</v>
      </c>
      <c r="E153" s="21">
        <v>23613</v>
      </c>
      <c r="F153" s="22">
        <v>91485</v>
      </c>
      <c r="G153" s="16">
        <f t="shared" si="5"/>
        <v>4.5506916242435474E-3</v>
      </c>
      <c r="H153" s="16">
        <f t="shared" si="6"/>
        <v>4.2257552217711582E-3</v>
      </c>
      <c r="I153" s="16">
        <f t="shared" si="7"/>
        <v>1.5109257038818675E-3</v>
      </c>
      <c r="J153" s="16">
        <f t="shared" si="8"/>
        <v>3.4957482682255831E-3</v>
      </c>
      <c r="K153" s="16">
        <f t="shared" si="9"/>
        <v>2.1100554747273084E-2</v>
      </c>
    </row>
    <row r="154" spans="1:11" x14ac:dyDescent="0.25">
      <c r="A154" s="51" t="s">
        <v>56</v>
      </c>
      <c r="B154" s="21">
        <v>0</v>
      </c>
      <c r="C154" s="21">
        <v>0</v>
      </c>
      <c r="D154" s="21">
        <v>0</v>
      </c>
      <c r="E154" s="21">
        <v>1</v>
      </c>
      <c r="F154" s="22">
        <v>0</v>
      </c>
      <c r="G154" s="16">
        <f t="shared" si="5"/>
        <v>0</v>
      </c>
      <c r="H154" s="16">
        <f t="shared" si="6"/>
        <v>0</v>
      </c>
      <c r="I154" s="16">
        <f t="shared" si="7"/>
        <v>0</v>
      </c>
      <c r="J154" s="16">
        <f t="shared" si="8"/>
        <v>1.4804337730172292E-7</v>
      </c>
      <c r="K154" s="16">
        <f t="shared" si="9"/>
        <v>0</v>
      </c>
    </row>
    <row r="155" spans="1:11" x14ac:dyDescent="0.25">
      <c r="A155" s="51" t="s">
        <v>64</v>
      </c>
      <c r="B155" s="21">
        <v>14</v>
      </c>
      <c r="C155" s="21">
        <v>2222</v>
      </c>
      <c r="D155" s="21">
        <v>3722</v>
      </c>
      <c r="E155" s="21">
        <v>8597</v>
      </c>
      <c r="F155" s="22">
        <v>12905</v>
      </c>
      <c r="G155" s="16">
        <f t="shared" si="5"/>
        <v>4.015484856889554E-6</v>
      </c>
      <c r="H155" s="16">
        <f t="shared" si="6"/>
        <v>2.5893850595045813E-4</v>
      </c>
      <c r="I155" s="16">
        <f t="shared" si="7"/>
        <v>4.4256437159426382E-4</v>
      </c>
      <c r="J155" s="16">
        <f t="shared" si="8"/>
        <v>1.2727289146629119E-3</v>
      </c>
      <c r="K155" s="16">
        <f t="shared" si="9"/>
        <v>2.9764732908516057E-3</v>
      </c>
    </row>
    <row r="156" spans="1:11" x14ac:dyDescent="0.25">
      <c r="A156" s="51" t="s">
        <v>108</v>
      </c>
      <c r="B156" s="21">
        <v>0</v>
      </c>
      <c r="C156" s="21">
        <v>50</v>
      </c>
      <c r="D156" s="21">
        <v>0</v>
      </c>
      <c r="E156" s="21">
        <v>20</v>
      </c>
      <c r="F156" s="22">
        <v>0</v>
      </c>
      <c r="G156" s="16">
        <f t="shared" si="5"/>
        <v>0</v>
      </c>
      <c r="H156" s="16">
        <f t="shared" si="6"/>
        <v>5.8266990537906869E-6</v>
      </c>
      <c r="I156" s="16">
        <f t="shared" si="7"/>
        <v>0</v>
      </c>
      <c r="J156" s="16">
        <f t="shared" si="8"/>
        <v>2.9608675460344583E-6</v>
      </c>
      <c r="K156" s="16">
        <f t="shared" si="9"/>
        <v>0</v>
      </c>
    </row>
    <row r="157" spans="1:11" x14ac:dyDescent="0.25">
      <c r="A157" s="51" t="s">
        <v>109</v>
      </c>
      <c r="B157" s="21">
        <v>0</v>
      </c>
      <c r="C157" s="21">
        <v>0</v>
      </c>
      <c r="D157" s="21">
        <v>0</v>
      </c>
      <c r="E157" s="21">
        <v>0</v>
      </c>
      <c r="F157" s="22">
        <v>0</v>
      </c>
      <c r="G157" s="16">
        <f t="shared" si="5"/>
        <v>0</v>
      </c>
      <c r="H157" s="16">
        <f t="shared" si="6"/>
        <v>0</v>
      </c>
      <c r="I157" s="16">
        <f t="shared" si="7"/>
        <v>0</v>
      </c>
      <c r="J157" s="16">
        <f t="shared" si="8"/>
        <v>0</v>
      </c>
      <c r="K157" s="16">
        <f t="shared" si="9"/>
        <v>0</v>
      </c>
    </row>
    <row r="158" spans="1:11" x14ac:dyDescent="0.25">
      <c r="A158" s="51" t="s">
        <v>57</v>
      </c>
      <c r="B158" s="21">
        <v>5051</v>
      </c>
      <c r="C158" s="21">
        <v>32019</v>
      </c>
      <c r="D158" s="21">
        <v>5454</v>
      </c>
      <c r="E158" s="21">
        <v>6534</v>
      </c>
      <c r="F158" s="22">
        <v>44220</v>
      </c>
      <c r="G158" s="16">
        <f t="shared" si="5"/>
        <v>1.4487295722963669E-3</v>
      </c>
      <c r="H158" s="16">
        <f t="shared" si="6"/>
        <v>3.7313015400664805E-3</v>
      </c>
      <c r="I158" s="16">
        <f t="shared" si="7"/>
        <v>6.4850781372249194E-4</v>
      </c>
      <c r="J158" s="16">
        <f t="shared" si="8"/>
        <v>9.6731542728945756E-4</v>
      </c>
      <c r="K158" s="16">
        <f t="shared" si="9"/>
        <v>1.0199120412356297E-2</v>
      </c>
    </row>
    <row r="159" spans="1:11" x14ac:dyDescent="0.25">
      <c r="A159" s="51" t="s">
        <v>68</v>
      </c>
      <c r="B159" s="21">
        <v>0</v>
      </c>
      <c r="C159" s="21">
        <v>100</v>
      </c>
      <c r="D159" s="21">
        <v>30</v>
      </c>
      <c r="E159" s="21">
        <v>167</v>
      </c>
      <c r="F159" s="22">
        <v>85</v>
      </c>
      <c r="G159" s="16">
        <f t="shared" si="5"/>
        <v>0</v>
      </c>
      <c r="H159" s="16">
        <f t="shared" si="6"/>
        <v>1.1653398107581374E-5</v>
      </c>
      <c r="I159" s="16">
        <f t="shared" si="7"/>
        <v>3.5671496904427498E-6</v>
      </c>
      <c r="J159" s="16">
        <f t="shared" si="8"/>
        <v>2.4723244009387728E-5</v>
      </c>
      <c r="K159" s="16">
        <f t="shared" si="9"/>
        <v>1.9604822140440644E-5</v>
      </c>
    </row>
    <row r="160" spans="1:11" x14ac:dyDescent="0.25">
      <c r="A160" s="51" t="s">
        <v>93</v>
      </c>
      <c r="B160" s="21">
        <v>0</v>
      </c>
      <c r="C160" s="21">
        <v>70</v>
      </c>
      <c r="D160" s="21">
        <v>64</v>
      </c>
      <c r="E160" s="21">
        <v>0</v>
      </c>
      <c r="F160" s="22">
        <v>12</v>
      </c>
      <c r="G160" s="16">
        <f t="shared" si="5"/>
        <v>0</v>
      </c>
      <c r="H160" s="16">
        <f t="shared" si="6"/>
        <v>8.1573786753069621E-6</v>
      </c>
      <c r="I160" s="16">
        <f t="shared" si="7"/>
        <v>7.6099193396112001E-6</v>
      </c>
      <c r="J160" s="16">
        <f t="shared" si="8"/>
        <v>0</v>
      </c>
      <c r="K160" s="16">
        <f t="shared" si="9"/>
        <v>2.7677395962975024E-6</v>
      </c>
    </row>
    <row r="161" spans="1:11" x14ac:dyDescent="0.25">
      <c r="A161" s="51" t="s">
        <v>58</v>
      </c>
      <c r="B161" s="21">
        <v>5299</v>
      </c>
      <c r="C161" s="21">
        <v>19291</v>
      </c>
      <c r="D161" s="21">
        <v>33556</v>
      </c>
      <c r="E161" s="21">
        <v>24989</v>
      </c>
      <c r="F161" s="22">
        <v>27699</v>
      </c>
      <c r="G161" s="16">
        <f t="shared" si="5"/>
        <v>1.5198610183326962E-3</v>
      </c>
      <c r="H161" s="16">
        <f t="shared" si="6"/>
        <v>2.248057028933523E-3</v>
      </c>
      <c r="I161" s="16">
        <f t="shared" si="7"/>
        <v>3.989975833749897E-3</v>
      </c>
      <c r="J161" s="16">
        <f t="shared" si="8"/>
        <v>3.699455955392754E-3</v>
      </c>
      <c r="K161" s="16">
        <f t="shared" si="9"/>
        <v>6.3886349231537104E-3</v>
      </c>
    </row>
    <row r="162" spans="1:11" x14ac:dyDescent="0.25">
      <c r="A162" s="51" t="s">
        <v>117</v>
      </c>
      <c r="B162" s="21">
        <v>0</v>
      </c>
      <c r="C162" s="21">
        <v>0</v>
      </c>
      <c r="D162" s="21">
        <v>0</v>
      </c>
      <c r="E162" s="21">
        <v>0</v>
      </c>
      <c r="F162" s="22">
        <v>0</v>
      </c>
      <c r="G162" s="16">
        <f t="shared" si="5"/>
        <v>0</v>
      </c>
      <c r="H162" s="16">
        <f t="shared" si="6"/>
        <v>0</v>
      </c>
      <c r="I162" s="16">
        <f t="shared" si="7"/>
        <v>0</v>
      </c>
      <c r="J162" s="16">
        <f t="shared" si="8"/>
        <v>0</v>
      </c>
      <c r="K162" s="16">
        <f t="shared" si="9"/>
        <v>0</v>
      </c>
    </row>
    <row r="163" spans="1:11" x14ac:dyDescent="0.25">
      <c r="A163" s="51" t="s">
        <v>118</v>
      </c>
      <c r="B163" s="21">
        <v>0</v>
      </c>
      <c r="C163" s="21">
        <v>0</v>
      </c>
      <c r="D163" s="21">
        <v>0</v>
      </c>
      <c r="E163" s="21">
        <v>0</v>
      </c>
      <c r="F163" s="22">
        <v>0</v>
      </c>
      <c r="G163" s="16">
        <f t="shared" si="5"/>
        <v>0</v>
      </c>
      <c r="H163" s="16">
        <f t="shared" si="6"/>
        <v>0</v>
      </c>
      <c r="I163" s="16">
        <f t="shared" si="7"/>
        <v>0</v>
      </c>
      <c r="J163" s="16">
        <f t="shared" si="8"/>
        <v>0</v>
      </c>
      <c r="K163" s="16">
        <f t="shared" si="9"/>
        <v>0</v>
      </c>
    </row>
    <row r="164" spans="1:11" x14ac:dyDescent="0.25">
      <c r="A164" s="51" t="s">
        <v>111</v>
      </c>
      <c r="B164" s="21">
        <v>0</v>
      </c>
      <c r="C164" s="21">
        <v>0</v>
      </c>
      <c r="D164" s="21">
        <v>0</v>
      </c>
      <c r="E164" s="21">
        <v>0</v>
      </c>
      <c r="F164" s="22">
        <v>0</v>
      </c>
      <c r="G164" s="16">
        <f t="shared" si="5"/>
        <v>0</v>
      </c>
      <c r="H164" s="16">
        <f t="shared" si="6"/>
        <v>0</v>
      </c>
      <c r="I164" s="16">
        <f t="shared" si="7"/>
        <v>0</v>
      </c>
      <c r="J164" s="16">
        <f t="shared" si="8"/>
        <v>0</v>
      </c>
      <c r="K164" s="16">
        <f t="shared" si="9"/>
        <v>0</v>
      </c>
    </row>
    <row r="165" spans="1:11" x14ac:dyDescent="0.25">
      <c r="A165" s="51" t="s">
        <v>95</v>
      </c>
      <c r="B165" s="21">
        <v>0</v>
      </c>
      <c r="C165" s="21">
        <v>61</v>
      </c>
      <c r="D165" s="21">
        <v>0</v>
      </c>
      <c r="E165" s="21">
        <v>4</v>
      </c>
      <c r="F165" s="22">
        <v>1</v>
      </c>
      <c r="G165" s="16">
        <f t="shared" si="5"/>
        <v>0</v>
      </c>
      <c r="H165" s="16">
        <f t="shared" si="6"/>
        <v>7.1085728456246382E-6</v>
      </c>
      <c r="I165" s="16">
        <f t="shared" si="7"/>
        <v>0</v>
      </c>
      <c r="J165" s="16">
        <f t="shared" si="8"/>
        <v>5.9217350920689167E-7</v>
      </c>
      <c r="K165" s="16">
        <f t="shared" si="9"/>
        <v>2.3064496635812521E-7</v>
      </c>
    </row>
    <row r="166" spans="1:11" x14ac:dyDescent="0.25">
      <c r="A166" s="51" t="s">
        <v>67</v>
      </c>
      <c r="B166" s="21">
        <v>0</v>
      </c>
      <c r="C166" s="21">
        <v>0</v>
      </c>
      <c r="D166" s="21">
        <v>180</v>
      </c>
      <c r="E166" s="21">
        <v>12</v>
      </c>
      <c r="F166" s="22">
        <v>0</v>
      </c>
      <c r="G166" s="16">
        <f t="shared" si="5"/>
        <v>0</v>
      </c>
      <c r="H166" s="16">
        <f t="shared" si="6"/>
        <v>0</v>
      </c>
      <c r="I166" s="16">
        <f t="shared" si="7"/>
        <v>2.1402898142656499E-5</v>
      </c>
      <c r="J166" s="16">
        <f t="shared" si="8"/>
        <v>1.7765205276206749E-6</v>
      </c>
      <c r="K166" s="16">
        <f t="shared" si="9"/>
        <v>0</v>
      </c>
    </row>
    <row r="167" spans="1:11" x14ac:dyDescent="0.25">
      <c r="A167" s="51" t="s">
        <v>82</v>
      </c>
      <c r="B167" s="21">
        <v>1521</v>
      </c>
      <c r="C167" s="21">
        <v>2161</v>
      </c>
      <c r="D167" s="21">
        <v>2540</v>
      </c>
      <c r="E167" s="21">
        <v>5639</v>
      </c>
      <c r="F167" s="22">
        <v>70099</v>
      </c>
      <c r="G167" s="16">
        <f t="shared" si="5"/>
        <v>4.3625374766635797E-4</v>
      </c>
      <c r="H167" s="16">
        <f t="shared" si="6"/>
        <v>2.5182993310483349E-4</v>
      </c>
      <c r="I167" s="16">
        <f t="shared" si="7"/>
        <v>3.0201867379081951E-4</v>
      </c>
      <c r="J167" s="16">
        <f t="shared" si="8"/>
        <v>8.3481660460441552E-4</v>
      </c>
      <c r="K167" s="16">
        <f t="shared" si="9"/>
        <v>1.6167981496738218E-2</v>
      </c>
    </row>
    <row r="168" spans="1:11" x14ac:dyDescent="0.25">
      <c r="A168" s="51" t="s">
        <v>59</v>
      </c>
      <c r="B168" s="21">
        <v>872</v>
      </c>
      <c r="C168" s="21">
        <v>962</v>
      </c>
      <c r="D168" s="21">
        <v>870</v>
      </c>
      <c r="E168" s="21">
        <v>0</v>
      </c>
      <c r="F168" s="22">
        <v>0</v>
      </c>
      <c r="G168" s="16">
        <f t="shared" si="5"/>
        <v>2.5010734251483508E-4</v>
      </c>
      <c r="H168" s="16">
        <f t="shared" si="6"/>
        <v>1.1210568979493283E-4</v>
      </c>
      <c r="I168" s="16">
        <f t="shared" si="7"/>
        <v>1.0344734102283974E-4</v>
      </c>
      <c r="J168" s="16">
        <f t="shared" si="8"/>
        <v>0</v>
      </c>
      <c r="K168" s="16">
        <f t="shared" si="9"/>
        <v>0</v>
      </c>
    </row>
    <row r="169" spans="1:11" x14ac:dyDescent="0.25">
      <c r="A169" s="51" t="s">
        <v>84</v>
      </c>
      <c r="B169" s="21">
        <v>0</v>
      </c>
      <c r="C169" s="21">
        <v>0</v>
      </c>
      <c r="D169" s="21">
        <v>0</v>
      </c>
      <c r="E169" s="21">
        <v>0</v>
      </c>
      <c r="F169" s="22">
        <v>0</v>
      </c>
      <c r="G169" s="16">
        <f t="shared" si="5"/>
        <v>0</v>
      </c>
      <c r="H169" s="16">
        <f t="shared" si="6"/>
        <v>0</v>
      </c>
      <c r="I169" s="16">
        <f t="shared" si="7"/>
        <v>0</v>
      </c>
      <c r="J169" s="16">
        <f t="shared" si="8"/>
        <v>0</v>
      </c>
      <c r="K169" s="16">
        <f t="shared" si="9"/>
        <v>0</v>
      </c>
    </row>
    <row r="170" spans="1:11" x14ac:dyDescent="0.25">
      <c r="A170" s="51" t="s">
        <v>85</v>
      </c>
      <c r="B170" s="21">
        <v>0</v>
      </c>
      <c r="C170" s="21">
        <v>0</v>
      </c>
      <c r="D170" s="21">
        <v>0</v>
      </c>
      <c r="E170" s="21">
        <v>0</v>
      </c>
      <c r="F170" s="22">
        <v>8</v>
      </c>
      <c r="G170" s="16">
        <f t="shared" si="5"/>
        <v>0</v>
      </c>
      <c r="H170" s="16">
        <f t="shared" si="6"/>
        <v>0</v>
      </c>
      <c r="I170" s="16">
        <f t="shared" si="7"/>
        <v>0</v>
      </c>
      <c r="J170" s="16">
        <f t="shared" si="8"/>
        <v>0</v>
      </c>
      <c r="K170" s="16">
        <f t="shared" si="9"/>
        <v>1.8451597308650017E-6</v>
      </c>
    </row>
    <row r="171" spans="1:11" x14ac:dyDescent="0.25">
      <c r="A171" s="51" t="s">
        <v>86</v>
      </c>
      <c r="B171" s="21">
        <v>700</v>
      </c>
      <c r="C171" s="21">
        <v>0</v>
      </c>
      <c r="D171" s="21">
        <v>555</v>
      </c>
      <c r="E171" s="21">
        <v>207</v>
      </c>
      <c r="F171" s="22">
        <v>65539</v>
      </c>
      <c r="G171" s="16">
        <f t="shared" si="5"/>
        <v>2.0077424284447768E-4</v>
      </c>
      <c r="H171" s="16">
        <f t="shared" si="6"/>
        <v>0</v>
      </c>
      <c r="I171" s="16">
        <f t="shared" si="7"/>
        <v>6.5992269273190877E-5</v>
      </c>
      <c r="J171" s="16">
        <f t="shared" si="8"/>
        <v>3.0644979101456642E-5</v>
      </c>
      <c r="K171" s="16">
        <f t="shared" si="9"/>
        <v>1.5116240450145167E-2</v>
      </c>
    </row>
    <row r="172" spans="1:11" x14ac:dyDescent="0.25">
      <c r="A172" s="51" t="s">
        <v>87</v>
      </c>
      <c r="B172" s="21">
        <v>0</v>
      </c>
      <c r="C172" s="21">
        <v>0</v>
      </c>
      <c r="D172" s="21">
        <v>0</v>
      </c>
      <c r="E172" s="21">
        <v>0</v>
      </c>
      <c r="F172" s="22">
        <v>0</v>
      </c>
      <c r="G172" s="16">
        <f t="shared" si="5"/>
        <v>0</v>
      </c>
      <c r="H172" s="16">
        <f t="shared" si="6"/>
        <v>0</v>
      </c>
      <c r="I172" s="16">
        <f t="shared" si="7"/>
        <v>0</v>
      </c>
      <c r="J172" s="16">
        <f t="shared" si="8"/>
        <v>0</v>
      </c>
      <c r="K172" s="16">
        <f t="shared" si="9"/>
        <v>0</v>
      </c>
    </row>
    <row r="173" spans="1:11" x14ac:dyDescent="0.25">
      <c r="A173" s="51" t="s">
        <v>100</v>
      </c>
      <c r="B173" s="21">
        <v>0</v>
      </c>
      <c r="C173" s="21">
        <v>0</v>
      </c>
      <c r="D173" s="21">
        <v>0</v>
      </c>
      <c r="E173" s="21">
        <v>0</v>
      </c>
      <c r="F173" s="22">
        <v>1103</v>
      </c>
      <c r="G173" s="16">
        <f t="shared" si="5"/>
        <v>0</v>
      </c>
      <c r="H173" s="16">
        <f t="shared" si="6"/>
        <v>0</v>
      </c>
      <c r="I173" s="16">
        <f t="shared" si="7"/>
        <v>0</v>
      </c>
      <c r="J173" s="16">
        <f t="shared" si="8"/>
        <v>0</v>
      </c>
      <c r="K173" s="16">
        <f t="shared" si="9"/>
        <v>2.5440139789301212E-4</v>
      </c>
    </row>
    <row r="174" spans="1:11" x14ac:dyDescent="0.25">
      <c r="A174" s="51" t="s">
        <v>101</v>
      </c>
      <c r="B174" s="21">
        <v>0</v>
      </c>
      <c r="C174" s="21">
        <v>0</v>
      </c>
      <c r="D174" s="21">
        <v>0</v>
      </c>
      <c r="E174" s="21">
        <v>0</v>
      </c>
      <c r="F174" s="22">
        <v>0</v>
      </c>
      <c r="G174" s="16">
        <f t="shared" si="5"/>
        <v>0</v>
      </c>
      <c r="H174" s="16">
        <f t="shared" si="6"/>
        <v>0</v>
      </c>
      <c r="I174" s="16">
        <f t="shared" si="7"/>
        <v>0</v>
      </c>
      <c r="J174" s="16">
        <f t="shared" si="8"/>
        <v>0</v>
      </c>
      <c r="K174" s="16">
        <f t="shared" si="9"/>
        <v>0</v>
      </c>
    </row>
    <row r="175" spans="1:11" x14ac:dyDescent="0.25">
      <c r="A175" s="51" t="s">
        <v>63</v>
      </c>
      <c r="B175" s="21">
        <v>12</v>
      </c>
      <c r="C175" s="21">
        <v>36</v>
      </c>
      <c r="D175" s="21">
        <v>16</v>
      </c>
      <c r="E175" s="21">
        <v>0</v>
      </c>
      <c r="F175" s="22">
        <v>1</v>
      </c>
      <c r="G175" s="16">
        <f t="shared" si="5"/>
        <v>3.441844163048189E-6</v>
      </c>
      <c r="H175" s="16">
        <f t="shared" si="6"/>
        <v>4.1952233187292947E-6</v>
      </c>
      <c r="I175" s="16">
        <f t="shared" si="7"/>
        <v>1.9024798349028E-6</v>
      </c>
      <c r="J175" s="16">
        <f t="shared" si="8"/>
        <v>0</v>
      </c>
      <c r="K175" s="16">
        <f t="shared" si="9"/>
        <v>2.3064496635812521E-7</v>
      </c>
    </row>
    <row r="176" spans="1:11" s="17" customFormat="1" x14ac:dyDescent="0.25">
      <c r="A176" s="52">
        <v>81011000</v>
      </c>
      <c r="B176" s="23">
        <v>143</v>
      </c>
      <c r="C176" s="23">
        <v>552</v>
      </c>
      <c r="D176" s="23">
        <v>665</v>
      </c>
      <c r="E176" s="23">
        <v>5428</v>
      </c>
      <c r="F176" s="24">
        <v>197</v>
      </c>
      <c r="G176" s="18">
        <f t="shared" si="5"/>
        <v>4.1015309609657586E-5</v>
      </c>
      <c r="H176" s="18">
        <f t="shared" si="6"/>
        <v>6.4326757553849194E-5</v>
      </c>
      <c r="I176" s="18">
        <f t="shared" si="7"/>
        <v>7.9071818138147618E-5</v>
      </c>
      <c r="J176" s="18">
        <f t="shared" si="8"/>
        <v>8.0357945199375201E-4</v>
      </c>
      <c r="K176" s="18">
        <f t="shared" si="9"/>
        <v>4.5437058372550668E-5</v>
      </c>
    </row>
    <row r="177" spans="1:11" x14ac:dyDescent="0.25">
      <c r="A177" s="51" t="s">
        <v>71</v>
      </c>
      <c r="B177" s="21">
        <v>7</v>
      </c>
      <c r="C177" s="21">
        <v>0</v>
      </c>
      <c r="D177" s="21">
        <v>0</v>
      </c>
      <c r="E177" s="21">
        <v>0</v>
      </c>
      <c r="F177" s="22">
        <v>0</v>
      </c>
      <c r="G177" s="16">
        <f t="shared" si="5"/>
        <v>2.007742428444777E-6</v>
      </c>
      <c r="H177" s="16">
        <f t="shared" si="6"/>
        <v>0</v>
      </c>
      <c r="I177" s="16">
        <f t="shared" si="7"/>
        <v>0</v>
      </c>
      <c r="J177" s="16">
        <f t="shared" si="8"/>
        <v>0</v>
      </c>
      <c r="K177" s="16">
        <f t="shared" si="9"/>
        <v>0</v>
      </c>
    </row>
    <row r="178" spans="1:11" x14ac:dyDescent="0.25">
      <c r="A178" s="51" t="s">
        <v>73</v>
      </c>
      <c r="B178" s="21">
        <v>0</v>
      </c>
      <c r="C178" s="21">
        <v>0</v>
      </c>
      <c r="D178" s="21">
        <v>1</v>
      </c>
      <c r="E178" s="21">
        <v>0</v>
      </c>
      <c r="F178" s="22">
        <v>0</v>
      </c>
      <c r="G178" s="16">
        <f t="shared" si="5"/>
        <v>0</v>
      </c>
      <c r="H178" s="16">
        <f t="shared" si="6"/>
        <v>0</v>
      </c>
      <c r="I178" s="16">
        <f t="shared" si="7"/>
        <v>1.18904989681425E-7</v>
      </c>
      <c r="J178" s="16">
        <f t="shared" si="8"/>
        <v>0</v>
      </c>
      <c r="K178" s="16">
        <f t="shared" si="9"/>
        <v>0</v>
      </c>
    </row>
    <row r="179" spans="1:11" x14ac:dyDescent="0.25">
      <c r="A179" s="51" t="s">
        <v>74</v>
      </c>
      <c r="B179" s="21">
        <v>0</v>
      </c>
      <c r="C179" s="21">
        <v>0</v>
      </c>
      <c r="D179" s="21">
        <v>0</v>
      </c>
      <c r="E179" s="21">
        <v>0</v>
      </c>
      <c r="F179" s="22">
        <v>15</v>
      </c>
      <c r="G179" s="16">
        <f t="shared" si="5"/>
        <v>0</v>
      </c>
      <c r="H179" s="16">
        <f t="shared" si="6"/>
        <v>0</v>
      </c>
      <c r="I179" s="16">
        <f t="shared" si="7"/>
        <v>0</v>
      </c>
      <c r="J179" s="16">
        <f t="shared" si="8"/>
        <v>0</v>
      </c>
      <c r="K179" s="16">
        <f t="shared" si="9"/>
        <v>3.459674495371878E-6</v>
      </c>
    </row>
    <row r="180" spans="1:11" x14ac:dyDescent="0.25">
      <c r="A180" s="51" t="s">
        <v>61</v>
      </c>
      <c r="B180" s="21">
        <v>25</v>
      </c>
      <c r="C180" s="21">
        <v>35</v>
      </c>
      <c r="D180" s="21">
        <v>180</v>
      </c>
      <c r="E180" s="21">
        <v>103</v>
      </c>
      <c r="F180" s="22">
        <v>133</v>
      </c>
      <c r="G180" s="16">
        <f t="shared" si="5"/>
        <v>7.1705086730170607E-6</v>
      </c>
      <c r="H180" s="16">
        <f t="shared" si="6"/>
        <v>4.078689337653481E-6</v>
      </c>
      <c r="I180" s="16">
        <f t="shared" si="7"/>
        <v>2.1402898142656499E-5</v>
      </c>
      <c r="J180" s="16">
        <f t="shared" si="8"/>
        <v>1.524846786207746E-5</v>
      </c>
      <c r="K180" s="16">
        <f t="shared" si="9"/>
        <v>3.0675780525630653E-5</v>
      </c>
    </row>
    <row r="181" spans="1:11" x14ac:dyDescent="0.25">
      <c r="A181" s="51" t="s">
        <v>62</v>
      </c>
      <c r="B181" s="21">
        <v>75</v>
      </c>
      <c r="C181" s="21">
        <v>500</v>
      </c>
      <c r="D181" s="21">
        <v>462</v>
      </c>
      <c r="E181" s="21">
        <v>240</v>
      </c>
      <c r="F181" s="22">
        <v>21</v>
      </c>
      <c r="G181" s="16">
        <f t="shared" si="5"/>
        <v>2.1511526019051181E-5</v>
      </c>
      <c r="H181" s="16">
        <f t="shared" si="6"/>
        <v>5.8266990537906873E-5</v>
      </c>
      <c r="I181" s="16">
        <f t="shared" si="7"/>
        <v>5.4934105232818349E-5</v>
      </c>
      <c r="J181" s="16">
        <f t="shared" si="8"/>
        <v>3.5530410552413497E-5</v>
      </c>
      <c r="K181" s="16">
        <f t="shared" si="9"/>
        <v>4.8435442935206296E-6</v>
      </c>
    </row>
    <row r="182" spans="1:11" x14ac:dyDescent="0.25">
      <c r="A182" s="51" t="s">
        <v>64</v>
      </c>
      <c r="B182" s="21">
        <v>16</v>
      </c>
      <c r="C182" s="21">
        <v>10</v>
      </c>
      <c r="D182" s="21">
        <v>20</v>
      </c>
      <c r="E182" s="21">
        <v>50</v>
      </c>
      <c r="F182" s="22">
        <v>27</v>
      </c>
      <c r="G182" s="16">
        <f t="shared" si="5"/>
        <v>4.5891255507309187E-6</v>
      </c>
      <c r="H182" s="16">
        <f t="shared" si="6"/>
        <v>1.1653398107581373E-6</v>
      </c>
      <c r="I182" s="16">
        <f t="shared" si="7"/>
        <v>2.3780997936284999E-6</v>
      </c>
      <c r="J182" s="16">
        <f t="shared" si="8"/>
        <v>7.4021688650861459E-6</v>
      </c>
      <c r="K182" s="16">
        <f t="shared" si="9"/>
        <v>6.2274140916693808E-6</v>
      </c>
    </row>
    <row r="183" spans="1:11" x14ac:dyDescent="0.25">
      <c r="A183" s="51" t="s">
        <v>59</v>
      </c>
      <c r="B183" s="21">
        <v>20</v>
      </c>
      <c r="C183" s="21">
        <v>7</v>
      </c>
      <c r="D183" s="21">
        <v>1</v>
      </c>
      <c r="E183" s="21">
        <v>10</v>
      </c>
      <c r="F183" s="22">
        <v>0</v>
      </c>
      <c r="G183" s="16">
        <f t="shared" si="5"/>
        <v>5.7364069384136479E-6</v>
      </c>
      <c r="H183" s="16">
        <f t="shared" si="6"/>
        <v>8.1573786753069623E-7</v>
      </c>
      <c r="I183" s="16">
        <f t="shared" si="7"/>
        <v>1.18904989681425E-7</v>
      </c>
      <c r="J183" s="16">
        <f t="shared" si="8"/>
        <v>1.4804337730172291E-6</v>
      </c>
      <c r="K183" s="16">
        <f t="shared" si="9"/>
        <v>0</v>
      </c>
    </row>
    <row r="184" spans="1:11" x14ac:dyDescent="0.25">
      <c r="A184" s="51" t="s">
        <v>87</v>
      </c>
      <c r="B184" s="21">
        <v>0</v>
      </c>
      <c r="C184" s="21">
        <v>0</v>
      </c>
      <c r="D184" s="21">
        <v>0</v>
      </c>
      <c r="E184" s="21">
        <v>5025</v>
      </c>
      <c r="F184" s="22">
        <v>0</v>
      </c>
      <c r="G184" s="16">
        <f t="shared" si="5"/>
        <v>0</v>
      </c>
      <c r="H184" s="16">
        <f t="shared" si="6"/>
        <v>0</v>
      </c>
      <c r="I184" s="16">
        <f t="shared" si="7"/>
        <v>0</v>
      </c>
      <c r="J184" s="16">
        <f t="shared" si="8"/>
        <v>7.4391797094115763E-4</v>
      </c>
      <c r="K184" s="16">
        <f t="shared" si="9"/>
        <v>0</v>
      </c>
    </row>
    <row r="185" spans="1:11" x14ac:dyDescent="0.25">
      <c r="A185" s="51" t="s">
        <v>63</v>
      </c>
      <c r="B185" s="21">
        <v>0</v>
      </c>
      <c r="C185" s="21">
        <v>0</v>
      </c>
      <c r="D185" s="21">
        <v>1</v>
      </c>
      <c r="E185" s="21">
        <v>0</v>
      </c>
      <c r="F185" s="22">
        <v>1</v>
      </c>
      <c r="G185" s="16">
        <f t="shared" si="5"/>
        <v>0</v>
      </c>
      <c r="H185" s="16">
        <f t="shared" si="6"/>
        <v>0</v>
      </c>
      <c r="I185" s="16">
        <f t="shared" si="7"/>
        <v>1.18904989681425E-7</v>
      </c>
      <c r="J185" s="16">
        <f t="shared" si="8"/>
        <v>0</v>
      </c>
      <c r="K185" s="16">
        <f t="shared" si="9"/>
        <v>2.3064496635812521E-7</v>
      </c>
    </row>
    <row r="186" spans="1:11" s="17" customFormat="1" x14ac:dyDescent="0.25">
      <c r="A186" s="52">
        <v>81019400</v>
      </c>
      <c r="B186" s="23">
        <v>167578</v>
      </c>
      <c r="C186" s="23">
        <v>166</v>
      </c>
      <c r="D186" s="23">
        <v>239</v>
      </c>
      <c r="E186" s="23">
        <v>953</v>
      </c>
      <c r="F186" s="24">
        <v>1030</v>
      </c>
      <c r="G186" s="18">
        <f t="shared" si="5"/>
        <v>4.8064780096274115E-2</v>
      </c>
      <c r="H186" s="18">
        <f t="shared" si="6"/>
        <v>1.9344640858585081E-5</v>
      </c>
      <c r="I186" s="18">
        <f t="shared" si="7"/>
        <v>2.8418292533860574E-5</v>
      </c>
      <c r="J186" s="18">
        <f t="shared" si="8"/>
        <v>1.4108533856854193E-4</v>
      </c>
      <c r="K186" s="18">
        <f t="shared" si="9"/>
        <v>2.3756431534886896E-4</v>
      </c>
    </row>
    <row r="187" spans="1:11" x14ac:dyDescent="0.25">
      <c r="A187" s="51" t="s">
        <v>71</v>
      </c>
      <c r="B187" s="21">
        <v>167397</v>
      </c>
      <c r="C187" s="21">
        <v>0</v>
      </c>
      <c r="D187" s="21">
        <v>0</v>
      </c>
      <c r="E187" s="21">
        <v>0</v>
      </c>
      <c r="F187" s="22">
        <v>23</v>
      </c>
      <c r="G187" s="16">
        <f t="shared" si="5"/>
        <v>4.8012865613481476E-2</v>
      </c>
      <c r="H187" s="16">
        <f t="shared" si="6"/>
        <v>0</v>
      </c>
      <c r="I187" s="16">
        <f t="shared" si="7"/>
        <v>0</v>
      </c>
      <c r="J187" s="16">
        <f t="shared" si="8"/>
        <v>0</v>
      </c>
      <c r="K187" s="16">
        <f t="shared" si="9"/>
        <v>5.3048342262368794E-6</v>
      </c>
    </row>
    <row r="188" spans="1:11" x14ac:dyDescent="0.25">
      <c r="A188" s="51" t="s">
        <v>74</v>
      </c>
      <c r="B188" s="21">
        <v>0</v>
      </c>
      <c r="C188" s="21">
        <v>0</v>
      </c>
      <c r="D188" s="21">
        <v>0</v>
      </c>
      <c r="E188" s="21">
        <v>611</v>
      </c>
      <c r="F188" s="22">
        <v>445</v>
      </c>
      <c r="G188" s="16">
        <f t="shared" si="5"/>
        <v>0</v>
      </c>
      <c r="H188" s="16">
        <f t="shared" si="6"/>
        <v>0</v>
      </c>
      <c r="I188" s="16">
        <f t="shared" si="7"/>
        <v>0</v>
      </c>
      <c r="J188" s="16">
        <f t="shared" si="8"/>
        <v>9.0454503531352707E-5</v>
      </c>
      <c r="K188" s="16">
        <f t="shared" si="9"/>
        <v>1.0263701002936571E-4</v>
      </c>
    </row>
    <row r="189" spans="1:11" x14ac:dyDescent="0.25">
      <c r="A189" s="51" t="s">
        <v>61</v>
      </c>
      <c r="B189" s="21">
        <v>1</v>
      </c>
      <c r="C189" s="21">
        <v>0</v>
      </c>
      <c r="D189" s="21">
        <v>0</v>
      </c>
      <c r="E189" s="21">
        <v>1</v>
      </c>
      <c r="F189" s="22">
        <v>0</v>
      </c>
      <c r="G189" s="16">
        <f t="shared" si="5"/>
        <v>2.8682034692068242E-7</v>
      </c>
      <c r="H189" s="16">
        <f t="shared" si="6"/>
        <v>0</v>
      </c>
      <c r="I189" s="16">
        <f t="shared" si="7"/>
        <v>0</v>
      </c>
      <c r="J189" s="16">
        <f t="shared" si="8"/>
        <v>1.4804337730172292E-7</v>
      </c>
      <c r="K189" s="16">
        <f t="shared" si="9"/>
        <v>0</v>
      </c>
    </row>
    <row r="190" spans="1:11" x14ac:dyDescent="0.25">
      <c r="A190" s="51" t="s">
        <v>62</v>
      </c>
      <c r="B190" s="21">
        <v>178</v>
      </c>
      <c r="C190" s="21">
        <v>164</v>
      </c>
      <c r="D190" s="21">
        <v>234</v>
      </c>
      <c r="E190" s="21">
        <v>340</v>
      </c>
      <c r="F190" s="22">
        <v>294</v>
      </c>
      <c r="G190" s="16">
        <f t="shared" si="5"/>
        <v>5.1054021751881467E-5</v>
      </c>
      <c r="H190" s="16">
        <f t="shared" si="6"/>
        <v>1.9111572896433456E-5</v>
      </c>
      <c r="I190" s="16">
        <f t="shared" si="7"/>
        <v>2.7823767585453448E-5</v>
      </c>
      <c r="J190" s="16">
        <f t="shared" si="8"/>
        <v>5.0334748282585793E-5</v>
      </c>
      <c r="K190" s="16">
        <f t="shared" si="9"/>
        <v>6.7809620109288816E-5</v>
      </c>
    </row>
    <row r="191" spans="1:11" x14ac:dyDescent="0.25">
      <c r="A191" s="51" t="s">
        <v>56</v>
      </c>
      <c r="B191" s="21">
        <v>0</v>
      </c>
      <c r="C191" s="21">
        <v>0</v>
      </c>
      <c r="D191" s="21">
        <v>2</v>
      </c>
      <c r="E191" s="21">
        <v>0</v>
      </c>
      <c r="F191" s="22">
        <v>268</v>
      </c>
      <c r="G191" s="16">
        <f t="shared" si="5"/>
        <v>0</v>
      </c>
      <c r="H191" s="16">
        <f t="shared" si="6"/>
        <v>0</v>
      </c>
      <c r="I191" s="16">
        <f t="shared" si="7"/>
        <v>2.3780997936285E-7</v>
      </c>
      <c r="J191" s="16">
        <f t="shared" si="8"/>
        <v>0</v>
      </c>
      <c r="K191" s="16">
        <f t="shared" si="9"/>
        <v>6.181285098397755E-5</v>
      </c>
    </row>
    <row r="192" spans="1:11" x14ac:dyDescent="0.25">
      <c r="A192" s="51" t="s">
        <v>64</v>
      </c>
      <c r="B192" s="21">
        <v>0</v>
      </c>
      <c r="C192" s="21">
        <v>0</v>
      </c>
      <c r="D192" s="21">
        <v>0</v>
      </c>
      <c r="E192" s="21">
        <v>1</v>
      </c>
      <c r="F192" s="22">
        <v>0</v>
      </c>
      <c r="G192" s="16">
        <f t="shared" si="5"/>
        <v>0</v>
      </c>
      <c r="H192" s="16">
        <f t="shared" si="6"/>
        <v>0</v>
      </c>
      <c r="I192" s="16">
        <f t="shared" si="7"/>
        <v>0</v>
      </c>
      <c r="J192" s="16">
        <f t="shared" si="8"/>
        <v>1.4804337730172292E-7</v>
      </c>
      <c r="K192" s="16">
        <f t="shared" si="9"/>
        <v>0</v>
      </c>
    </row>
    <row r="193" spans="1:11" x14ac:dyDescent="0.25">
      <c r="A193" s="51" t="s">
        <v>59</v>
      </c>
      <c r="B193" s="21">
        <v>2</v>
      </c>
      <c r="C193" s="21">
        <v>2</v>
      </c>
      <c r="D193" s="21">
        <v>3</v>
      </c>
      <c r="E193" s="21">
        <v>0</v>
      </c>
      <c r="F193" s="22">
        <v>0</v>
      </c>
      <c r="G193" s="16">
        <f t="shared" si="5"/>
        <v>5.7364069384136483E-7</v>
      </c>
      <c r="H193" s="16">
        <f t="shared" si="6"/>
        <v>2.330679621516275E-7</v>
      </c>
      <c r="I193" s="16">
        <f t="shared" si="7"/>
        <v>3.5671496904427499E-7</v>
      </c>
      <c r="J193" s="16">
        <f t="shared" si="8"/>
        <v>0</v>
      </c>
      <c r="K193" s="16">
        <f t="shared" si="9"/>
        <v>0</v>
      </c>
    </row>
    <row r="194" spans="1:11" s="17" customFormat="1" x14ac:dyDescent="0.25">
      <c r="A194" s="52">
        <v>81019600</v>
      </c>
      <c r="B194" s="23">
        <v>2437</v>
      </c>
      <c r="C194" s="23">
        <v>3113463</v>
      </c>
      <c r="D194" s="23">
        <v>565547</v>
      </c>
      <c r="E194" s="23">
        <v>668478</v>
      </c>
      <c r="F194" s="24">
        <v>43038</v>
      </c>
      <c r="G194" s="18">
        <f t="shared" ref="G194:G257" si="10">B194/B$270</f>
        <v>6.9898118544570306E-4</v>
      </c>
      <c r="H194" s="18">
        <f t="shared" ref="H194:H257" si="11">C194/C$270</f>
        <v>0.36282423832224631</v>
      </c>
      <c r="I194" s="18">
        <f t="shared" ref="I194:I257" si="12">D194/D$270</f>
        <v>6.7246360199360866E-2</v>
      </c>
      <c r="J194" s="18">
        <f t="shared" ref="J194:J257" si="13">E194/E$270</f>
        <v>9.8963740771901135E-2</v>
      </c>
      <c r="K194" s="18">
        <f t="shared" ref="K194:K257" si="14">F194/F$270</f>
        <v>9.926498062120993E-3</v>
      </c>
    </row>
    <row r="195" spans="1:11" x14ac:dyDescent="0.25">
      <c r="A195" s="51" t="s">
        <v>119</v>
      </c>
      <c r="B195" s="21">
        <v>0</v>
      </c>
      <c r="C195" s="21">
        <v>0</v>
      </c>
      <c r="D195" s="21">
        <v>0</v>
      </c>
      <c r="E195" s="21">
        <v>0</v>
      </c>
      <c r="F195" s="22">
        <v>0</v>
      </c>
      <c r="G195" s="16">
        <f t="shared" si="10"/>
        <v>0</v>
      </c>
      <c r="H195" s="16">
        <f t="shared" si="11"/>
        <v>0</v>
      </c>
      <c r="I195" s="16">
        <f t="shared" si="12"/>
        <v>0</v>
      </c>
      <c r="J195" s="16">
        <f t="shared" si="13"/>
        <v>0</v>
      </c>
      <c r="K195" s="16">
        <f t="shared" si="14"/>
        <v>0</v>
      </c>
    </row>
    <row r="196" spans="1:11" x14ac:dyDescent="0.25">
      <c r="A196" s="51" t="s">
        <v>120</v>
      </c>
      <c r="B196" s="21">
        <v>0</v>
      </c>
      <c r="C196" s="21">
        <v>0</v>
      </c>
      <c r="D196" s="21">
        <v>0</v>
      </c>
      <c r="E196" s="21">
        <v>0</v>
      </c>
      <c r="F196" s="22">
        <v>0</v>
      </c>
      <c r="G196" s="16">
        <f t="shared" si="10"/>
        <v>0</v>
      </c>
      <c r="H196" s="16">
        <f t="shared" si="11"/>
        <v>0</v>
      </c>
      <c r="I196" s="16">
        <f t="shared" si="12"/>
        <v>0</v>
      </c>
      <c r="J196" s="16">
        <f t="shared" si="13"/>
        <v>0</v>
      </c>
      <c r="K196" s="16">
        <f t="shared" si="14"/>
        <v>0</v>
      </c>
    </row>
    <row r="197" spans="1:11" x14ac:dyDescent="0.25">
      <c r="A197" s="51" t="s">
        <v>71</v>
      </c>
      <c r="B197" s="21">
        <v>0</v>
      </c>
      <c r="C197" s="21">
        <v>0</v>
      </c>
      <c r="D197" s="21">
        <v>1</v>
      </c>
      <c r="E197" s="21">
        <v>7</v>
      </c>
      <c r="F197" s="22">
        <v>0</v>
      </c>
      <c r="G197" s="16">
        <f t="shared" si="10"/>
        <v>0</v>
      </c>
      <c r="H197" s="16">
        <f t="shared" si="11"/>
        <v>0</v>
      </c>
      <c r="I197" s="16">
        <f t="shared" si="12"/>
        <v>1.18904989681425E-7</v>
      </c>
      <c r="J197" s="16">
        <f t="shared" si="13"/>
        <v>1.0363036411120605E-6</v>
      </c>
      <c r="K197" s="16">
        <f t="shared" si="14"/>
        <v>0</v>
      </c>
    </row>
    <row r="198" spans="1:11" x14ac:dyDescent="0.25">
      <c r="A198" s="51" t="s">
        <v>121</v>
      </c>
      <c r="B198" s="21">
        <v>0</v>
      </c>
      <c r="C198" s="21">
        <v>0</v>
      </c>
      <c r="D198" s="21">
        <v>0</v>
      </c>
      <c r="E198" s="21">
        <v>0</v>
      </c>
      <c r="F198" s="22">
        <v>0</v>
      </c>
      <c r="G198" s="16">
        <f t="shared" si="10"/>
        <v>0</v>
      </c>
      <c r="H198" s="16">
        <f t="shared" si="11"/>
        <v>0</v>
      </c>
      <c r="I198" s="16">
        <f t="shared" si="12"/>
        <v>0</v>
      </c>
      <c r="J198" s="16">
        <f t="shared" si="13"/>
        <v>0</v>
      </c>
      <c r="K198" s="16">
        <f t="shared" si="14"/>
        <v>0</v>
      </c>
    </row>
    <row r="199" spans="1:11" x14ac:dyDescent="0.25">
      <c r="A199" s="51" t="s">
        <v>88</v>
      </c>
      <c r="B199" s="21">
        <v>0</v>
      </c>
      <c r="C199" s="21">
        <v>0</v>
      </c>
      <c r="D199" s="21">
        <v>0</v>
      </c>
      <c r="E199" s="21">
        <v>0</v>
      </c>
      <c r="F199" s="22">
        <v>0</v>
      </c>
      <c r="G199" s="16">
        <f t="shared" si="10"/>
        <v>0</v>
      </c>
      <c r="H199" s="16">
        <f t="shared" si="11"/>
        <v>0</v>
      </c>
      <c r="I199" s="16">
        <f t="shared" si="12"/>
        <v>0</v>
      </c>
      <c r="J199" s="16">
        <f t="shared" si="13"/>
        <v>0</v>
      </c>
      <c r="K199" s="16">
        <f t="shared" si="14"/>
        <v>0</v>
      </c>
    </row>
    <row r="200" spans="1:11" x14ac:dyDescent="0.25">
      <c r="A200" s="51" t="s">
        <v>65</v>
      </c>
      <c r="B200" s="21">
        <v>52</v>
      </c>
      <c r="C200" s="21">
        <v>0</v>
      </c>
      <c r="D200" s="21">
        <v>0</v>
      </c>
      <c r="E200" s="21">
        <v>0</v>
      </c>
      <c r="F200" s="22">
        <v>0</v>
      </c>
      <c r="G200" s="16">
        <f t="shared" si="10"/>
        <v>1.4914658039875485E-5</v>
      </c>
      <c r="H200" s="16">
        <f t="shared" si="11"/>
        <v>0</v>
      </c>
      <c r="I200" s="16">
        <f t="shared" si="12"/>
        <v>0</v>
      </c>
      <c r="J200" s="16">
        <f t="shared" si="13"/>
        <v>0</v>
      </c>
      <c r="K200" s="16">
        <f t="shared" si="14"/>
        <v>0</v>
      </c>
    </row>
    <row r="201" spans="1:11" x14ac:dyDescent="0.25">
      <c r="A201" s="51" t="s">
        <v>104</v>
      </c>
      <c r="B201" s="21">
        <v>0</v>
      </c>
      <c r="C201" s="21">
        <v>0</v>
      </c>
      <c r="D201" s="21">
        <v>0</v>
      </c>
      <c r="E201" s="21">
        <v>0</v>
      </c>
      <c r="F201" s="22">
        <v>0</v>
      </c>
      <c r="G201" s="16">
        <f t="shared" si="10"/>
        <v>0</v>
      </c>
      <c r="H201" s="16">
        <f t="shared" si="11"/>
        <v>0</v>
      </c>
      <c r="I201" s="16">
        <f t="shared" si="12"/>
        <v>0</v>
      </c>
      <c r="J201" s="16">
        <f t="shared" si="13"/>
        <v>0</v>
      </c>
      <c r="K201" s="16">
        <f t="shared" si="14"/>
        <v>0</v>
      </c>
    </row>
    <row r="202" spans="1:11" x14ac:dyDescent="0.25">
      <c r="A202" s="51" t="s">
        <v>66</v>
      </c>
      <c r="B202" s="21">
        <v>0</v>
      </c>
      <c r="C202" s="21">
        <v>9</v>
      </c>
      <c r="D202" s="21">
        <v>6</v>
      </c>
      <c r="E202" s="21">
        <v>6</v>
      </c>
      <c r="F202" s="22">
        <v>3</v>
      </c>
      <c r="G202" s="16">
        <f t="shared" si="10"/>
        <v>0</v>
      </c>
      <c r="H202" s="16">
        <f t="shared" si="11"/>
        <v>1.0488058296823237E-6</v>
      </c>
      <c r="I202" s="16">
        <f t="shared" si="12"/>
        <v>7.1342993808854998E-7</v>
      </c>
      <c r="J202" s="16">
        <f t="shared" si="13"/>
        <v>8.8826026381033746E-7</v>
      </c>
      <c r="K202" s="16">
        <f t="shared" si="14"/>
        <v>6.9193489907437559E-7</v>
      </c>
    </row>
    <row r="203" spans="1:11" x14ac:dyDescent="0.25">
      <c r="A203" s="51" t="s">
        <v>74</v>
      </c>
      <c r="B203" s="21">
        <v>0</v>
      </c>
      <c r="C203" s="21">
        <v>28</v>
      </c>
      <c r="D203" s="21">
        <v>1598</v>
      </c>
      <c r="E203" s="21">
        <v>189</v>
      </c>
      <c r="F203" s="22">
        <v>118</v>
      </c>
      <c r="G203" s="16">
        <f t="shared" si="10"/>
        <v>0</v>
      </c>
      <c r="H203" s="16">
        <f t="shared" si="11"/>
        <v>3.2629514701227849E-6</v>
      </c>
      <c r="I203" s="16">
        <f t="shared" si="12"/>
        <v>1.9001017351091715E-4</v>
      </c>
      <c r="J203" s="16">
        <f t="shared" si="13"/>
        <v>2.7980198310025631E-5</v>
      </c>
      <c r="K203" s="16">
        <f t="shared" si="14"/>
        <v>2.7216106030258773E-5</v>
      </c>
    </row>
    <row r="204" spans="1:11" x14ac:dyDescent="0.25">
      <c r="A204" s="51" t="s">
        <v>75</v>
      </c>
      <c r="B204" s="21">
        <v>0</v>
      </c>
      <c r="C204" s="21">
        <v>0</v>
      </c>
      <c r="D204" s="21">
        <v>0</v>
      </c>
      <c r="E204" s="21">
        <v>0</v>
      </c>
      <c r="F204" s="22">
        <v>0</v>
      </c>
      <c r="G204" s="16">
        <f t="shared" si="10"/>
        <v>0</v>
      </c>
      <c r="H204" s="16">
        <f t="shared" si="11"/>
        <v>0</v>
      </c>
      <c r="I204" s="16">
        <f t="shared" si="12"/>
        <v>0</v>
      </c>
      <c r="J204" s="16">
        <f t="shared" si="13"/>
        <v>0</v>
      </c>
      <c r="K204" s="16">
        <f t="shared" si="14"/>
        <v>0</v>
      </c>
    </row>
    <row r="205" spans="1:11" x14ac:dyDescent="0.25">
      <c r="A205" s="51" t="s">
        <v>61</v>
      </c>
      <c r="B205" s="21">
        <v>758</v>
      </c>
      <c r="C205" s="21">
        <v>693</v>
      </c>
      <c r="D205" s="21">
        <v>587</v>
      </c>
      <c r="E205" s="21">
        <v>38860</v>
      </c>
      <c r="F205" s="22">
        <v>42863</v>
      </c>
      <c r="G205" s="16">
        <f t="shared" si="10"/>
        <v>2.1740982296587728E-4</v>
      </c>
      <c r="H205" s="16">
        <f t="shared" si="11"/>
        <v>8.0758048885538929E-5</v>
      </c>
      <c r="I205" s="16">
        <f t="shared" si="12"/>
        <v>6.9797228942996474E-5</v>
      </c>
      <c r="J205" s="16">
        <f t="shared" si="13"/>
        <v>5.7529656419449526E-3</v>
      </c>
      <c r="K205" s="16">
        <f t="shared" si="14"/>
        <v>9.8861351930083202E-3</v>
      </c>
    </row>
    <row r="206" spans="1:11" x14ac:dyDescent="0.25">
      <c r="A206" s="51" t="s">
        <v>62</v>
      </c>
      <c r="B206" s="21">
        <v>1185</v>
      </c>
      <c r="C206" s="21">
        <v>3112295</v>
      </c>
      <c r="D206" s="21">
        <v>562773</v>
      </c>
      <c r="E206" s="21">
        <v>629313</v>
      </c>
      <c r="F206" s="22">
        <v>34</v>
      </c>
      <c r="G206" s="16">
        <f t="shared" si="10"/>
        <v>3.3988211110100867E-4</v>
      </c>
      <c r="H206" s="16">
        <f t="shared" si="11"/>
        <v>0.36268812663234973</v>
      </c>
      <c r="I206" s="16">
        <f t="shared" si="12"/>
        <v>6.6916517757984587E-2</v>
      </c>
      <c r="J206" s="16">
        <f t="shared" si="13"/>
        <v>9.3165621899879147E-2</v>
      </c>
      <c r="K206" s="16">
        <f t="shared" si="14"/>
        <v>7.8419288561762564E-6</v>
      </c>
    </row>
    <row r="207" spans="1:11" x14ac:dyDescent="0.25">
      <c r="A207" s="51" t="s">
        <v>78</v>
      </c>
      <c r="B207" s="21">
        <v>0</v>
      </c>
      <c r="C207" s="21">
        <v>0</v>
      </c>
      <c r="D207" s="21">
        <v>0</v>
      </c>
      <c r="E207" s="21">
        <v>0</v>
      </c>
      <c r="F207" s="22">
        <v>0</v>
      </c>
      <c r="G207" s="16">
        <f t="shared" si="10"/>
        <v>0</v>
      </c>
      <c r="H207" s="16">
        <f t="shared" si="11"/>
        <v>0</v>
      </c>
      <c r="I207" s="16">
        <f t="shared" si="12"/>
        <v>0</v>
      </c>
      <c r="J207" s="16">
        <f t="shared" si="13"/>
        <v>0</v>
      </c>
      <c r="K207" s="16">
        <f t="shared" si="14"/>
        <v>0</v>
      </c>
    </row>
    <row r="208" spans="1:11" x14ac:dyDescent="0.25">
      <c r="A208" s="51" t="s">
        <v>64</v>
      </c>
      <c r="B208" s="21">
        <v>0</v>
      </c>
      <c r="C208" s="21">
        <v>0</v>
      </c>
      <c r="D208" s="21">
        <v>0</v>
      </c>
      <c r="E208" s="21">
        <v>0</v>
      </c>
      <c r="F208" s="22">
        <v>5</v>
      </c>
      <c r="G208" s="16">
        <f t="shared" si="10"/>
        <v>0</v>
      </c>
      <c r="H208" s="16">
        <f t="shared" si="11"/>
        <v>0</v>
      </c>
      <c r="I208" s="16">
        <f t="shared" si="12"/>
        <v>0</v>
      </c>
      <c r="J208" s="16">
        <f t="shared" si="13"/>
        <v>0</v>
      </c>
      <c r="K208" s="16">
        <f t="shared" si="14"/>
        <v>1.1532248317906261E-6</v>
      </c>
    </row>
    <row r="209" spans="1:11" x14ac:dyDescent="0.25">
      <c r="A209" s="51" t="s">
        <v>122</v>
      </c>
      <c r="B209" s="21">
        <v>0</v>
      </c>
      <c r="C209" s="21">
        <v>0</v>
      </c>
      <c r="D209" s="21">
        <v>0</v>
      </c>
      <c r="E209" s="21">
        <v>0</v>
      </c>
      <c r="F209" s="22">
        <v>0</v>
      </c>
      <c r="G209" s="16">
        <f t="shared" si="10"/>
        <v>0</v>
      </c>
      <c r="H209" s="16">
        <f t="shared" si="11"/>
        <v>0</v>
      </c>
      <c r="I209" s="16">
        <f t="shared" si="12"/>
        <v>0</v>
      </c>
      <c r="J209" s="16">
        <f t="shared" si="13"/>
        <v>0</v>
      </c>
      <c r="K209" s="16">
        <f t="shared" si="14"/>
        <v>0</v>
      </c>
    </row>
    <row r="210" spans="1:11" x14ac:dyDescent="0.25">
      <c r="A210" s="51" t="s">
        <v>109</v>
      </c>
      <c r="B210" s="21">
        <v>0</v>
      </c>
      <c r="C210" s="21">
        <v>0</v>
      </c>
      <c r="D210" s="21">
        <v>0</v>
      </c>
      <c r="E210" s="21">
        <v>0</v>
      </c>
      <c r="F210" s="22">
        <v>0</v>
      </c>
      <c r="G210" s="16">
        <f t="shared" si="10"/>
        <v>0</v>
      </c>
      <c r="H210" s="16">
        <f t="shared" si="11"/>
        <v>0</v>
      </c>
      <c r="I210" s="16">
        <f t="shared" si="12"/>
        <v>0</v>
      </c>
      <c r="J210" s="16">
        <f t="shared" si="13"/>
        <v>0</v>
      </c>
      <c r="K210" s="16">
        <f t="shared" si="14"/>
        <v>0</v>
      </c>
    </row>
    <row r="211" spans="1:11" x14ac:dyDescent="0.25">
      <c r="A211" s="51" t="s">
        <v>57</v>
      </c>
      <c r="B211" s="21">
        <v>0</v>
      </c>
      <c r="C211" s="21">
        <v>2</v>
      </c>
      <c r="D211" s="21">
        <v>0</v>
      </c>
      <c r="E211" s="21">
        <v>0</v>
      </c>
      <c r="F211" s="22">
        <v>0</v>
      </c>
      <c r="G211" s="16">
        <f t="shared" si="10"/>
        <v>0</v>
      </c>
      <c r="H211" s="16">
        <f t="shared" si="11"/>
        <v>2.330679621516275E-7</v>
      </c>
      <c r="I211" s="16">
        <f t="shared" si="12"/>
        <v>0</v>
      </c>
      <c r="J211" s="16">
        <f t="shared" si="13"/>
        <v>0</v>
      </c>
      <c r="K211" s="16">
        <f t="shared" si="14"/>
        <v>0</v>
      </c>
    </row>
    <row r="212" spans="1:11" x14ac:dyDescent="0.25">
      <c r="A212" s="51" t="s">
        <v>123</v>
      </c>
      <c r="B212" s="21">
        <v>0</v>
      </c>
      <c r="C212" s="21">
        <v>0</v>
      </c>
      <c r="D212" s="21">
        <v>0</v>
      </c>
      <c r="E212" s="21">
        <v>0</v>
      </c>
      <c r="F212" s="22">
        <v>0</v>
      </c>
      <c r="G212" s="16">
        <f t="shared" si="10"/>
        <v>0</v>
      </c>
      <c r="H212" s="16">
        <f t="shared" si="11"/>
        <v>0</v>
      </c>
      <c r="I212" s="16">
        <f t="shared" si="12"/>
        <v>0</v>
      </c>
      <c r="J212" s="16">
        <f t="shared" si="13"/>
        <v>0</v>
      </c>
      <c r="K212" s="16">
        <f t="shared" si="14"/>
        <v>0</v>
      </c>
    </row>
    <row r="213" spans="1:11" x14ac:dyDescent="0.25">
      <c r="A213" s="51" t="s">
        <v>93</v>
      </c>
      <c r="B213" s="21">
        <v>41</v>
      </c>
      <c r="C213" s="21">
        <v>11</v>
      </c>
      <c r="D213" s="21">
        <v>10</v>
      </c>
      <c r="E213" s="21">
        <v>13</v>
      </c>
      <c r="F213" s="22">
        <v>10</v>
      </c>
      <c r="G213" s="16">
        <f t="shared" si="10"/>
        <v>1.1759634223747979E-5</v>
      </c>
      <c r="H213" s="16">
        <f t="shared" si="11"/>
        <v>1.2818737918339512E-6</v>
      </c>
      <c r="I213" s="16">
        <f t="shared" si="12"/>
        <v>1.1890498968142499E-6</v>
      </c>
      <c r="J213" s="16">
        <f t="shared" si="13"/>
        <v>1.9245639049223978E-6</v>
      </c>
      <c r="K213" s="16">
        <f t="shared" si="14"/>
        <v>2.3064496635812521E-6</v>
      </c>
    </row>
    <row r="214" spans="1:11" x14ac:dyDescent="0.25">
      <c r="A214" s="51" t="s">
        <v>110</v>
      </c>
      <c r="B214" s="21">
        <v>0</v>
      </c>
      <c r="C214" s="21">
        <v>0</v>
      </c>
      <c r="D214" s="21">
        <v>0</v>
      </c>
      <c r="E214" s="21">
        <v>0</v>
      </c>
      <c r="F214" s="22">
        <v>0</v>
      </c>
      <c r="G214" s="16">
        <f t="shared" si="10"/>
        <v>0</v>
      </c>
      <c r="H214" s="16">
        <f t="shared" si="11"/>
        <v>0</v>
      </c>
      <c r="I214" s="16">
        <f t="shared" si="12"/>
        <v>0</v>
      </c>
      <c r="J214" s="16">
        <f t="shared" si="13"/>
        <v>0</v>
      </c>
      <c r="K214" s="16">
        <f t="shared" si="14"/>
        <v>0</v>
      </c>
    </row>
    <row r="215" spans="1:11" x14ac:dyDescent="0.25">
      <c r="A215" s="51" t="s">
        <v>124</v>
      </c>
      <c r="B215" s="21">
        <v>0</v>
      </c>
      <c r="C215" s="21">
        <v>0</v>
      </c>
      <c r="D215" s="21">
        <v>0</v>
      </c>
      <c r="E215" s="21">
        <v>0</v>
      </c>
      <c r="F215" s="22">
        <v>0</v>
      </c>
      <c r="G215" s="16">
        <f t="shared" si="10"/>
        <v>0</v>
      </c>
      <c r="H215" s="16">
        <f t="shared" si="11"/>
        <v>0</v>
      </c>
      <c r="I215" s="16">
        <f t="shared" si="12"/>
        <v>0</v>
      </c>
      <c r="J215" s="16">
        <f t="shared" si="13"/>
        <v>0</v>
      </c>
      <c r="K215" s="16">
        <f t="shared" si="14"/>
        <v>0</v>
      </c>
    </row>
    <row r="216" spans="1:11" x14ac:dyDescent="0.25">
      <c r="A216" s="51" t="s">
        <v>125</v>
      </c>
      <c r="B216" s="21">
        <v>0</v>
      </c>
      <c r="C216" s="21">
        <v>0</v>
      </c>
      <c r="D216" s="21">
        <v>0</v>
      </c>
      <c r="E216" s="21">
        <v>0</v>
      </c>
      <c r="F216" s="22">
        <v>0</v>
      </c>
      <c r="G216" s="16">
        <f t="shared" si="10"/>
        <v>0</v>
      </c>
      <c r="H216" s="16">
        <f t="shared" si="11"/>
        <v>0</v>
      </c>
      <c r="I216" s="16">
        <f t="shared" si="12"/>
        <v>0</v>
      </c>
      <c r="J216" s="16">
        <f t="shared" si="13"/>
        <v>0</v>
      </c>
      <c r="K216" s="16">
        <f t="shared" si="14"/>
        <v>0</v>
      </c>
    </row>
    <row r="217" spans="1:11" x14ac:dyDescent="0.25">
      <c r="A217" s="51" t="s">
        <v>81</v>
      </c>
      <c r="B217" s="21">
        <v>0</v>
      </c>
      <c r="C217" s="21">
        <v>0</v>
      </c>
      <c r="D217" s="21">
        <v>0</v>
      </c>
      <c r="E217" s="21">
        <v>0</v>
      </c>
      <c r="F217" s="22">
        <v>0</v>
      </c>
      <c r="G217" s="16">
        <f t="shared" si="10"/>
        <v>0</v>
      </c>
      <c r="H217" s="16">
        <f t="shared" si="11"/>
        <v>0</v>
      </c>
      <c r="I217" s="16">
        <f t="shared" si="12"/>
        <v>0</v>
      </c>
      <c r="J217" s="16">
        <f t="shared" si="13"/>
        <v>0</v>
      </c>
      <c r="K217" s="16">
        <f t="shared" si="14"/>
        <v>0</v>
      </c>
    </row>
    <row r="218" spans="1:11" x14ac:dyDescent="0.25">
      <c r="A218" s="51" t="s">
        <v>82</v>
      </c>
      <c r="B218" s="21">
        <v>0</v>
      </c>
      <c r="C218" s="21">
        <v>0</v>
      </c>
      <c r="D218" s="21">
        <v>2</v>
      </c>
      <c r="E218" s="21">
        <v>10</v>
      </c>
      <c r="F218" s="22">
        <v>0</v>
      </c>
      <c r="G218" s="16">
        <f t="shared" si="10"/>
        <v>0</v>
      </c>
      <c r="H218" s="16">
        <f t="shared" si="11"/>
        <v>0</v>
      </c>
      <c r="I218" s="16">
        <f t="shared" si="12"/>
        <v>2.3780997936285E-7</v>
      </c>
      <c r="J218" s="16">
        <f t="shared" si="13"/>
        <v>1.4804337730172291E-6</v>
      </c>
      <c r="K218" s="16">
        <f t="shared" si="14"/>
        <v>0</v>
      </c>
    </row>
    <row r="219" spans="1:11" x14ac:dyDescent="0.25">
      <c r="A219" s="51" t="s">
        <v>59</v>
      </c>
      <c r="B219" s="21">
        <v>21</v>
      </c>
      <c r="C219" s="21">
        <v>84</v>
      </c>
      <c r="D219" s="21">
        <v>76</v>
      </c>
      <c r="E219" s="21">
        <v>0</v>
      </c>
      <c r="F219" s="22">
        <v>0</v>
      </c>
      <c r="G219" s="16">
        <f t="shared" si="10"/>
        <v>6.0232272853343306E-6</v>
      </c>
      <c r="H219" s="16">
        <f t="shared" si="11"/>
        <v>9.7888544103683551E-6</v>
      </c>
      <c r="I219" s="16">
        <f t="shared" si="12"/>
        <v>9.0367792157882998E-6</v>
      </c>
      <c r="J219" s="16">
        <f t="shared" si="13"/>
        <v>0</v>
      </c>
      <c r="K219" s="16">
        <f t="shared" si="14"/>
        <v>0</v>
      </c>
    </row>
    <row r="220" spans="1:11" x14ac:dyDescent="0.25">
      <c r="A220" s="51" t="s">
        <v>84</v>
      </c>
      <c r="B220" s="21">
        <v>0</v>
      </c>
      <c r="C220" s="21">
        <v>0</v>
      </c>
      <c r="D220" s="21">
        <v>0</v>
      </c>
      <c r="E220" s="21">
        <v>0</v>
      </c>
      <c r="F220" s="22">
        <v>0</v>
      </c>
      <c r="G220" s="16">
        <f t="shared" si="10"/>
        <v>0</v>
      </c>
      <c r="H220" s="16">
        <f t="shared" si="11"/>
        <v>0</v>
      </c>
      <c r="I220" s="16">
        <f t="shared" si="12"/>
        <v>0</v>
      </c>
      <c r="J220" s="16">
        <f t="shared" si="13"/>
        <v>0</v>
      </c>
      <c r="K220" s="16">
        <f t="shared" si="14"/>
        <v>0</v>
      </c>
    </row>
    <row r="221" spans="1:11" x14ac:dyDescent="0.25">
      <c r="A221" s="51" t="s">
        <v>114</v>
      </c>
      <c r="B221" s="21">
        <v>0</v>
      </c>
      <c r="C221" s="21">
        <v>0</v>
      </c>
      <c r="D221" s="21">
        <v>0</v>
      </c>
      <c r="E221" s="21">
        <v>0</v>
      </c>
      <c r="F221" s="22">
        <v>0</v>
      </c>
      <c r="G221" s="16">
        <f t="shared" si="10"/>
        <v>0</v>
      </c>
      <c r="H221" s="16">
        <f t="shared" si="11"/>
        <v>0</v>
      </c>
      <c r="I221" s="16">
        <f t="shared" si="12"/>
        <v>0</v>
      </c>
      <c r="J221" s="16">
        <f t="shared" si="13"/>
        <v>0</v>
      </c>
      <c r="K221" s="16">
        <f t="shared" si="14"/>
        <v>0</v>
      </c>
    </row>
    <row r="222" spans="1:11" x14ac:dyDescent="0.25">
      <c r="A222" s="51" t="s">
        <v>87</v>
      </c>
      <c r="B222" s="21">
        <v>0</v>
      </c>
      <c r="C222" s="21">
        <v>0</v>
      </c>
      <c r="D222" s="21">
        <v>0</v>
      </c>
      <c r="E222" s="21">
        <v>0</v>
      </c>
      <c r="F222" s="22">
        <v>0</v>
      </c>
      <c r="G222" s="16">
        <f t="shared" si="10"/>
        <v>0</v>
      </c>
      <c r="H222" s="16">
        <f t="shared" si="11"/>
        <v>0</v>
      </c>
      <c r="I222" s="16">
        <f t="shared" si="12"/>
        <v>0</v>
      </c>
      <c r="J222" s="16">
        <f t="shared" si="13"/>
        <v>0</v>
      </c>
      <c r="K222" s="16">
        <f t="shared" si="14"/>
        <v>0</v>
      </c>
    </row>
    <row r="223" spans="1:11" x14ac:dyDescent="0.25">
      <c r="A223" s="51" t="s">
        <v>100</v>
      </c>
      <c r="B223" s="21">
        <v>1</v>
      </c>
      <c r="C223" s="21">
        <v>0</v>
      </c>
      <c r="D223" s="21">
        <v>0</v>
      </c>
      <c r="E223" s="21">
        <v>1</v>
      </c>
      <c r="F223" s="22">
        <v>1</v>
      </c>
      <c r="G223" s="16">
        <f t="shared" si="10"/>
        <v>2.8682034692068242E-7</v>
      </c>
      <c r="H223" s="16">
        <f t="shared" si="11"/>
        <v>0</v>
      </c>
      <c r="I223" s="16">
        <f t="shared" si="12"/>
        <v>0</v>
      </c>
      <c r="J223" s="16">
        <f t="shared" si="13"/>
        <v>1.4804337730172292E-7</v>
      </c>
      <c r="K223" s="16">
        <f t="shared" si="14"/>
        <v>2.3064496635812521E-7</v>
      </c>
    </row>
    <row r="224" spans="1:11" x14ac:dyDescent="0.25">
      <c r="A224" s="51" t="s">
        <v>101</v>
      </c>
      <c r="B224" s="21">
        <v>0</v>
      </c>
      <c r="C224" s="21">
        <v>0</v>
      </c>
      <c r="D224" s="21">
        <v>0</v>
      </c>
      <c r="E224" s="21">
        <v>0</v>
      </c>
      <c r="F224" s="22">
        <v>0</v>
      </c>
      <c r="G224" s="16">
        <f t="shared" si="10"/>
        <v>0</v>
      </c>
      <c r="H224" s="16">
        <f t="shared" si="11"/>
        <v>0</v>
      </c>
      <c r="I224" s="16">
        <f t="shared" si="12"/>
        <v>0</v>
      </c>
      <c r="J224" s="16">
        <f t="shared" si="13"/>
        <v>0</v>
      </c>
      <c r="K224" s="16">
        <f t="shared" si="14"/>
        <v>0</v>
      </c>
    </row>
    <row r="225" spans="1:11" x14ac:dyDescent="0.25">
      <c r="A225" s="51" t="s">
        <v>63</v>
      </c>
      <c r="B225" s="21">
        <v>377</v>
      </c>
      <c r="C225" s="21">
        <v>341</v>
      </c>
      <c r="D225" s="21">
        <v>494</v>
      </c>
      <c r="E225" s="21">
        <v>79</v>
      </c>
      <c r="F225" s="22">
        <v>4</v>
      </c>
      <c r="G225" s="16">
        <f t="shared" si="10"/>
        <v>1.0813127078909727E-4</v>
      </c>
      <c r="H225" s="16">
        <f t="shared" si="11"/>
        <v>3.973808754685249E-5</v>
      </c>
      <c r="I225" s="16">
        <f t="shared" si="12"/>
        <v>5.8739064902623946E-5</v>
      </c>
      <c r="J225" s="16">
        <f t="shared" si="13"/>
        <v>1.169542680683611E-5</v>
      </c>
      <c r="K225" s="16">
        <f t="shared" si="14"/>
        <v>9.2257986543250083E-7</v>
      </c>
    </row>
    <row r="226" spans="1:11" x14ac:dyDescent="0.25">
      <c r="A226" s="51" t="s">
        <v>126</v>
      </c>
      <c r="B226" s="21">
        <v>2</v>
      </c>
      <c r="C226" s="21">
        <v>0</v>
      </c>
      <c r="D226" s="21">
        <v>0</v>
      </c>
      <c r="E226" s="21">
        <v>0</v>
      </c>
      <c r="F226" s="22">
        <v>0</v>
      </c>
      <c r="G226" s="16">
        <f t="shared" si="10"/>
        <v>5.7364069384136483E-7</v>
      </c>
      <c r="H226" s="16">
        <f t="shared" si="11"/>
        <v>0</v>
      </c>
      <c r="I226" s="16">
        <f t="shared" si="12"/>
        <v>0</v>
      </c>
      <c r="J226" s="16">
        <f t="shared" si="13"/>
        <v>0</v>
      </c>
      <c r="K226" s="16">
        <f t="shared" si="14"/>
        <v>0</v>
      </c>
    </row>
    <row r="227" spans="1:11" x14ac:dyDescent="0.25">
      <c r="A227" s="51" t="s">
        <v>103</v>
      </c>
      <c r="B227" s="21">
        <v>0</v>
      </c>
      <c r="C227" s="21">
        <v>0</v>
      </c>
      <c r="D227" s="21">
        <v>0</v>
      </c>
      <c r="E227" s="21">
        <v>0</v>
      </c>
      <c r="F227" s="22">
        <v>0</v>
      </c>
      <c r="G227" s="16">
        <f t="shared" si="10"/>
        <v>0</v>
      </c>
      <c r="H227" s="16">
        <f t="shared" si="11"/>
        <v>0</v>
      </c>
      <c r="I227" s="16">
        <f t="shared" si="12"/>
        <v>0</v>
      </c>
      <c r="J227" s="16">
        <f t="shared" si="13"/>
        <v>0</v>
      </c>
      <c r="K227" s="16">
        <f t="shared" si="14"/>
        <v>0</v>
      </c>
    </row>
    <row r="228" spans="1:11" s="17" customFormat="1" x14ac:dyDescent="0.25">
      <c r="A228" s="52">
        <v>810199</v>
      </c>
      <c r="B228" s="23">
        <v>197224</v>
      </c>
      <c r="C228" s="23">
        <v>2284241</v>
      </c>
      <c r="D228" s="23">
        <v>4765314</v>
      </c>
      <c r="E228" s="23">
        <v>1530789</v>
      </c>
      <c r="F228" s="24">
        <v>6653</v>
      </c>
      <c r="G228" s="18">
        <f t="shared" si="10"/>
        <v>5.6567856101084668E-2</v>
      </c>
      <c r="H228" s="18">
        <f t="shared" si="11"/>
        <v>0.26619169746659788</v>
      </c>
      <c r="I228" s="18">
        <f t="shared" si="12"/>
        <v>0.56661961199875011</v>
      </c>
      <c r="J228" s="18">
        <f t="shared" si="13"/>
        <v>0.22662317349632713</v>
      </c>
      <c r="K228" s="18">
        <f t="shared" si="14"/>
        <v>1.5344809611806071E-3</v>
      </c>
    </row>
    <row r="229" spans="1:11" x14ac:dyDescent="0.25">
      <c r="A229" s="51" t="s">
        <v>71</v>
      </c>
      <c r="B229" s="21">
        <v>192491</v>
      </c>
      <c r="C229" s="21">
        <v>48</v>
      </c>
      <c r="D229" s="21">
        <v>20</v>
      </c>
      <c r="E229" s="21">
        <v>37</v>
      </c>
      <c r="F229" s="22">
        <v>1193</v>
      </c>
      <c r="G229" s="16">
        <f t="shared" si="10"/>
        <v>5.5210335399109078E-2</v>
      </c>
      <c r="H229" s="16">
        <f t="shared" si="11"/>
        <v>5.5936310916390596E-6</v>
      </c>
      <c r="I229" s="16">
        <f t="shared" si="12"/>
        <v>2.3780997936284999E-6</v>
      </c>
      <c r="J229" s="16">
        <f t="shared" si="13"/>
        <v>5.4776049601637476E-6</v>
      </c>
      <c r="K229" s="16">
        <f t="shared" si="14"/>
        <v>2.7515944486524336E-4</v>
      </c>
    </row>
    <row r="230" spans="1:11" x14ac:dyDescent="0.25">
      <c r="A230" s="51" t="s">
        <v>90</v>
      </c>
      <c r="B230" s="21">
        <v>0</v>
      </c>
      <c r="C230" s="21">
        <v>0</v>
      </c>
      <c r="D230" s="21">
        <v>0</v>
      </c>
      <c r="E230" s="21">
        <v>0</v>
      </c>
      <c r="F230" s="22">
        <v>0</v>
      </c>
      <c r="G230" s="16">
        <f t="shared" si="10"/>
        <v>0</v>
      </c>
      <c r="H230" s="16">
        <f t="shared" si="11"/>
        <v>0</v>
      </c>
      <c r="I230" s="16">
        <f t="shared" si="12"/>
        <v>0</v>
      </c>
      <c r="J230" s="16">
        <f t="shared" si="13"/>
        <v>0</v>
      </c>
      <c r="K230" s="16">
        <f t="shared" si="14"/>
        <v>0</v>
      </c>
    </row>
    <row r="231" spans="1:11" x14ac:dyDescent="0.25">
      <c r="A231" s="51" t="s">
        <v>66</v>
      </c>
      <c r="B231" s="21">
        <v>16</v>
      </c>
      <c r="C231" s="21">
        <v>0</v>
      </c>
      <c r="D231" s="21">
        <v>37</v>
      </c>
      <c r="E231" s="21">
        <v>42</v>
      </c>
      <c r="F231" s="22">
        <v>89</v>
      </c>
      <c r="G231" s="16">
        <f t="shared" si="10"/>
        <v>4.5891255507309187E-6</v>
      </c>
      <c r="H231" s="16">
        <f t="shared" si="11"/>
        <v>0</v>
      </c>
      <c r="I231" s="16">
        <f t="shared" si="12"/>
        <v>4.3994846182127246E-6</v>
      </c>
      <c r="J231" s="16">
        <f t="shared" si="13"/>
        <v>6.2178218466723627E-6</v>
      </c>
      <c r="K231" s="16">
        <f t="shared" si="14"/>
        <v>2.0527402005873145E-5</v>
      </c>
    </row>
    <row r="232" spans="1:11" x14ac:dyDescent="0.25">
      <c r="A232" s="51" t="s">
        <v>74</v>
      </c>
      <c r="B232" s="21">
        <v>76</v>
      </c>
      <c r="C232" s="21">
        <v>1012</v>
      </c>
      <c r="D232" s="21">
        <v>845</v>
      </c>
      <c r="E232" s="21">
        <v>734</v>
      </c>
      <c r="F232" s="22">
        <v>528</v>
      </c>
      <c r="G232" s="16">
        <f t="shared" si="10"/>
        <v>2.1798346365971864E-5</v>
      </c>
      <c r="H232" s="16">
        <f t="shared" si="11"/>
        <v>1.1793238884872351E-4</v>
      </c>
      <c r="I232" s="16">
        <f t="shared" si="12"/>
        <v>1.0047471628080412E-4</v>
      </c>
      <c r="J232" s="16">
        <f t="shared" si="13"/>
        <v>1.0866383893946462E-4</v>
      </c>
      <c r="K232" s="16">
        <f t="shared" si="14"/>
        <v>1.2178054223709011E-4</v>
      </c>
    </row>
    <row r="233" spans="1:11" x14ac:dyDescent="0.25">
      <c r="A233" s="51" t="s">
        <v>61</v>
      </c>
      <c r="B233" s="21">
        <v>481</v>
      </c>
      <c r="C233" s="21">
        <v>6818</v>
      </c>
      <c r="D233" s="21">
        <v>405</v>
      </c>
      <c r="E233" s="21">
        <v>432</v>
      </c>
      <c r="F233" s="22">
        <v>126</v>
      </c>
      <c r="G233" s="16">
        <f t="shared" si="10"/>
        <v>1.3796058686884824E-4</v>
      </c>
      <c r="H233" s="16">
        <f t="shared" si="11"/>
        <v>7.9452868297489807E-4</v>
      </c>
      <c r="I233" s="16">
        <f t="shared" si="12"/>
        <v>4.8156520820977123E-5</v>
      </c>
      <c r="J233" s="16">
        <f t="shared" si="13"/>
        <v>6.3954738994344293E-5</v>
      </c>
      <c r="K233" s="16">
        <f t="shared" si="14"/>
        <v>2.9061265761123776E-5</v>
      </c>
    </row>
    <row r="234" spans="1:11" x14ac:dyDescent="0.25">
      <c r="A234" s="51" t="s">
        <v>62</v>
      </c>
      <c r="B234" s="21">
        <v>3759</v>
      </c>
      <c r="C234" s="21">
        <v>2276134</v>
      </c>
      <c r="D234" s="21">
        <v>4732382</v>
      </c>
      <c r="E234" s="21">
        <v>1526539</v>
      </c>
      <c r="F234" s="22">
        <v>3595</v>
      </c>
      <c r="G234" s="16">
        <f t="shared" si="10"/>
        <v>1.0781576840748451E-3</v>
      </c>
      <c r="H234" s="16">
        <f t="shared" si="11"/>
        <v>0.26524695648201624</v>
      </c>
      <c r="I234" s="16">
        <f t="shared" si="12"/>
        <v>0.56270383287856141</v>
      </c>
      <c r="J234" s="16">
        <f t="shared" si="13"/>
        <v>0.22599398914279478</v>
      </c>
      <c r="K234" s="16">
        <f t="shared" si="14"/>
        <v>8.2916865405746013E-4</v>
      </c>
    </row>
    <row r="235" spans="1:11" x14ac:dyDescent="0.25">
      <c r="A235" s="51" t="s">
        <v>76</v>
      </c>
      <c r="B235" s="21">
        <v>0</v>
      </c>
      <c r="C235" s="21">
        <v>0</v>
      </c>
      <c r="D235" s="21">
        <v>80</v>
      </c>
      <c r="E235" s="21">
        <v>0</v>
      </c>
      <c r="F235" s="22">
        <v>0</v>
      </c>
      <c r="G235" s="16">
        <f t="shared" si="10"/>
        <v>0</v>
      </c>
      <c r="H235" s="16">
        <f t="shared" si="11"/>
        <v>0</v>
      </c>
      <c r="I235" s="16">
        <f t="shared" si="12"/>
        <v>9.5123991745139994E-6</v>
      </c>
      <c r="J235" s="16">
        <f t="shared" si="13"/>
        <v>0</v>
      </c>
      <c r="K235" s="16">
        <f t="shared" si="14"/>
        <v>0</v>
      </c>
    </row>
    <row r="236" spans="1:11" x14ac:dyDescent="0.25">
      <c r="A236" s="51" t="s">
        <v>56</v>
      </c>
      <c r="B236" s="21">
        <v>131</v>
      </c>
      <c r="C236" s="21">
        <v>129</v>
      </c>
      <c r="D236" s="21">
        <v>839</v>
      </c>
      <c r="E236" s="21">
        <v>2066</v>
      </c>
      <c r="F236" s="22">
        <v>511</v>
      </c>
      <c r="G236" s="16">
        <f t="shared" si="10"/>
        <v>3.7573465446609397E-5</v>
      </c>
      <c r="H236" s="16">
        <f t="shared" si="11"/>
        <v>1.5032883558779973E-5</v>
      </c>
      <c r="I236" s="16">
        <f t="shared" si="12"/>
        <v>9.9761286342715566E-5</v>
      </c>
      <c r="J236" s="16">
        <f t="shared" si="13"/>
        <v>3.0585761750535955E-4</v>
      </c>
      <c r="K236" s="16">
        <f t="shared" si="14"/>
        <v>1.1785957780900198E-4</v>
      </c>
    </row>
    <row r="237" spans="1:11" x14ac:dyDescent="0.25">
      <c r="A237" s="51" t="s">
        <v>109</v>
      </c>
      <c r="B237" s="21">
        <v>0</v>
      </c>
      <c r="C237" s="21">
        <v>0</v>
      </c>
      <c r="D237" s="21">
        <v>0</v>
      </c>
      <c r="E237" s="21">
        <v>0</v>
      </c>
      <c r="F237" s="22">
        <v>0</v>
      </c>
      <c r="G237" s="16">
        <f t="shared" si="10"/>
        <v>0</v>
      </c>
      <c r="H237" s="16">
        <f t="shared" si="11"/>
        <v>0</v>
      </c>
      <c r="I237" s="16">
        <f t="shared" si="12"/>
        <v>0</v>
      </c>
      <c r="J237" s="16">
        <f t="shared" si="13"/>
        <v>0</v>
      </c>
      <c r="K237" s="16">
        <f t="shared" si="14"/>
        <v>0</v>
      </c>
    </row>
    <row r="238" spans="1:11" x14ac:dyDescent="0.25">
      <c r="A238" s="51" t="s">
        <v>57</v>
      </c>
      <c r="B238" s="21">
        <v>0</v>
      </c>
      <c r="C238" s="21">
        <v>0</v>
      </c>
      <c r="D238" s="21">
        <v>30500</v>
      </c>
      <c r="E238" s="21">
        <v>1</v>
      </c>
      <c r="F238" s="22">
        <v>0</v>
      </c>
      <c r="G238" s="16">
        <f t="shared" si="10"/>
        <v>0</v>
      </c>
      <c r="H238" s="16">
        <f t="shared" si="11"/>
        <v>0</v>
      </c>
      <c r="I238" s="16">
        <f t="shared" si="12"/>
        <v>3.6266021852834622E-3</v>
      </c>
      <c r="J238" s="16">
        <f t="shared" si="13"/>
        <v>1.4804337730172292E-7</v>
      </c>
      <c r="K238" s="16">
        <f t="shared" si="14"/>
        <v>0</v>
      </c>
    </row>
    <row r="239" spans="1:11" x14ac:dyDescent="0.25">
      <c r="A239" s="51" t="s">
        <v>127</v>
      </c>
      <c r="B239" s="21">
        <v>1</v>
      </c>
      <c r="C239" s="21">
        <v>0</v>
      </c>
      <c r="D239" s="21">
        <v>17</v>
      </c>
      <c r="E239" s="21">
        <v>0</v>
      </c>
      <c r="F239" s="22">
        <v>63</v>
      </c>
      <c r="G239" s="16">
        <f t="shared" si="10"/>
        <v>2.8682034692068242E-7</v>
      </c>
      <c r="H239" s="16">
        <f t="shared" si="11"/>
        <v>0</v>
      </c>
      <c r="I239" s="16">
        <f t="shared" si="12"/>
        <v>2.0213848245842247E-6</v>
      </c>
      <c r="J239" s="16">
        <f t="shared" si="13"/>
        <v>0</v>
      </c>
      <c r="K239" s="16">
        <f t="shared" si="14"/>
        <v>1.4530632880561888E-5</v>
      </c>
    </row>
    <row r="240" spans="1:11" x14ac:dyDescent="0.25">
      <c r="A240" s="51" t="s">
        <v>68</v>
      </c>
      <c r="B240" s="21">
        <v>223</v>
      </c>
      <c r="C240" s="21">
        <v>11</v>
      </c>
      <c r="D240" s="21">
        <v>0</v>
      </c>
      <c r="E240" s="21">
        <v>260</v>
      </c>
      <c r="F240" s="22">
        <v>442</v>
      </c>
      <c r="G240" s="16">
        <f t="shared" si="10"/>
        <v>6.3960937363312178E-5</v>
      </c>
      <c r="H240" s="16">
        <f t="shared" si="11"/>
        <v>1.2818737918339512E-6</v>
      </c>
      <c r="I240" s="16">
        <f t="shared" si="12"/>
        <v>0</v>
      </c>
      <c r="J240" s="16">
        <f t="shared" si="13"/>
        <v>3.8491278098447958E-5</v>
      </c>
      <c r="K240" s="16">
        <f t="shared" si="14"/>
        <v>1.0194507513029134E-4</v>
      </c>
    </row>
    <row r="241" spans="1:11" x14ac:dyDescent="0.25">
      <c r="A241" s="51" t="s">
        <v>93</v>
      </c>
      <c r="B241" s="21">
        <v>0</v>
      </c>
      <c r="C241" s="21">
        <v>0</v>
      </c>
      <c r="D241" s="21">
        <v>0</v>
      </c>
      <c r="E241" s="21">
        <v>0</v>
      </c>
      <c r="F241" s="22">
        <v>0</v>
      </c>
      <c r="G241" s="16">
        <f t="shared" si="10"/>
        <v>0</v>
      </c>
      <c r="H241" s="16">
        <f t="shared" si="11"/>
        <v>0</v>
      </c>
      <c r="I241" s="16">
        <f t="shared" si="12"/>
        <v>0</v>
      </c>
      <c r="J241" s="16">
        <f t="shared" si="13"/>
        <v>0</v>
      </c>
      <c r="K241" s="16">
        <f t="shared" si="14"/>
        <v>0</v>
      </c>
    </row>
    <row r="242" spans="1:11" x14ac:dyDescent="0.25">
      <c r="A242" s="51" t="s">
        <v>95</v>
      </c>
      <c r="B242" s="21">
        <v>0</v>
      </c>
      <c r="C242" s="21">
        <v>0</v>
      </c>
      <c r="D242" s="21">
        <v>0</v>
      </c>
      <c r="E242" s="21">
        <v>1</v>
      </c>
      <c r="F242" s="22">
        <v>0</v>
      </c>
      <c r="G242" s="16">
        <f t="shared" si="10"/>
        <v>0</v>
      </c>
      <c r="H242" s="16">
        <f t="shared" si="11"/>
        <v>0</v>
      </c>
      <c r="I242" s="16">
        <f t="shared" si="12"/>
        <v>0</v>
      </c>
      <c r="J242" s="16">
        <f t="shared" si="13"/>
        <v>1.4804337730172292E-7</v>
      </c>
      <c r="K242" s="16">
        <f t="shared" si="14"/>
        <v>0</v>
      </c>
    </row>
    <row r="243" spans="1:11" x14ac:dyDescent="0.25">
      <c r="A243" s="51" t="s">
        <v>82</v>
      </c>
      <c r="B243" s="21">
        <v>0</v>
      </c>
      <c r="C243" s="21">
        <v>0</v>
      </c>
      <c r="D243" s="21">
        <v>0</v>
      </c>
      <c r="E243" s="21">
        <v>2</v>
      </c>
      <c r="F243" s="22">
        <v>0</v>
      </c>
      <c r="G243" s="16">
        <f t="shared" si="10"/>
        <v>0</v>
      </c>
      <c r="H243" s="16">
        <f t="shared" si="11"/>
        <v>0</v>
      </c>
      <c r="I243" s="16">
        <f t="shared" si="12"/>
        <v>0</v>
      </c>
      <c r="J243" s="16">
        <f t="shared" si="13"/>
        <v>2.9608675460344584E-7</v>
      </c>
      <c r="K243" s="16">
        <f t="shared" si="14"/>
        <v>0</v>
      </c>
    </row>
    <row r="244" spans="1:11" x14ac:dyDescent="0.25">
      <c r="A244" s="51" t="s">
        <v>59</v>
      </c>
      <c r="B244" s="21">
        <v>30</v>
      </c>
      <c r="C244" s="21">
        <v>17</v>
      </c>
      <c r="D244" s="21">
        <v>10</v>
      </c>
      <c r="E244" s="21">
        <v>0</v>
      </c>
      <c r="F244" s="22">
        <v>0</v>
      </c>
      <c r="G244" s="16">
        <f t="shared" si="10"/>
        <v>8.6046104076204719E-6</v>
      </c>
      <c r="H244" s="16">
        <f t="shared" si="11"/>
        <v>1.9810776782888337E-6</v>
      </c>
      <c r="I244" s="16">
        <f t="shared" si="12"/>
        <v>1.1890498968142499E-6</v>
      </c>
      <c r="J244" s="16">
        <f t="shared" si="13"/>
        <v>0</v>
      </c>
      <c r="K244" s="16">
        <f t="shared" si="14"/>
        <v>0</v>
      </c>
    </row>
    <row r="245" spans="1:11" x14ac:dyDescent="0.25">
      <c r="A245" s="51" t="s">
        <v>83</v>
      </c>
      <c r="B245" s="21">
        <v>0</v>
      </c>
      <c r="C245" s="21">
        <v>57</v>
      </c>
      <c r="D245" s="21">
        <v>171</v>
      </c>
      <c r="E245" s="21">
        <v>401</v>
      </c>
      <c r="F245" s="22">
        <v>101</v>
      </c>
      <c r="G245" s="16">
        <f t="shared" si="10"/>
        <v>0</v>
      </c>
      <c r="H245" s="16">
        <f t="shared" si="11"/>
        <v>6.6424369213213835E-6</v>
      </c>
      <c r="I245" s="16">
        <f t="shared" si="12"/>
        <v>2.0332753235523675E-5</v>
      </c>
      <c r="J245" s="16">
        <f t="shared" si="13"/>
        <v>5.936539429799089E-5</v>
      </c>
      <c r="K245" s="16">
        <f t="shared" si="14"/>
        <v>2.3295141602170646E-5</v>
      </c>
    </row>
    <row r="246" spans="1:11" x14ac:dyDescent="0.25">
      <c r="A246" s="51" t="s">
        <v>84</v>
      </c>
      <c r="B246" s="21">
        <v>0</v>
      </c>
      <c r="C246" s="21">
        <v>0</v>
      </c>
      <c r="D246" s="21">
        <v>0</v>
      </c>
      <c r="E246" s="21">
        <v>0</v>
      </c>
      <c r="F246" s="22">
        <v>0</v>
      </c>
      <c r="G246" s="16">
        <f t="shared" si="10"/>
        <v>0</v>
      </c>
      <c r="H246" s="16">
        <f t="shared" si="11"/>
        <v>0</v>
      </c>
      <c r="I246" s="16">
        <f t="shared" si="12"/>
        <v>0</v>
      </c>
      <c r="J246" s="16">
        <f t="shared" si="13"/>
        <v>0</v>
      </c>
      <c r="K246" s="16">
        <f t="shared" si="14"/>
        <v>0</v>
      </c>
    </row>
    <row r="247" spans="1:11" x14ac:dyDescent="0.25">
      <c r="A247" s="51" t="s">
        <v>98</v>
      </c>
      <c r="B247" s="21">
        <v>0</v>
      </c>
      <c r="C247" s="21">
        <v>0</v>
      </c>
      <c r="D247" s="21">
        <v>0</v>
      </c>
      <c r="E247" s="21">
        <v>0</v>
      </c>
      <c r="F247" s="22">
        <v>0</v>
      </c>
      <c r="G247" s="16">
        <f t="shared" si="10"/>
        <v>0</v>
      </c>
      <c r="H247" s="16">
        <f t="shared" si="11"/>
        <v>0</v>
      </c>
      <c r="I247" s="16">
        <f t="shared" si="12"/>
        <v>0</v>
      </c>
      <c r="J247" s="16">
        <f t="shared" si="13"/>
        <v>0</v>
      </c>
      <c r="K247" s="16">
        <f t="shared" si="14"/>
        <v>0</v>
      </c>
    </row>
    <row r="248" spans="1:11" x14ac:dyDescent="0.25">
      <c r="A248" s="51" t="s">
        <v>85</v>
      </c>
      <c r="B248" s="21">
        <v>0</v>
      </c>
      <c r="C248" s="21">
        <v>0</v>
      </c>
      <c r="D248" s="21">
        <v>0</v>
      </c>
      <c r="E248" s="21">
        <v>4</v>
      </c>
      <c r="F248" s="22">
        <v>0</v>
      </c>
      <c r="G248" s="16">
        <f t="shared" si="10"/>
        <v>0</v>
      </c>
      <c r="H248" s="16">
        <f t="shared" si="11"/>
        <v>0</v>
      </c>
      <c r="I248" s="16">
        <f t="shared" si="12"/>
        <v>0</v>
      </c>
      <c r="J248" s="16">
        <f t="shared" si="13"/>
        <v>5.9217350920689167E-7</v>
      </c>
      <c r="K248" s="16">
        <f t="shared" si="14"/>
        <v>0</v>
      </c>
    </row>
    <row r="249" spans="1:11" x14ac:dyDescent="0.25">
      <c r="A249" s="51" t="s">
        <v>114</v>
      </c>
      <c r="B249" s="21">
        <v>0</v>
      </c>
      <c r="C249" s="21">
        <v>0</v>
      </c>
      <c r="D249" s="21">
        <v>0</v>
      </c>
      <c r="E249" s="21">
        <v>0</v>
      </c>
      <c r="F249" s="22">
        <v>0</v>
      </c>
      <c r="G249" s="16">
        <f t="shared" si="10"/>
        <v>0</v>
      </c>
      <c r="H249" s="16">
        <f t="shared" si="11"/>
        <v>0</v>
      </c>
      <c r="I249" s="16">
        <f t="shared" si="12"/>
        <v>0</v>
      </c>
      <c r="J249" s="16">
        <f t="shared" si="13"/>
        <v>0</v>
      </c>
      <c r="K249" s="16">
        <f t="shared" si="14"/>
        <v>0</v>
      </c>
    </row>
    <row r="250" spans="1:11" x14ac:dyDescent="0.25">
      <c r="A250" s="51" t="s">
        <v>86</v>
      </c>
      <c r="B250" s="21">
        <v>0</v>
      </c>
      <c r="C250" s="21">
        <v>12</v>
      </c>
      <c r="D250" s="21">
        <v>6</v>
      </c>
      <c r="E250" s="21">
        <v>16</v>
      </c>
      <c r="F250" s="22">
        <v>4</v>
      </c>
      <c r="G250" s="16">
        <f t="shared" si="10"/>
        <v>0</v>
      </c>
      <c r="H250" s="16">
        <f t="shared" si="11"/>
        <v>1.3984077729097649E-6</v>
      </c>
      <c r="I250" s="16">
        <f t="shared" si="12"/>
        <v>7.1342993808854998E-7</v>
      </c>
      <c r="J250" s="16">
        <f t="shared" si="13"/>
        <v>2.3686940368275667E-6</v>
      </c>
      <c r="K250" s="16">
        <f t="shared" si="14"/>
        <v>9.2257986543250083E-7</v>
      </c>
    </row>
    <row r="251" spans="1:11" x14ac:dyDescent="0.25">
      <c r="A251" s="51" t="s">
        <v>87</v>
      </c>
      <c r="B251" s="21">
        <v>0</v>
      </c>
      <c r="C251" s="21">
        <v>0</v>
      </c>
      <c r="D251" s="21">
        <v>0</v>
      </c>
      <c r="E251" s="21">
        <v>250</v>
      </c>
      <c r="F251" s="22">
        <v>0</v>
      </c>
      <c r="G251" s="16">
        <f t="shared" si="10"/>
        <v>0</v>
      </c>
      <c r="H251" s="16">
        <f t="shared" si="11"/>
        <v>0</v>
      </c>
      <c r="I251" s="16">
        <f t="shared" si="12"/>
        <v>0</v>
      </c>
      <c r="J251" s="16">
        <f t="shared" si="13"/>
        <v>3.7010844325430731E-5</v>
      </c>
      <c r="K251" s="16">
        <f t="shared" si="14"/>
        <v>0</v>
      </c>
    </row>
    <row r="252" spans="1:11" x14ac:dyDescent="0.25">
      <c r="A252" s="51" t="s">
        <v>100</v>
      </c>
      <c r="B252" s="21">
        <v>0</v>
      </c>
      <c r="C252" s="21">
        <v>0</v>
      </c>
      <c r="D252" s="21">
        <v>0</v>
      </c>
      <c r="E252" s="21">
        <v>2</v>
      </c>
      <c r="F252" s="22">
        <v>0</v>
      </c>
      <c r="G252" s="16">
        <f t="shared" si="10"/>
        <v>0</v>
      </c>
      <c r="H252" s="16">
        <f t="shared" si="11"/>
        <v>0</v>
      </c>
      <c r="I252" s="16">
        <f t="shared" si="12"/>
        <v>0</v>
      </c>
      <c r="J252" s="16">
        <f t="shared" si="13"/>
        <v>2.9608675460344584E-7</v>
      </c>
      <c r="K252" s="16">
        <f t="shared" si="14"/>
        <v>0</v>
      </c>
    </row>
    <row r="253" spans="1:11" x14ac:dyDescent="0.25">
      <c r="A253" s="51" t="s">
        <v>63</v>
      </c>
      <c r="B253" s="21">
        <v>15</v>
      </c>
      <c r="C253" s="21">
        <v>3</v>
      </c>
      <c r="D253" s="21">
        <v>2</v>
      </c>
      <c r="E253" s="21">
        <v>2</v>
      </c>
      <c r="F253" s="22">
        <v>1</v>
      </c>
      <c r="G253" s="16">
        <f t="shared" si="10"/>
        <v>4.3023052038102359E-6</v>
      </c>
      <c r="H253" s="16">
        <f t="shared" si="11"/>
        <v>3.4960194322744122E-7</v>
      </c>
      <c r="I253" s="16">
        <f t="shared" si="12"/>
        <v>2.3780997936285E-7</v>
      </c>
      <c r="J253" s="16">
        <f t="shared" si="13"/>
        <v>2.9608675460344584E-7</v>
      </c>
      <c r="K253" s="16">
        <f t="shared" si="14"/>
        <v>2.3064496635812521E-7</v>
      </c>
    </row>
    <row r="254" spans="1:11" x14ac:dyDescent="0.25">
      <c r="A254" s="51" t="s">
        <v>126</v>
      </c>
      <c r="B254" s="21">
        <v>1</v>
      </c>
      <c r="C254" s="21">
        <v>0</v>
      </c>
      <c r="D254" s="21">
        <v>0</v>
      </c>
      <c r="E254" s="21">
        <v>0</v>
      </c>
      <c r="F254" s="22">
        <v>0</v>
      </c>
      <c r="G254" s="16">
        <f t="shared" si="10"/>
        <v>2.8682034692068242E-7</v>
      </c>
      <c r="H254" s="16">
        <f t="shared" si="11"/>
        <v>0</v>
      </c>
      <c r="I254" s="16">
        <f t="shared" si="12"/>
        <v>0</v>
      </c>
      <c r="J254" s="16">
        <f t="shared" si="13"/>
        <v>0</v>
      </c>
      <c r="K254" s="16">
        <f t="shared" si="14"/>
        <v>0</v>
      </c>
    </row>
    <row r="255" spans="1:11" s="17" customFormat="1" x14ac:dyDescent="0.25">
      <c r="A255" s="52">
        <v>81032000</v>
      </c>
      <c r="B255" s="23">
        <v>0</v>
      </c>
      <c r="C255" s="23">
        <v>0</v>
      </c>
      <c r="D255" s="23">
        <v>0</v>
      </c>
      <c r="E255" s="23">
        <v>0</v>
      </c>
      <c r="F255" s="24">
        <v>1</v>
      </c>
      <c r="G255" s="18">
        <f t="shared" si="10"/>
        <v>0</v>
      </c>
      <c r="H255" s="18">
        <f t="shared" si="11"/>
        <v>0</v>
      </c>
      <c r="I255" s="18">
        <f t="shared" si="12"/>
        <v>0</v>
      </c>
      <c r="J255" s="18">
        <f t="shared" si="13"/>
        <v>0</v>
      </c>
      <c r="K255" s="18">
        <f t="shared" si="14"/>
        <v>2.3064496635812521E-7</v>
      </c>
    </row>
    <row r="256" spans="1:11" x14ac:dyDescent="0.25">
      <c r="A256" s="51" t="s">
        <v>62</v>
      </c>
      <c r="B256" s="21">
        <v>0</v>
      </c>
      <c r="C256" s="21">
        <v>0</v>
      </c>
      <c r="D256" s="21">
        <v>0</v>
      </c>
      <c r="E256" s="21">
        <v>0</v>
      </c>
      <c r="F256" s="22">
        <v>1</v>
      </c>
      <c r="G256" s="16">
        <f t="shared" si="10"/>
        <v>0</v>
      </c>
      <c r="H256" s="16">
        <f t="shared" si="11"/>
        <v>0</v>
      </c>
      <c r="I256" s="16">
        <f t="shared" si="12"/>
        <v>0</v>
      </c>
      <c r="J256" s="16">
        <f t="shared" si="13"/>
        <v>0</v>
      </c>
      <c r="K256" s="16">
        <f t="shared" si="14"/>
        <v>2.3064496635812521E-7</v>
      </c>
    </row>
    <row r="257" spans="1:11" s="17" customFormat="1" x14ac:dyDescent="0.25">
      <c r="A257" s="52">
        <v>810390</v>
      </c>
      <c r="B257" s="23">
        <v>7</v>
      </c>
      <c r="C257" s="23">
        <v>1</v>
      </c>
      <c r="D257" s="23">
        <v>7</v>
      </c>
      <c r="E257" s="23">
        <v>6</v>
      </c>
      <c r="F257" s="24">
        <v>163</v>
      </c>
      <c r="G257" s="18">
        <f t="shared" si="10"/>
        <v>2.007742428444777E-6</v>
      </c>
      <c r="H257" s="18">
        <f t="shared" si="11"/>
        <v>1.1653398107581375E-7</v>
      </c>
      <c r="I257" s="18">
        <f t="shared" si="12"/>
        <v>8.3233492776997499E-7</v>
      </c>
      <c r="J257" s="18">
        <f t="shared" si="13"/>
        <v>8.8826026381033746E-7</v>
      </c>
      <c r="K257" s="18">
        <f t="shared" si="14"/>
        <v>3.7595129516374407E-5</v>
      </c>
    </row>
    <row r="258" spans="1:11" x14ac:dyDescent="0.25">
      <c r="A258" s="51" t="s">
        <v>71</v>
      </c>
      <c r="B258" s="21">
        <v>0</v>
      </c>
      <c r="C258" s="21">
        <v>0</v>
      </c>
      <c r="D258" s="21">
        <v>2</v>
      </c>
      <c r="E258" s="21">
        <v>5</v>
      </c>
      <c r="F258" s="22">
        <v>0</v>
      </c>
      <c r="G258" s="16">
        <f t="shared" ref="G258:G270" si="15">B258/B$270</f>
        <v>0</v>
      </c>
      <c r="H258" s="16">
        <f t="shared" ref="H258:H270" si="16">C258/C$270</f>
        <v>0</v>
      </c>
      <c r="I258" s="16">
        <f t="shared" ref="I258:I270" si="17">D258/D$270</f>
        <v>2.3780997936285E-7</v>
      </c>
      <c r="J258" s="16">
        <f t="shared" ref="J258:J270" si="18">E258/E$270</f>
        <v>7.4021688650861457E-7</v>
      </c>
      <c r="K258" s="16">
        <f t="shared" ref="K258:K270" si="19">F258/F$270</f>
        <v>0</v>
      </c>
    </row>
    <row r="259" spans="1:11" x14ac:dyDescent="0.25">
      <c r="A259" s="51" t="s">
        <v>61</v>
      </c>
      <c r="B259" s="21">
        <v>0</v>
      </c>
      <c r="C259" s="21">
        <v>0</v>
      </c>
      <c r="D259" s="21">
        <v>0</v>
      </c>
      <c r="E259" s="21">
        <v>0</v>
      </c>
      <c r="F259" s="22">
        <v>4</v>
      </c>
      <c r="G259" s="16">
        <f t="shared" si="15"/>
        <v>0</v>
      </c>
      <c r="H259" s="16">
        <f t="shared" si="16"/>
        <v>0</v>
      </c>
      <c r="I259" s="16">
        <f t="shared" si="17"/>
        <v>0</v>
      </c>
      <c r="J259" s="16">
        <f t="shared" si="18"/>
        <v>0</v>
      </c>
      <c r="K259" s="16">
        <f t="shared" si="19"/>
        <v>9.2257986543250083E-7</v>
      </c>
    </row>
    <row r="260" spans="1:11" x14ac:dyDescent="0.25">
      <c r="A260" s="51" t="s">
        <v>64</v>
      </c>
      <c r="B260" s="21">
        <v>0</v>
      </c>
      <c r="C260" s="21">
        <v>0</v>
      </c>
      <c r="D260" s="21">
        <v>0</v>
      </c>
      <c r="E260" s="21">
        <v>0</v>
      </c>
      <c r="F260" s="22">
        <v>2</v>
      </c>
      <c r="G260" s="16">
        <f t="shared" si="15"/>
        <v>0</v>
      </c>
      <c r="H260" s="16">
        <f t="shared" si="16"/>
        <v>0</v>
      </c>
      <c r="I260" s="16">
        <f t="shared" si="17"/>
        <v>0</v>
      </c>
      <c r="J260" s="16">
        <f t="shared" si="18"/>
        <v>0</v>
      </c>
      <c r="K260" s="16">
        <f t="shared" si="19"/>
        <v>4.6128993271625041E-7</v>
      </c>
    </row>
    <row r="261" spans="1:11" x14ac:dyDescent="0.25">
      <c r="A261" s="51" t="s">
        <v>57</v>
      </c>
      <c r="B261" s="21">
        <v>0</v>
      </c>
      <c r="C261" s="21">
        <v>0</v>
      </c>
      <c r="D261" s="21">
        <v>0</v>
      </c>
      <c r="E261" s="21">
        <v>0</v>
      </c>
      <c r="F261" s="22">
        <v>150</v>
      </c>
      <c r="G261" s="16">
        <f t="shared" si="15"/>
        <v>0</v>
      </c>
      <c r="H261" s="16">
        <f t="shared" si="16"/>
        <v>0</v>
      </c>
      <c r="I261" s="16">
        <f t="shared" si="17"/>
        <v>0</v>
      </c>
      <c r="J261" s="16">
        <f t="shared" si="18"/>
        <v>0</v>
      </c>
      <c r="K261" s="16">
        <f t="shared" si="19"/>
        <v>3.4596744953718781E-5</v>
      </c>
    </row>
    <row r="262" spans="1:11" x14ac:dyDescent="0.25">
      <c r="A262" s="51" t="s">
        <v>68</v>
      </c>
      <c r="B262" s="21">
        <v>0</v>
      </c>
      <c r="C262" s="21">
        <v>1</v>
      </c>
      <c r="D262" s="21">
        <v>0</v>
      </c>
      <c r="E262" s="21">
        <v>0</v>
      </c>
      <c r="F262" s="22">
        <v>0</v>
      </c>
      <c r="G262" s="16">
        <f t="shared" si="15"/>
        <v>0</v>
      </c>
      <c r="H262" s="16">
        <f t="shared" si="16"/>
        <v>1.1653398107581375E-7</v>
      </c>
      <c r="I262" s="16">
        <f t="shared" si="17"/>
        <v>0</v>
      </c>
      <c r="J262" s="16">
        <f t="shared" si="18"/>
        <v>0</v>
      </c>
      <c r="K262" s="16">
        <f t="shared" si="19"/>
        <v>0</v>
      </c>
    </row>
    <row r="263" spans="1:11" x14ac:dyDescent="0.25">
      <c r="A263" s="51" t="s">
        <v>93</v>
      </c>
      <c r="B263" s="21">
        <v>0</v>
      </c>
      <c r="C263" s="21">
        <v>0</v>
      </c>
      <c r="D263" s="21">
        <v>0</v>
      </c>
      <c r="E263" s="21">
        <v>0</v>
      </c>
      <c r="F263" s="22">
        <v>0</v>
      </c>
      <c r="G263" s="16">
        <f t="shared" si="15"/>
        <v>0</v>
      </c>
      <c r="H263" s="16">
        <f t="shared" si="16"/>
        <v>0</v>
      </c>
      <c r="I263" s="16">
        <f t="shared" si="17"/>
        <v>0</v>
      </c>
      <c r="J263" s="16">
        <f t="shared" si="18"/>
        <v>0</v>
      </c>
      <c r="K263" s="16">
        <f t="shared" si="19"/>
        <v>0</v>
      </c>
    </row>
    <row r="264" spans="1:11" x14ac:dyDescent="0.25">
      <c r="A264" s="51" t="s">
        <v>110</v>
      </c>
      <c r="B264" s="21">
        <v>0</v>
      </c>
      <c r="C264" s="21">
        <v>0</v>
      </c>
      <c r="D264" s="21">
        <v>0</v>
      </c>
      <c r="E264" s="21">
        <v>0</v>
      </c>
      <c r="F264" s="22">
        <v>3</v>
      </c>
      <c r="G264" s="16">
        <f t="shared" si="15"/>
        <v>0</v>
      </c>
      <c r="H264" s="16">
        <f t="shared" si="16"/>
        <v>0</v>
      </c>
      <c r="I264" s="16">
        <f t="shared" si="17"/>
        <v>0</v>
      </c>
      <c r="J264" s="16">
        <f t="shared" si="18"/>
        <v>0</v>
      </c>
      <c r="K264" s="16">
        <f t="shared" si="19"/>
        <v>6.9193489907437559E-7</v>
      </c>
    </row>
    <row r="265" spans="1:11" x14ac:dyDescent="0.25">
      <c r="A265" s="51" t="s">
        <v>59</v>
      </c>
      <c r="B265" s="21">
        <v>5</v>
      </c>
      <c r="C265" s="21">
        <v>0</v>
      </c>
      <c r="D265" s="21">
        <v>3</v>
      </c>
      <c r="E265" s="21">
        <v>0</v>
      </c>
      <c r="F265" s="22">
        <v>0</v>
      </c>
      <c r="G265" s="16">
        <f t="shared" si="15"/>
        <v>1.434101734603412E-6</v>
      </c>
      <c r="H265" s="16">
        <f t="shared" si="16"/>
        <v>0</v>
      </c>
      <c r="I265" s="16">
        <f t="shared" si="17"/>
        <v>3.5671496904427499E-7</v>
      </c>
      <c r="J265" s="16">
        <f t="shared" si="18"/>
        <v>0</v>
      </c>
      <c r="K265" s="16">
        <f t="shared" si="19"/>
        <v>0</v>
      </c>
    </row>
    <row r="266" spans="1:11" x14ac:dyDescent="0.25">
      <c r="A266" s="51" t="s">
        <v>98</v>
      </c>
      <c r="B266" s="21">
        <v>0</v>
      </c>
      <c r="C266" s="21">
        <v>0</v>
      </c>
      <c r="D266" s="21">
        <v>1</v>
      </c>
      <c r="E266" s="21">
        <v>0</v>
      </c>
      <c r="F266" s="22">
        <v>0</v>
      </c>
      <c r="G266" s="16">
        <f t="shared" si="15"/>
        <v>0</v>
      </c>
      <c r="H266" s="16">
        <f t="shared" si="16"/>
        <v>0</v>
      </c>
      <c r="I266" s="16">
        <f t="shared" si="17"/>
        <v>1.18904989681425E-7</v>
      </c>
      <c r="J266" s="16">
        <f t="shared" si="18"/>
        <v>0</v>
      </c>
      <c r="K266" s="16">
        <f t="shared" si="19"/>
        <v>0</v>
      </c>
    </row>
    <row r="267" spans="1:11" x14ac:dyDescent="0.25">
      <c r="A267" s="51" t="s">
        <v>86</v>
      </c>
      <c r="B267" s="21">
        <v>0</v>
      </c>
      <c r="C267" s="21">
        <v>0</v>
      </c>
      <c r="D267" s="21">
        <v>0</v>
      </c>
      <c r="E267" s="21">
        <v>0</v>
      </c>
      <c r="F267" s="22">
        <v>2</v>
      </c>
      <c r="G267" s="16">
        <f t="shared" si="15"/>
        <v>0</v>
      </c>
      <c r="H267" s="16">
        <f t="shared" si="16"/>
        <v>0</v>
      </c>
      <c r="I267" s="16">
        <f t="shared" si="17"/>
        <v>0</v>
      </c>
      <c r="J267" s="16">
        <f t="shared" si="18"/>
        <v>0</v>
      </c>
      <c r="K267" s="16">
        <f t="shared" si="19"/>
        <v>4.6128993271625041E-7</v>
      </c>
    </row>
    <row r="268" spans="1:11" x14ac:dyDescent="0.25">
      <c r="A268" s="51" t="s">
        <v>63</v>
      </c>
      <c r="B268" s="21">
        <v>0</v>
      </c>
      <c r="C268" s="21">
        <v>0</v>
      </c>
      <c r="D268" s="21">
        <v>1</v>
      </c>
      <c r="E268" s="21">
        <v>0</v>
      </c>
      <c r="F268" s="22">
        <v>2</v>
      </c>
      <c r="G268" s="16">
        <f t="shared" si="15"/>
        <v>0</v>
      </c>
      <c r="H268" s="16">
        <f t="shared" si="16"/>
        <v>0</v>
      </c>
      <c r="I268" s="16">
        <f t="shared" si="17"/>
        <v>1.18904989681425E-7</v>
      </c>
      <c r="J268" s="16">
        <f t="shared" si="18"/>
        <v>0</v>
      </c>
      <c r="K268" s="16">
        <f t="shared" si="19"/>
        <v>4.6128993271625041E-7</v>
      </c>
    </row>
    <row r="269" spans="1:11" x14ac:dyDescent="0.25">
      <c r="A269" s="51" t="s">
        <v>126</v>
      </c>
      <c r="B269" s="21">
        <v>2</v>
      </c>
      <c r="C269" s="21">
        <v>0</v>
      </c>
      <c r="D269" s="21">
        <v>0</v>
      </c>
      <c r="E269" s="21">
        <v>1</v>
      </c>
      <c r="F269" s="22">
        <v>0</v>
      </c>
      <c r="G269" s="16">
        <f t="shared" si="15"/>
        <v>5.7364069384136483E-7</v>
      </c>
      <c r="H269" s="16">
        <f t="shared" si="16"/>
        <v>0</v>
      </c>
      <c r="I269" s="16">
        <f t="shared" si="17"/>
        <v>0</v>
      </c>
      <c r="J269" s="16">
        <f t="shared" si="18"/>
        <v>1.4804337730172292E-7</v>
      </c>
      <c r="K269" s="16">
        <f t="shared" si="19"/>
        <v>0</v>
      </c>
    </row>
    <row r="270" spans="1:11" s="17" customFormat="1" x14ac:dyDescent="0.25">
      <c r="A270" s="52" t="s">
        <v>47</v>
      </c>
      <c r="B270" s="23">
        <v>3486503</v>
      </c>
      <c r="C270" s="23">
        <v>8581188</v>
      </c>
      <c r="D270" s="23">
        <v>8410076</v>
      </c>
      <c r="E270" s="23">
        <v>6754777</v>
      </c>
      <c r="F270" s="24">
        <v>4335668</v>
      </c>
      <c r="G270" s="18">
        <f t="shared" si="15"/>
        <v>1</v>
      </c>
      <c r="H270" s="18">
        <f t="shared" si="16"/>
        <v>1</v>
      </c>
      <c r="I270" s="18">
        <f t="shared" si="17"/>
        <v>1</v>
      </c>
      <c r="J270" s="18">
        <f t="shared" si="18"/>
        <v>1</v>
      </c>
      <c r="K270" s="18">
        <f t="shared" si="19"/>
        <v>1</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opLeftCell="A61" workbookViewId="0">
      <selection activeCell="C25" sqref="C25"/>
    </sheetView>
  </sheetViews>
  <sheetFormatPr defaultRowHeight="15" x14ac:dyDescent="0.25"/>
  <cols>
    <col min="1" max="1" width="27.85546875" style="20" bestFit="1" customWidth="1"/>
    <col min="2" max="5" width="13.85546875" style="21" bestFit="1" customWidth="1"/>
    <col min="6" max="6" width="12.7109375" style="22" bestFit="1" customWidth="1"/>
    <col min="7" max="9" width="12" bestFit="1" customWidth="1"/>
    <col min="10" max="11" width="8.140625" bestFit="1" customWidth="1"/>
  </cols>
  <sheetData>
    <row r="1" spans="1:11" x14ac:dyDescent="0.25">
      <c r="A1" s="48" t="s">
        <v>134</v>
      </c>
    </row>
    <row r="2" spans="1:11" s="17" customFormat="1" x14ac:dyDescent="0.25">
      <c r="A2" s="19" t="s">
        <v>55</v>
      </c>
      <c r="B2" s="23" t="s">
        <v>42</v>
      </c>
      <c r="C2" s="23" t="s">
        <v>43</v>
      </c>
      <c r="D2" s="23" t="s">
        <v>44</v>
      </c>
      <c r="E2" s="23" t="s">
        <v>45</v>
      </c>
      <c r="F2" s="24" t="s">
        <v>46</v>
      </c>
      <c r="G2" s="17" t="s">
        <v>49</v>
      </c>
      <c r="H2" s="17" t="s">
        <v>50</v>
      </c>
      <c r="I2" s="17" t="s">
        <v>51</v>
      </c>
      <c r="J2" s="17" t="s">
        <v>52</v>
      </c>
      <c r="K2" s="17" t="s">
        <v>53</v>
      </c>
    </row>
    <row r="3" spans="1:11" x14ac:dyDescent="0.25">
      <c r="A3" s="20" t="s">
        <v>61</v>
      </c>
      <c r="B3" s="21">
        <v>1476</v>
      </c>
      <c r="C3" s="21">
        <v>3129</v>
      </c>
      <c r="D3" s="21">
        <v>4743</v>
      </c>
      <c r="E3" s="21">
        <v>0</v>
      </c>
      <c r="F3" s="22">
        <v>24000</v>
      </c>
      <c r="G3" s="16">
        <f>B3/B$11</f>
        <v>6.1395116675679047E-2</v>
      </c>
      <c r="H3" s="16">
        <f t="shared" ref="H3:K3" si="0">C3/C$11</f>
        <v>0.76335691632105396</v>
      </c>
      <c r="I3" s="16">
        <f t="shared" si="0"/>
        <v>0.34887826406767192</v>
      </c>
      <c r="J3" s="16">
        <f t="shared" si="0"/>
        <v>0</v>
      </c>
      <c r="K3" s="16">
        <f t="shared" si="0"/>
        <v>1</v>
      </c>
    </row>
    <row r="4" spans="1:11" x14ac:dyDescent="0.25">
      <c r="A4" s="20" t="s">
        <v>62</v>
      </c>
      <c r="B4" s="21">
        <v>0</v>
      </c>
      <c r="C4" s="21">
        <v>0</v>
      </c>
      <c r="D4" s="21">
        <v>0</v>
      </c>
      <c r="E4" s="21">
        <v>140</v>
      </c>
      <c r="F4" s="22">
        <v>0</v>
      </c>
      <c r="G4" s="16">
        <f t="shared" ref="G4:G11" si="1">B4/B$11</f>
        <v>0</v>
      </c>
      <c r="H4" s="16">
        <f t="shared" ref="H4:H11" si="2">C4/C$11</f>
        <v>0</v>
      </c>
      <c r="I4" s="16">
        <f t="shared" ref="I4:I11" si="3">D4/D$11</f>
        <v>0</v>
      </c>
      <c r="J4" s="16">
        <f t="shared" ref="J4:J11" si="4">E4/E$11</f>
        <v>1</v>
      </c>
      <c r="K4" s="16">
        <f t="shared" ref="K4:K11" si="5">F4/F$11</f>
        <v>0</v>
      </c>
    </row>
    <row r="5" spans="1:11" x14ac:dyDescent="0.25">
      <c r="A5" s="20" t="s">
        <v>56</v>
      </c>
      <c r="B5" s="21">
        <v>22558</v>
      </c>
      <c r="C5" s="21">
        <v>970</v>
      </c>
      <c r="D5" s="21">
        <v>0</v>
      </c>
      <c r="E5" s="21">
        <v>0</v>
      </c>
      <c r="F5" s="22">
        <v>0</v>
      </c>
      <c r="G5" s="16">
        <f t="shared" si="1"/>
        <v>0.93831371407179398</v>
      </c>
      <c r="H5" s="16">
        <f t="shared" si="2"/>
        <v>0.2366430836789461</v>
      </c>
      <c r="I5" s="16">
        <f t="shared" si="3"/>
        <v>0</v>
      </c>
      <c r="J5" s="16">
        <f t="shared" si="4"/>
        <v>0</v>
      </c>
      <c r="K5" s="16">
        <f t="shared" si="5"/>
        <v>0</v>
      </c>
    </row>
    <row r="6" spans="1:11" x14ac:dyDescent="0.25">
      <c r="A6" s="20" t="s">
        <v>64</v>
      </c>
      <c r="B6" s="21">
        <v>0</v>
      </c>
      <c r="C6" s="21">
        <v>0</v>
      </c>
      <c r="D6" s="21">
        <v>67</v>
      </c>
      <c r="E6" s="21">
        <v>0</v>
      </c>
      <c r="F6" s="22">
        <v>0</v>
      </c>
      <c r="G6" s="16">
        <f t="shared" si="1"/>
        <v>0</v>
      </c>
      <c r="H6" s="16">
        <f t="shared" si="2"/>
        <v>0</v>
      </c>
      <c r="I6" s="16">
        <f t="shared" si="3"/>
        <v>4.9282824567855833E-3</v>
      </c>
      <c r="J6" s="16">
        <f t="shared" si="4"/>
        <v>0</v>
      </c>
      <c r="K6" s="16">
        <f t="shared" si="5"/>
        <v>0</v>
      </c>
    </row>
    <row r="7" spans="1:11" x14ac:dyDescent="0.25">
      <c r="A7" s="20" t="s">
        <v>57</v>
      </c>
      <c r="B7" s="21">
        <v>0</v>
      </c>
      <c r="C7" s="21">
        <v>0</v>
      </c>
      <c r="D7" s="21">
        <v>649</v>
      </c>
      <c r="E7" s="21">
        <v>0</v>
      </c>
      <c r="F7" s="22">
        <v>0</v>
      </c>
      <c r="G7" s="16">
        <f t="shared" si="1"/>
        <v>0</v>
      </c>
      <c r="H7" s="16">
        <f t="shared" si="2"/>
        <v>0</v>
      </c>
      <c r="I7" s="16">
        <f t="shared" si="3"/>
        <v>4.7738139021699155E-2</v>
      </c>
      <c r="J7" s="16">
        <f t="shared" si="4"/>
        <v>0</v>
      </c>
      <c r="K7" s="16">
        <f t="shared" si="5"/>
        <v>0</v>
      </c>
    </row>
    <row r="8" spans="1:11" x14ac:dyDescent="0.25">
      <c r="A8" s="20" t="s">
        <v>58</v>
      </c>
      <c r="B8" s="21">
        <v>7</v>
      </c>
      <c r="C8" s="21">
        <v>0</v>
      </c>
      <c r="D8" s="21">
        <v>0</v>
      </c>
      <c r="E8" s="21">
        <v>0</v>
      </c>
      <c r="F8" s="22">
        <v>0</v>
      </c>
      <c r="G8" s="16">
        <f t="shared" si="1"/>
        <v>2.9116925252693315E-4</v>
      </c>
      <c r="H8" s="16">
        <f t="shared" si="2"/>
        <v>0</v>
      </c>
      <c r="I8" s="16">
        <f t="shared" si="3"/>
        <v>0</v>
      </c>
      <c r="J8" s="16">
        <f t="shared" si="4"/>
        <v>0</v>
      </c>
      <c r="K8" s="16">
        <f t="shared" si="5"/>
        <v>0</v>
      </c>
    </row>
    <row r="9" spans="1:11" x14ac:dyDescent="0.25">
      <c r="A9" s="20" t="s">
        <v>59</v>
      </c>
      <c r="B9" s="21">
        <v>0</v>
      </c>
      <c r="C9" s="21">
        <v>0</v>
      </c>
      <c r="D9" s="21">
        <v>6500</v>
      </c>
      <c r="E9" s="21">
        <v>0</v>
      </c>
      <c r="F9" s="22">
        <v>0</v>
      </c>
      <c r="G9" s="16">
        <f t="shared" si="1"/>
        <v>0</v>
      </c>
      <c r="H9" s="16">
        <f t="shared" si="2"/>
        <v>0</v>
      </c>
      <c r="I9" s="16">
        <f t="shared" si="3"/>
        <v>0.47811695476278043</v>
      </c>
      <c r="J9" s="16">
        <f t="shared" si="4"/>
        <v>0</v>
      </c>
      <c r="K9" s="16">
        <f t="shared" si="5"/>
        <v>0</v>
      </c>
    </row>
    <row r="10" spans="1:11" x14ac:dyDescent="0.25">
      <c r="A10" s="20" t="s">
        <v>63</v>
      </c>
      <c r="B10" s="21">
        <v>0</v>
      </c>
      <c r="C10" s="21">
        <v>0</v>
      </c>
      <c r="D10" s="21">
        <v>1636</v>
      </c>
      <c r="E10" s="21">
        <v>0</v>
      </c>
      <c r="F10" s="22">
        <v>0</v>
      </c>
      <c r="G10" s="16">
        <f t="shared" si="1"/>
        <v>0</v>
      </c>
      <c r="H10" s="16">
        <f t="shared" si="2"/>
        <v>0</v>
      </c>
      <c r="I10" s="16">
        <f t="shared" si="3"/>
        <v>0.12033835969106289</v>
      </c>
      <c r="J10" s="16">
        <f t="shared" si="4"/>
        <v>0</v>
      </c>
      <c r="K10" s="16">
        <f t="shared" si="5"/>
        <v>0</v>
      </c>
    </row>
    <row r="11" spans="1:11" s="17" customFormat="1" x14ac:dyDescent="0.25">
      <c r="A11" s="19" t="s">
        <v>47</v>
      </c>
      <c r="B11" s="23">
        <v>24041</v>
      </c>
      <c r="C11" s="23">
        <v>4099</v>
      </c>
      <c r="D11" s="23">
        <v>13595</v>
      </c>
      <c r="E11" s="23">
        <v>140</v>
      </c>
      <c r="F11" s="24">
        <v>24000</v>
      </c>
      <c r="G11" s="18">
        <f t="shared" si="1"/>
        <v>1</v>
      </c>
      <c r="H11" s="18">
        <f t="shared" si="2"/>
        <v>1</v>
      </c>
      <c r="I11" s="18">
        <f t="shared" si="3"/>
        <v>1</v>
      </c>
      <c r="J11" s="18">
        <f t="shared" si="4"/>
        <v>1</v>
      </c>
      <c r="K11" s="18">
        <f t="shared" si="5"/>
        <v>1</v>
      </c>
    </row>
    <row r="12" spans="1:11" ht="6" customHeight="1" x14ac:dyDescent="0.25"/>
    <row r="13" spans="1:11" s="17" customFormat="1" x14ac:dyDescent="0.25">
      <c r="A13" s="30" t="s">
        <v>128</v>
      </c>
      <c r="B13" s="31">
        <f>SUM(B3,B4,B5,B6,B7,B9)</f>
        <v>24034</v>
      </c>
      <c r="C13" s="31">
        <f t="shared" ref="C13:K13" si="6">SUM(C3,C4,C5,C6,C7,C9)</f>
        <v>4099</v>
      </c>
      <c r="D13" s="31">
        <f t="shared" si="6"/>
        <v>11959</v>
      </c>
      <c r="E13" s="31">
        <f t="shared" si="6"/>
        <v>140</v>
      </c>
      <c r="F13" s="32">
        <f t="shared" si="6"/>
        <v>24000</v>
      </c>
      <c r="G13" s="33">
        <f t="shared" si="6"/>
        <v>0.99970883074747308</v>
      </c>
      <c r="H13" s="33">
        <f t="shared" si="6"/>
        <v>1</v>
      </c>
      <c r="I13" s="33">
        <f t="shared" si="6"/>
        <v>0.87966164030893701</v>
      </c>
      <c r="J13" s="33">
        <f t="shared" si="6"/>
        <v>1</v>
      </c>
      <c r="K13" s="34">
        <f t="shared" si="6"/>
        <v>1</v>
      </c>
    </row>
    <row r="15" spans="1:11" x14ac:dyDescent="0.25">
      <c r="A15" s="92" t="s">
        <v>133</v>
      </c>
    </row>
    <row r="16" spans="1:11" s="17" customFormat="1" x14ac:dyDescent="0.25">
      <c r="A16" s="19" t="s">
        <v>55</v>
      </c>
      <c r="B16" s="23" t="s">
        <v>42</v>
      </c>
      <c r="C16" s="23" t="s">
        <v>43</v>
      </c>
      <c r="D16" s="23" t="s">
        <v>44</v>
      </c>
      <c r="E16" s="23" t="s">
        <v>45</v>
      </c>
      <c r="F16" s="24" t="s">
        <v>46</v>
      </c>
      <c r="G16" s="17" t="s">
        <v>49</v>
      </c>
      <c r="H16" s="17" t="s">
        <v>50</v>
      </c>
      <c r="I16" s="17" t="s">
        <v>51</v>
      </c>
      <c r="J16" s="17" t="s">
        <v>52</v>
      </c>
      <c r="K16" s="17" t="s">
        <v>53</v>
      </c>
    </row>
    <row r="17" spans="1:11" x14ac:dyDescent="0.25">
      <c r="A17" s="20" t="s">
        <v>71</v>
      </c>
      <c r="B17" s="21">
        <v>6240739</v>
      </c>
      <c r="C17" s="21">
        <v>663900</v>
      </c>
      <c r="D17" s="21">
        <v>5204601</v>
      </c>
      <c r="E17" s="21">
        <v>4689812</v>
      </c>
      <c r="F17" s="22">
        <v>1550060</v>
      </c>
      <c r="G17" s="16">
        <f>B17/B$70</f>
        <v>5.7259732595866378E-2</v>
      </c>
      <c r="H17" s="16">
        <f t="shared" ref="H17:K17" si="7">C17/C$70</f>
        <v>4.5378062209242747E-3</v>
      </c>
      <c r="I17" s="16">
        <f t="shared" si="7"/>
        <v>5.1232796937490901E-2</v>
      </c>
      <c r="J17" s="16">
        <f t="shared" si="7"/>
        <v>2.5118394594947507E-2</v>
      </c>
      <c r="K17" s="16">
        <f t="shared" si="7"/>
        <v>1.8888645363422846E-2</v>
      </c>
    </row>
    <row r="18" spans="1:11" x14ac:dyDescent="0.25">
      <c r="A18" s="20" t="s">
        <v>72</v>
      </c>
      <c r="B18" s="21">
        <v>0</v>
      </c>
      <c r="C18" s="21">
        <v>2173</v>
      </c>
      <c r="D18" s="21">
        <v>0</v>
      </c>
      <c r="E18" s="21">
        <v>0</v>
      </c>
      <c r="F18" s="22">
        <v>62</v>
      </c>
      <c r="G18" s="16">
        <f t="shared" ref="G18:G70" si="8">B18/B$70</f>
        <v>0</v>
      </c>
      <c r="H18" s="16">
        <f t="shared" ref="H18:H70" si="9">C18/C$70</f>
        <v>1.4852617740726689E-5</v>
      </c>
      <c r="I18" s="16">
        <f t="shared" ref="I18:I70" si="10">D18/D$70</f>
        <v>0</v>
      </c>
      <c r="J18" s="16">
        <f t="shared" ref="J18:J70" si="11">E18/E$70</f>
        <v>0</v>
      </c>
      <c r="K18" s="16">
        <f t="shared" ref="K18:K70" si="12">F18/F$70</f>
        <v>7.5551656873425313E-7</v>
      </c>
    </row>
    <row r="19" spans="1:11" x14ac:dyDescent="0.25">
      <c r="A19" s="20" t="s">
        <v>65</v>
      </c>
      <c r="B19" s="21">
        <v>119524</v>
      </c>
      <c r="C19" s="21">
        <v>359511</v>
      </c>
      <c r="D19" s="21">
        <v>635943</v>
      </c>
      <c r="E19" s="21">
        <v>486358</v>
      </c>
      <c r="F19" s="22">
        <v>372096</v>
      </c>
      <c r="G19" s="16">
        <f t="shared" si="8"/>
        <v>1.0966509381001726E-3</v>
      </c>
      <c r="H19" s="16">
        <f t="shared" si="9"/>
        <v>2.4572846095657582E-3</v>
      </c>
      <c r="I19" s="16">
        <f t="shared" si="10"/>
        <v>6.2600646202886209E-3</v>
      </c>
      <c r="J19" s="16">
        <f t="shared" si="11"/>
        <v>2.6049087166840549E-3</v>
      </c>
      <c r="K19" s="16">
        <f t="shared" si="12"/>
        <v>4.5342692445119459E-3</v>
      </c>
    </row>
    <row r="20" spans="1:11" x14ac:dyDescent="0.25">
      <c r="A20" s="20" t="s">
        <v>104</v>
      </c>
      <c r="B20" s="21">
        <v>0</v>
      </c>
      <c r="C20" s="21">
        <v>0</v>
      </c>
      <c r="D20" s="21">
        <v>0</v>
      </c>
      <c r="E20" s="21">
        <v>0</v>
      </c>
      <c r="F20" s="22">
        <v>60</v>
      </c>
      <c r="G20" s="16">
        <f t="shared" si="8"/>
        <v>0</v>
      </c>
      <c r="H20" s="16">
        <f t="shared" si="9"/>
        <v>0</v>
      </c>
      <c r="I20" s="16">
        <f t="shared" si="10"/>
        <v>0</v>
      </c>
      <c r="J20" s="16">
        <f t="shared" si="11"/>
        <v>0</v>
      </c>
      <c r="K20" s="16">
        <f t="shared" si="12"/>
        <v>7.3114506651701914E-7</v>
      </c>
    </row>
    <row r="21" spans="1:11" x14ac:dyDescent="0.25">
      <c r="A21" s="20" t="s">
        <v>89</v>
      </c>
      <c r="B21" s="21">
        <v>0</v>
      </c>
      <c r="C21" s="21">
        <v>18444</v>
      </c>
      <c r="D21" s="21">
        <v>32616</v>
      </c>
      <c r="E21" s="21">
        <v>2267888</v>
      </c>
      <c r="F21" s="22">
        <v>9389090</v>
      </c>
      <c r="G21" s="16">
        <f t="shared" si="8"/>
        <v>0</v>
      </c>
      <c r="H21" s="16">
        <f t="shared" si="9"/>
        <v>1.2606612131153385E-4</v>
      </c>
      <c r="I21" s="16">
        <f t="shared" si="10"/>
        <v>3.2106378662133817E-4</v>
      </c>
      <c r="J21" s="16">
        <f t="shared" si="11"/>
        <v>1.2146692805840898E-2</v>
      </c>
      <c r="K21" s="16">
        <f t="shared" si="12"/>
        <v>0.11441311387640465</v>
      </c>
    </row>
    <row r="22" spans="1:11" x14ac:dyDescent="0.25">
      <c r="A22" s="20" t="s">
        <v>90</v>
      </c>
      <c r="B22" s="21">
        <v>0</v>
      </c>
      <c r="C22" s="21">
        <v>0</v>
      </c>
      <c r="D22" s="21">
        <v>0</v>
      </c>
      <c r="E22" s="21">
        <v>845509</v>
      </c>
      <c r="F22" s="22">
        <v>17103</v>
      </c>
      <c r="G22" s="16">
        <f t="shared" si="8"/>
        <v>0</v>
      </c>
      <c r="H22" s="16">
        <f t="shared" si="9"/>
        <v>0</v>
      </c>
      <c r="I22" s="16">
        <f t="shared" si="10"/>
        <v>0</v>
      </c>
      <c r="J22" s="16">
        <f t="shared" si="11"/>
        <v>4.5285032098471055E-3</v>
      </c>
      <c r="K22" s="16">
        <f t="shared" si="12"/>
        <v>2.0841290121067631E-4</v>
      </c>
    </row>
    <row r="23" spans="1:11" x14ac:dyDescent="0.25">
      <c r="A23" s="20" t="s">
        <v>73</v>
      </c>
      <c r="B23" s="21">
        <v>51025</v>
      </c>
      <c r="C23" s="21">
        <v>34593</v>
      </c>
      <c r="D23" s="21">
        <v>28216</v>
      </c>
      <c r="E23" s="21">
        <v>34610</v>
      </c>
      <c r="F23" s="22">
        <v>25850</v>
      </c>
      <c r="G23" s="16">
        <f t="shared" si="8"/>
        <v>4.6816216087615294E-4</v>
      </c>
      <c r="H23" s="16">
        <f t="shared" si="9"/>
        <v>2.3644574574549395E-4</v>
      </c>
      <c r="I23" s="16">
        <f t="shared" si="10"/>
        <v>2.7775128168100558E-4</v>
      </c>
      <c r="J23" s="16">
        <f t="shared" si="11"/>
        <v>1.8536940008067132E-4</v>
      </c>
      <c r="K23" s="16">
        <f t="shared" si="12"/>
        <v>3.1500166615774905E-4</v>
      </c>
    </row>
    <row r="24" spans="1:11" x14ac:dyDescent="0.25">
      <c r="A24" s="20" t="s">
        <v>66</v>
      </c>
      <c r="B24" s="21">
        <v>260183</v>
      </c>
      <c r="C24" s="21">
        <v>1437720</v>
      </c>
      <c r="D24" s="21">
        <v>3512925</v>
      </c>
      <c r="E24" s="21">
        <v>7084212</v>
      </c>
      <c r="F24" s="22">
        <v>545868</v>
      </c>
      <c r="G24" s="16">
        <f t="shared" si="8"/>
        <v>2.3872187261781497E-3</v>
      </c>
      <c r="H24" s="16">
        <f t="shared" si="9"/>
        <v>9.8269238739979638E-3</v>
      </c>
      <c r="I24" s="16">
        <f t="shared" si="10"/>
        <v>3.4580359413072248E-2</v>
      </c>
      <c r="J24" s="16">
        <f t="shared" si="11"/>
        <v>3.7942679239650175E-2</v>
      </c>
      <c r="K24" s="16">
        <f t="shared" si="12"/>
        <v>6.6518115861585372E-3</v>
      </c>
    </row>
    <row r="25" spans="1:11" x14ac:dyDescent="0.25">
      <c r="A25" s="20" t="s">
        <v>74</v>
      </c>
      <c r="B25" s="21">
        <v>13091</v>
      </c>
      <c r="C25" s="21">
        <v>315653</v>
      </c>
      <c r="D25" s="21">
        <v>140671</v>
      </c>
      <c r="E25" s="21">
        <v>293792</v>
      </c>
      <c r="F25" s="22">
        <v>361682</v>
      </c>
      <c r="G25" s="16">
        <f t="shared" si="8"/>
        <v>1.2011192254835313E-4</v>
      </c>
      <c r="H25" s="16">
        <f t="shared" si="9"/>
        <v>2.1575118949441335E-3</v>
      </c>
      <c r="I25" s="16">
        <f t="shared" si="10"/>
        <v>1.3847303141958016E-3</v>
      </c>
      <c r="J25" s="16">
        <f t="shared" si="11"/>
        <v>1.5735350126697654E-3</v>
      </c>
      <c r="K25" s="16">
        <f t="shared" si="12"/>
        <v>4.4073668324668084E-3</v>
      </c>
    </row>
    <row r="26" spans="1:11" x14ac:dyDescent="0.25">
      <c r="A26" s="20" t="s">
        <v>75</v>
      </c>
      <c r="B26" s="21">
        <v>72845</v>
      </c>
      <c r="C26" s="21">
        <v>0</v>
      </c>
      <c r="D26" s="21">
        <v>0</v>
      </c>
      <c r="E26" s="21">
        <v>0</v>
      </c>
      <c r="F26" s="22">
        <v>0</v>
      </c>
      <c r="G26" s="16">
        <f t="shared" si="8"/>
        <v>6.6836399037772389E-4</v>
      </c>
      <c r="H26" s="16">
        <f t="shared" si="9"/>
        <v>0</v>
      </c>
      <c r="I26" s="16">
        <f t="shared" si="10"/>
        <v>0</v>
      </c>
      <c r="J26" s="16">
        <f t="shared" si="11"/>
        <v>0</v>
      </c>
      <c r="K26" s="16">
        <f t="shared" si="12"/>
        <v>0</v>
      </c>
    </row>
    <row r="27" spans="1:11" x14ac:dyDescent="0.25">
      <c r="A27" s="20" t="s">
        <v>61</v>
      </c>
      <c r="B27" s="21">
        <v>11014801</v>
      </c>
      <c r="C27" s="21">
        <v>16640973</v>
      </c>
      <c r="D27" s="21">
        <v>18662415</v>
      </c>
      <c r="E27" s="21">
        <v>86570344</v>
      </c>
      <c r="F27" s="22">
        <v>4881565</v>
      </c>
      <c r="G27" s="16">
        <f t="shared" si="8"/>
        <v>0.10106247991731132</v>
      </c>
      <c r="H27" s="16">
        <f t="shared" si="9"/>
        <v>0.11374229673389501</v>
      </c>
      <c r="I27" s="16">
        <f t="shared" si="10"/>
        <v>0.18370816861046299</v>
      </c>
      <c r="J27" s="16">
        <f t="shared" si="11"/>
        <v>0.4636663603599348</v>
      </c>
      <c r="K27" s="16">
        <f t="shared" si="12"/>
        <v>5.9485536110535878E-2</v>
      </c>
    </row>
    <row r="28" spans="1:11" x14ac:dyDescent="0.25">
      <c r="A28" s="20" t="s">
        <v>62</v>
      </c>
      <c r="B28" s="21">
        <v>2950745</v>
      </c>
      <c r="C28" s="21">
        <v>3942223</v>
      </c>
      <c r="D28" s="21">
        <v>5459131</v>
      </c>
      <c r="E28" s="21">
        <v>3559462</v>
      </c>
      <c r="F28" s="22">
        <v>5708654</v>
      </c>
      <c r="G28" s="16">
        <f t="shared" si="8"/>
        <v>2.7073535627525798E-2</v>
      </c>
      <c r="H28" s="16">
        <f t="shared" si="9"/>
        <v>2.6945389446709982E-2</v>
      </c>
      <c r="I28" s="16">
        <f t="shared" si="10"/>
        <v>5.3738326910777914E-2</v>
      </c>
      <c r="J28" s="16">
        <f t="shared" si="11"/>
        <v>1.9064297473272072E-2</v>
      </c>
      <c r="K28" s="16">
        <f t="shared" si="12"/>
        <v>6.9564236809210783E-2</v>
      </c>
    </row>
    <row r="29" spans="1:11" x14ac:dyDescent="0.25">
      <c r="A29" s="20" t="s">
        <v>91</v>
      </c>
      <c r="B29" s="21">
        <v>0</v>
      </c>
      <c r="C29" s="21">
        <v>2718</v>
      </c>
      <c r="D29" s="21">
        <v>0</v>
      </c>
      <c r="E29" s="21">
        <v>0</v>
      </c>
      <c r="F29" s="22">
        <v>0</v>
      </c>
      <c r="G29" s="16">
        <f t="shared" si="8"/>
        <v>0</v>
      </c>
      <c r="H29" s="16">
        <f t="shared" si="9"/>
        <v>1.8577733556969693E-5</v>
      </c>
      <c r="I29" s="16">
        <f t="shared" si="10"/>
        <v>0</v>
      </c>
      <c r="J29" s="16">
        <f t="shared" si="11"/>
        <v>0</v>
      </c>
      <c r="K29" s="16">
        <f t="shared" si="12"/>
        <v>0</v>
      </c>
    </row>
    <row r="30" spans="1:11" x14ac:dyDescent="0.25">
      <c r="A30" s="20" t="s">
        <v>76</v>
      </c>
      <c r="B30" s="21">
        <v>0</v>
      </c>
      <c r="C30" s="21">
        <v>0</v>
      </c>
      <c r="D30" s="21">
        <v>683</v>
      </c>
      <c r="E30" s="21">
        <v>0</v>
      </c>
      <c r="F30" s="22">
        <v>3948</v>
      </c>
      <c r="G30" s="16">
        <f t="shared" si="8"/>
        <v>0</v>
      </c>
      <c r="H30" s="16">
        <f t="shared" si="9"/>
        <v>0</v>
      </c>
      <c r="I30" s="16">
        <f t="shared" si="10"/>
        <v>6.7232820168743553E-6</v>
      </c>
      <c r="J30" s="16">
        <f t="shared" si="11"/>
        <v>0</v>
      </c>
      <c r="K30" s="16">
        <f t="shared" si="12"/>
        <v>4.8109345376819859E-5</v>
      </c>
    </row>
    <row r="31" spans="1:11" x14ac:dyDescent="0.25">
      <c r="A31" s="20" t="s">
        <v>77</v>
      </c>
      <c r="B31" s="21">
        <v>0</v>
      </c>
      <c r="C31" s="21">
        <v>0</v>
      </c>
      <c r="D31" s="21">
        <v>0</v>
      </c>
      <c r="E31" s="21">
        <v>28</v>
      </c>
      <c r="F31" s="22">
        <v>0</v>
      </c>
      <c r="G31" s="16">
        <f t="shared" si="8"/>
        <v>0</v>
      </c>
      <c r="H31" s="16">
        <f t="shared" si="9"/>
        <v>0</v>
      </c>
      <c r="I31" s="16">
        <f t="shared" si="10"/>
        <v>0</v>
      </c>
      <c r="J31" s="16">
        <f t="shared" si="11"/>
        <v>1.4996657619932957E-7</v>
      </c>
      <c r="K31" s="16">
        <f t="shared" si="12"/>
        <v>0</v>
      </c>
    </row>
    <row r="32" spans="1:11" x14ac:dyDescent="0.25">
      <c r="A32" s="20" t="s">
        <v>78</v>
      </c>
      <c r="B32" s="21">
        <v>12764</v>
      </c>
      <c r="C32" s="21">
        <v>0</v>
      </c>
      <c r="D32" s="21">
        <v>0</v>
      </c>
      <c r="E32" s="21">
        <v>1856485</v>
      </c>
      <c r="F32" s="22">
        <v>471542</v>
      </c>
      <c r="G32" s="16">
        <f t="shared" si="8"/>
        <v>1.1711164765160639E-4</v>
      </c>
      <c r="H32" s="16">
        <f t="shared" si="9"/>
        <v>0</v>
      </c>
      <c r="I32" s="16">
        <f t="shared" si="10"/>
        <v>0</v>
      </c>
      <c r="J32" s="16">
        <f t="shared" si="11"/>
        <v>9.9432392576932985E-3</v>
      </c>
      <c r="K32" s="16">
        <f t="shared" si="12"/>
        <v>5.7460934492594706E-3</v>
      </c>
    </row>
    <row r="33" spans="1:11" x14ac:dyDescent="0.25">
      <c r="A33" s="20" t="s">
        <v>107</v>
      </c>
      <c r="B33" s="21">
        <v>0</v>
      </c>
      <c r="C33" s="21">
        <v>0</v>
      </c>
      <c r="D33" s="21">
        <v>1377</v>
      </c>
      <c r="E33" s="21">
        <v>0</v>
      </c>
      <c r="F33" s="22">
        <v>0</v>
      </c>
      <c r="G33" s="16">
        <f t="shared" si="8"/>
        <v>0</v>
      </c>
      <c r="H33" s="16">
        <f t="shared" si="9"/>
        <v>0</v>
      </c>
      <c r="I33" s="16">
        <f t="shared" si="10"/>
        <v>1.3554845296099541E-5</v>
      </c>
      <c r="J33" s="16">
        <f t="shared" si="11"/>
        <v>0</v>
      </c>
      <c r="K33" s="16">
        <f t="shared" si="12"/>
        <v>0</v>
      </c>
    </row>
    <row r="34" spans="1:11" x14ac:dyDescent="0.25">
      <c r="A34" s="20" t="s">
        <v>56</v>
      </c>
      <c r="B34" s="21">
        <v>19117</v>
      </c>
      <c r="C34" s="21">
        <v>382975</v>
      </c>
      <c r="D34" s="21">
        <v>1387491</v>
      </c>
      <c r="E34" s="21">
        <v>80156</v>
      </c>
      <c r="F34" s="22">
        <v>82644</v>
      </c>
      <c r="G34" s="16">
        <f t="shared" si="8"/>
        <v>1.7540139205231585E-4</v>
      </c>
      <c r="H34" s="16">
        <f t="shared" si="9"/>
        <v>2.6176628068360812E-3</v>
      </c>
      <c r="I34" s="16">
        <f t="shared" si="10"/>
        <v>1.3658116089128867E-2</v>
      </c>
      <c r="J34" s="16">
        <f t="shared" si="11"/>
        <v>4.2931146006548076E-4</v>
      </c>
      <c r="K34" s="16">
        <f t="shared" si="12"/>
        <v>1.0070792146205422E-3</v>
      </c>
    </row>
    <row r="35" spans="1:11" x14ac:dyDescent="0.25">
      <c r="A35" s="20" t="s">
        <v>64</v>
      </c>
      <c r="B35" s="21">
        <v>6351</v>
      </c>
      <c r="C35" s="21">
        <v>82045</v>
      </c>
      <c r="D35" s="21">
        <v>285991</v>
      </c>
      <c r="E35" s="21">
        <v>17268211</v>
      </c>
      <c r="F35" s="22">
        <v>619671</v>
      </c>
      <c r="G35" s="16">
        <f t="shared" si="8"/>
        <v>5.8271394095530567E-5</v>
      </c>
      <c r="H35" s="16">
        <f t="shared" si="9"/>
        <v>5.6078371952964629E-4</v>
      </c>
      <c r="I35" s="16">
        <f t="shared" si="10"/>
        <v>2.8152242273615136E-3</v>
      </c>
      <c r="J35" s="16">
        <f t="shared" si="11"/>
        <v>9.2487660027057189E-2</v>
      </c>
      <c r="K35" s="16">
        <f t="shared" si="12"/>
        <v>7.5511565752277958E-3</v>
      </c>
    </row>
    <row r="36" spans="1:11" x14ac:dyDescent="0.25">
      <c r="A36" s="20" t="s">
        <v>122</v>
      </c>
      <c r="B36" s="21">
        <v>0</v>
      </c>
      <c r="C36" s="21">
        <v>0</v>
      </c>
      <c r="D36" s="21">
        <v>0</v>
      </c>
      <c r="E36" s="21">
        <v>0</v>
      </c>
      <c r="F36" s="22">
        <v>0</v>
      </c>
      <c r="G36" s="16">
        <f t="shared" si="8"/>
        <v>0</v>
      </c>
      <c r="H36" s="16">
        <f t="shared" si="9"/>
        <v>0</v>
      </c>
      <c r="I36" s="16">
        <f t="shared" si="10"/>
        <v>0</v>
      </c>
      <c r="J36" s="16">
        <f t="shared" si="11"/>
        <v>0</v>
      </c>
      <c r="K36" s="16">
        <f t="shared" si="12"/>
        <v>0</v>
      </c>
    </row>
    <row r="37" spans="1:11" x14ac:dyDescent="0.25">
      <c r="A37" s="20" t="s">
        <v>79</v>
      </c>
      <c r="B37" s="21">
        <v>0</v>
      </c>
      <c r="C37" s="21">
        <v>68775</v>
      </c>
      <c r="D37" s="21">
        <v>0</v>
      </c>
      <c r="E37" s="21">
        <v>0</v>
      </c>
      <c r="F37" s="22">
        <v>0</v>
      </c>
      <c r="G37" s="16">
        <f t="shared" si="8"/>
        <v>0</v>
      </c>
      <c r="H37" s="16">
        <f t="shared" si="9"/>
        <v>4.7008227571029826E-4</v>
      </c>
      <c r="I37" s="16">
        <f t="shared" si="10"/>
        <v>0</v>
      </c>
      <c r="J37" s="16">
        <f t="shared" si="11"/>
        <v>0</v>
      </c>
      <c r="K37" s="16">
        <f t="shared" si="12"/>
        <v>0</v>
      </c>
    </row>
    <row r="38" spans="1:11" x14ac:dyDescent="0.25">
      <c r="A38" s="20" t="s">
        <v>108</v>
      </c>
      <c r="B38" s="21">
        <v>0</v>
      </c>
      <c r="C38" s="21">
        <v>1636</v>
      </c>
      <c r="D38" s="21">
        <v>0</v>
      </c>
      <c r="E38" s="21">
        <v>1184</v>
      </c>
      <c r="F38" s="22">
        <v>0</v>
      </c>
      <c r="G38" s="16">
        <f t="shared" si="8"/>
        <v>0</v>
      </c>
      <c r="H38" s="16">
        <f t="shared" si="9"/>
        <v>1.1182182523621199E-5</v>
      </c>
      <c r="I38" s="16">
        <f t="shared" si="10"/>
        <v>0</v>
      </c>
      <c r="J38" s="16">
        <f t="shared" si="11"/>
        <v>6.3414437935716506E-6</v>
      </c>
      <c r="K38" s="16">
        <f t="shared" si="12"/>
        <v>0</v>
      </c>
    </row>
    <row r="39" spans="1:11" x14ac:dyDescent="0.25">
      <c r="A39" s="20" t="s">
        <v>57</v>
      </c>
      <c r="B39" s="21">
        <v>3158432</v>
      </c>
      <c r="C39" s="21">
        <v>1147925</v>
      </c>
      <c r="D39" s="21">
        <v>545961</v>
      </c>
      <c r="E39" s="21">
        <v>249558</v>
      </c>
      <c r="F39" s="22">
        <v>2785827</v>
      </c>
      <c r="G39" s="16">
        <f t="shared" si="8"/>
        <v>2.8979095543368732E-2</v>
      </c>
      <c r="H39" s="16">
        <f t="shared" si="9"/>
        <v>7.8461533456160547E-3</v>
      </c>
      <c r="I39" s="16">
        <f t="shared" si="10"/>
        <v>5.3743042067565736E-3</v>
      </c>
      <c r="J39" s="16">
        <f t="shared" si="11"/>
        <v>1.3366199579697246E-3</v>
      </c>
      <c r="K39" s="16">
        <f t="shared" si="12"/>
        <v>3.3947394453665132E-2</v>
      </c>
    </row>
    <row r="40" spans="1:11" x14ac:dyDescent="0.25">
      <c r="A40" s="20" t="s">
        <v>92</v>
      </c>
      <c r="B40" s="21">
        <v>78066</v>
      </c>
      <c r="C40" s="21">
        <v>161714</v>
      </c>
      <c r="D40" s="21">
        <v>133143</v>
      </c>
      <c r="E40" s="21">
        <v>247674</v>
      </c>
      <c r="F40" s="22">
        <v>390095</v>
      </c>
      <c r="G40" s="16">
        <f t="shared" si="8"/>
        <v>7.1626746204718776E-4</v>
      </c>
      <c r="H40" s="16">
        <f t="shared" si="9"/>
        <v>1.1053273011154515E-3</v>
      </c>
      <c r="I40" s="16">
        <f t="shared" si="10"/>
        <v>1.3106265557433416E-3</v>
      </c>
      <c r="J40" s="16">
        <f t="shared" si="11"/>
        <v>1.3265293497711698E-3</v>
      </c>
      <c r="K40" s="16">
        <f t="shared" si="12"/>
        <v>4.7536005787159434E-3</v>
      </c>
    </row>
    <row r="41" spans="1:11" x14ac:dyDescent="0.25">
      <c r="A41" s="20" t="s">
        <v>80</v>
      </c>
      <c r="B41" s="21">
        <v>110</v>
      </c>
      <c r="C41" s="21">
        <v>0</v>
      </c>
      <c r="D41" s="21">
        <v>0</v>
      </c>
      <c r="E41" s="21">
        <v>0</v>
      </c>
      <c r="F41" s="22">
        <v>0</v>
      </c>
      <c r="G41" s="16">
        <f t="shared" si="8"/>
        <v>1.0092667848383502E-6</v>
      </c>
      <c r="H41" s="16">
        <f t="shared" si="9"/>
        <v>0</v>
      </c>
      <c r="I41" s="16">
        <f t="shared" si="10"/>
        <v>0</v>
      </c>
      <c r="J41" s="16">
        <f t="shared" si="11"/>
        <v>0</v>
      </c>
      <c r="K41" s="16">
        <f t="shared" si="12"/>
        <v>0</v>
      </c>
    </row>
    <row r="42" spans="1:11" x14ac:dyDescent="0.25">
      <c r="A42" s="20" t="s">
        <v>127</v>
      </c>
      <c r="B42" s="21">
        <v>28</v>
      </c>
      <c r="C42" s="21">
        <v>0</v>
      </c>
      <c r="D42" s="21">
        <v>524</v>
      </c>
      <c r="E42" s="21">
        <v>0</v>
      </c>
      <c r="F42" s="22">
        <v>373</v>
      </c>
      <c r="G42" s="16">
        <f t="shared" si="8"/>
        <v>2.5690427250430734E-7</v>
      </c>
      <c r="H42" s="16">
        <f t="shared" si="9"/>
        <v>0</v>
      </c>
      <c r="I42" s="16">
        <f t="shared" si="10"/>
        <v>5.1581255883486996E-6</v>
      </c>
      <c r="J42" s="16">
        <f t="shared" si="11"/>
        <v>0</v>
      </c>
      <c r="K42" s="16">
        <f t="shared" si="12"/>
        <v>4.5452851635141354E-6</v>
      </c>
    </row>
    <row r="43" spans="1:11" x14ac:dyDescent="0.25">
      <c r="A43" s="20" t="s">
        <v>68</v>
      </c>
      <c r="B43" s="21">
        <v>14174577</v>
      </c>
      <c r="C43" s="21">
        <v>19534661</v>
      </c>
      <c r="D43" s="21">
        <v>12904885</v>
      </c>
      <c r="E43" s="21">
        <v>4369566</v>
      </c>
      <c r="F43" s="22">
        <v>7994499</v>
      </c>
      <c r="G43" s="16">
        <f t="shared" si="8"/>
        <v>0.13005390686576027</v>
      </c>
      <c r="H43" s="16">
        <f t="shared" si="9"/>
        <v>0.13352087092852361</v>
      </c>
      <c r="I43" s="16">
        <f t="shared" si="10"/>
        <v>0.12703247620839181</v>
      </c>
      <c r="J43" s="16">
        <f t="shared" si="11"/>
        <v>2.3403173303464277E-2</v>
      </c>
      <c r="K43" s="16">
        <f t="shared" si="12"/>
        <v>9.7418975052087381E-2</v>
      </c>
    </row>
    <row r="44" spans="1:11" x14ac:dyDescent="0.25">
      <c r="A44" s="20" t="s">
        <v>93</v>
      </c>
      <c r="B44" s="21">
        <v>726547</v>
      </c>
      <c r="C44" s="21">
        <v>554225</v>
      </c>
      <c r="D44" s="21">
        <v>656980</v>
      </c>
      <c r="E44" s="21">
        <v>395624</v>
      </c>
      <c r="F44" s="22">
        <v>112545</v>
      </c>
      <c r="G44" s="16">
        <f t="shared" si="8"/>
        <v>6.6661795883995352E-3</v>
      </c>
      <c r="H44" s="16">
        <f t="shared" si="9"/>
        <v>3.7881693821234467E-3</v>
      </c>
      <c r="I44" s="16">
        <f t="shared" si="10"/>
        <v>6.4671476126590246E-3</v>
      </c>
      <c r="J44" s="16">
        <f t="shared" si="11"/>
        <v>2.1189420265101274E-3</v>
      </c>
      <c r="K44" s="16">
        <f t="shared" si="12"/>
        <v>1.3714453585192987E-3</v>
      </c>
    </row>
    <row r="45" spans="1:11" x14ac:dyDescent="0.25">
      <c r="A45" s="20" t="s">
        <v>58</v>
      </c>
      <c r="B45" s="21">
        <v>19752</v>
      </c>
      <c r="C45" s="21">
        <v>40475</v>
      </c>
      <c r="D45" s="21">
        <v>47961</v>
      </c>
      <c r="E45" s="21">
        <v>169414</v>
      </c>
      <c r="F45" s="22">
        <v>641491</v>
      </c>
      <c r="G45" s="16">
        <f t="shared" si="8"/>
        <v>1.8122761394660995E-4</v>
      </c>
      <c r="H45" s="16">
        <f t="shared" si="9"/>
        <v>2.7664965626134964E-4</v>
      </c>
      <c r="I45" s="16">
        <f t="shared" si="10"/>
        <v>4.721161476007481E-4</v>
      </c>
      <c r="J45" s="16">
        <f t="shared" si="11"/>
        <v>9.0737276929404355E-4</v>
      </c>
      <c r="K45" s="16">
        <f t="shared" si="12"/>
        <v>7.8170496644178189E-3</v>
      </c>
    </row>
    <row r="46" spans="1:11" x14ac:dyDescent="0.25">
      <c r="A46" s="20" t="s">
        <v>110</v>
      </c>
      <c r="B46" s="21">
        <v>0</v>
      </c>
      <c r="C46" s="21">
        <v>0</v>
      </c>
      <c r="D46" s="21">
        <v>0</v>
      </c>
      <c r="E46" s="21">
        <v>0</v>
      </c>
      <c r="F46" s="22">
        <v>781</v>
      </c>
      <c r="G46" s="16">
        <f t="shared" si="8"/>
        <v>0</v>
      </c>
      <c r="H46" s="16">
        <f t="shared" si="9"/>
        <v>0</v>
      </c>
      <c r="I46" s="16">
        <f t="shared" si="10"/>
        <v>0</v>
      </c>
      <c r="J46" s="16">
        <f t="shared" si="11"/>
        <v>0</v>
      </c>
      <c r="K46" s="16">
        <f t="shared" si="12"/>
        <v>9.5170716158298661E-6</v>
      </c>
    </row>
    <row r="47" spans="1:11" x14ac:dyDescent="0.25">
      <c r="A47" s="20" t="s">
        <v>94</v>
      </c>
      <c r="B47" s="21">
        <v>0</v>
      </c>
      <c r="C47" s="21">
        <v>522</v>
      </c>
      <c r="D47" s="21">
        <v>0</v>
      </c>
      <c r="E47" s="21">
        <v>0</v>
      </c>
      <c r="F47" s="22">
        <v>0</v>
      </c>
      <c r="G47" s="16">
        <f t="shared" si="8"/>
        <v>0</v>
      </c>
      <c r="H47" s="16">
        <f t="shared" si="9"/>
        <v>3.5679090937226563E-6</v>
      </c>
      <c r="I47" s="16">
        <f t="shared" si="10"/>
        <v>0</v>
      </c>
      <c r="J47" s="16">
        <f t="shared" si="11"/>
        <v>0</v>
      </c>
      <c r="K47" s="16">
        <f t="shared" si="12"/>
        <v>0</v>
      </c>
    </row>
    <row r="48" spans="1:11" x14ac:dyDescent="0.25">
      <c r="A48" s="20" t="s">
        <v>95</v>
      </c>
      <c r="B48" s="21">
        <v>0</v>
      </c>
      <c r="C48" s="21">
        <v>2416</v>
      </c>
      <c r="D48" s="21">
        <v>0</v>
      </c>
      <c r="E48" s="21">
        <v>140716</v>
      </c>
      <c r="F48" s="22">
        <v>32353</v>
      </c>
      <c r="G48" s="16">
        <f t="shared" si="8"/>
        <v>0</v>
      </c>
      <c r="H48" s="16">
        <f t="shared" si="9"/>
        <v>1.6513540939528616E-5</v>
      </c>
      <c r="I48" s="16">
        <f t="shared" si="10"/>
        <v>0</v>
      </c>
      <c r="J48" s="16">
        <f t="shared" si="11"/>
        <v>7.5366774058803075E-4</v>
      </c>
      <c r="K48" s="16">
        <f t="shared" si="12"/>
        <v>3.9424560561708533E-4</v>
      </c>
    </row>
    <row r="49" spans="1:11" x14ac:dyDescent="0.25">
      <c r="A49" s="20" t="s">
        <v>67</v>
      </c>
      <c r="B49" s="21">
        <v>439847</v>
      </c>
      <c r="C49" s="21">
        <v>619183</v>
      </c>
      <c r="D49" s="21">
        <v>3900017</v>
      </c>
      <c r="E49" s="21">
        <v>2905844</v>
      </c>
      <c r="F49" s="22">
        <v>2357757</v>
      </c>
      <c r="G49" s="16">
        <f t="shared" si="8"/>
        <v>4.0356633410072165E-3</v>
      </c>
      <c r="H49" s="16">
        <f t="shared" si="9"/>
        <v>4.2321621769702599E-3</v>
      </c>
      <c r="I49" s="16">
        <f t="shared" si="10"/>
        <v>3.8390796722700252E-2</v>
      </c>
      <c r="J49" s="16">
        <f t="shared" si="11"/>
        <v>1.5563552701763022E-2</v>
      </c>
      <c r="K49" s="16">
        <f t="shared" si="12"/>
        <v>2.8731039976599457E-2</v>
      </c>
    </row>
    <row r="50" spans="1:11" x14ac:dyDescent="0.25">
      <c r="A50" s="20" t="s">
        <v>96</v>
      </c>
      <c r="B50" s="21">
        <v>29822367</v>
      </c>
      <c r="C50" s="21">
        <v>39122507</v>
      </c>
      <c r="D50" s="21">
        <v>18658617</v>
      </c>
      <c r="E50" s="21">
        <v>15331537</v>
      </c>
      <c r="F50" s="22">
        <v>13271542</v>
      </c>
      <c r="G50" s="16">
        <f t="shared" si="8"/>
        <v>0.2736247678032665</v>
      </c>
      <c r="H50" s="16">
        <f t="shared" si="9"/>
        <v>0.26740526531518827</v>
      </c>
      <c r="I50" s="16">
        <f t="shared" si="10"/>
        <v>0.18367078204369858</v>
      </c>
      <c r="J50" s="16">
        <f t="shared" si="11"/>
        <v>8.2114932562976459E-2</v>
      </c>
      <c r="K50" s="16">
        <f t="shared" si="12"/>
        <v>0.1617237076395569</v>
      </c>
    </row>
    <row r="51" spans="1:11" x14ac:dyDescent="0.25">
      <c r="A51" s="20" t="s">
        <v>82</v>
      </c>
      <c r="B51" s="21">
        <v>508150</v>
      </c>
      <c r="C51" s="21">
        <v>6906316</v>
      </c>
      <c r="D51" s="21">
        <v>224722</v>
      </c>
      <c r="E51" s="21">
        <v>1096857</v>
      </c>
      <c r="F51" s="22">
        <v>271970</v>
      </c>
      <c r="G51" s="16">
        <f t="shared" si="8"/>
        <v>4.6623537883237059E-3</v>
      </c>
      <c r="H51" s="16">
        <f t="shared" si="9"/>
        <v>4.7205187089123142E-2</v>
      </c>
      <c r="I51" s="16">
        <f t="shared" si="10"/>
        <v>2.212107439818505E-3</v>
      </c>
      <c r="J51" s="16">
        <f t="shared" si="11"/>
        <v>5.8747103167952871E-3</v>
      </c>
      <c r="K51" s="16">
        <f t="shared" si="12"/>
        <v>3.3141587290105618E-3</v>
      </c>
    </row>
    <row r="52" spans="1:11" x14ac:dyDescent="0.25">
      <c r="A52" s="20" t="s">
        <v>112</v>
      </c>
      <c r="B52" s="21">
        <v>0</v>
      </c>
      <c r="C52" s="21">
        <v>0</v>
      </c>
      <c r="D52" s="21">
        <v>0</v>
      </c>
      <c r="E52" s="21">
        <v>0</v>
      </c>
      <c r="F52" s="22">
        <v>713</v>
      </c>
      <c r="G52" s="16">
        <f t="shared" si="8"/>
        <v>0</v>
      </c>
      <c r="H52" s="16">
        <f t="shared" si="9"/>
        <v>0</v>
      </c>
      <c r="I52" s="16">
        <f t="shared" si="10"/>
        <v>0</v>
      </c>
      <c r="J52" s="16">
        <f t="shared" si="11"/>
        <v>0</v>
      </c>
      <c r="K52" s="16">
        <f t="shared" si="12"/>
        <v>8.6884405404439111E-6</v>
      </c>
    </row>
    <row r="53" spans="1:11" x14ac:dyDescent="0.25">
      <c r="A53" s="20" t="s">
        <v>97</v>
      </c>
      <c r="B53" s="21">
        <v>523</v>
      </c>
      <c r="C53" s="21">
        <v>0</v>
      </c>
      <c r="D53" s="21">
        <v>0</v>
      </c>
      <c r="E53" s="21">
        <v>0</v>
      </c>
      <c r="F53" s="22">
        <v>0</v>
      </c>
      <c r="G53" s="16">
        <f t="shared" si="8"/>
        <v>4.7986048042768834E-6</v>
      </c>
      <c r="H53" s="16">
        <f t="shared" si="9"/>
        <v>0</v>
      </c>
      <c r="I53" s="16">
        <f t="shared" si="10"/>
        <v>0</v>
      </c>
      <c r="J53" s="16">
        <f t="shared" si="11"/>
        <v>0</v>
      </c>
      <c r="K53" s="16">
        <f t="shared" si="12"/>
        <v>0</v>
      </c>
    </row>
    <row r="54" spans="1:11" x14ac:dyDescent="0.25">
      <c r="A54" s="20" t="s">
        <v>113</v>
      </c>
      <c r="B54" s="21">
        <v>0</v>
      </c>
      <c r="C54" s="21">
        <v>0</v>
      </c>
      <c r="D54" s="21">
        <v>3652</v>
      </c>
      <c r="E54" s="21">
        <v>7831</v>
      </c>
      <c r="F54" s="22">
        <v>5532</v>
      </c>
      <c r="G54" s="16">
        <f t="shared" si="8"/>
        <v>0</v>
      </c>
      <c r="H54" s="16">
        <f t="shared" si="9"/>
        <v>0</v>
      </c>
      <c r="I54" s="16">
        <f t="shared" si="10"/>
        <v>3.5949379100476052E-5</v>
      </c>
      <c r="J54" s="16">
        <f t="shared" si="11"/>
        <v>4.1942437793462499E-5</v>
      </c>
      <c r="K54" s="16">
        <f t="shared" si="12"/>
        <v>6.7411575132869168E-5</v>
      </c>
    </row>
    <row r="55" spans="1:11" x14ac:dyDescent="0.25">
      <c r="A55" s="20" t="s">
        <v>59</v>
      </c>
      <c r="B55" s="21">
        <v>30499065</v>
      </c>
      <c r="C55" s="21">
        <v>41895965</v>
      </c>
      <c r="D55" s="21">
        <v>22875699</v>
      </c>
      <c r="E55" s="21">
        <v>4079263</v>
      </c>
      <c r="F55" s="22">
        <v>14143406</v>
      </c>
      <c r="G55" s="16">
        <f t="shared" si="8"/>
        <v>0.27983357521023511</v>
      </c>
      <c r="H55" s="16">
        <f t="shared" si="9"/>
        <v>0.28636205845552898</v>
      </c>
      <c r="I55" s="16">
        <f t="shared" si="10"/>
        <v>0.22518268771615033</v>
      </c>
      <c r="J55" s="16">
        <f t="shared" si="11"/>
        <v>2.1848325197378778E-2</v>
      </c>
      <c r="K55" s="16">
        <f t="shared" si="12"/>
        <v>0.17234802534412014</v>
      </c>
    </row>
    <row r="56" spans="1:11" x14ac:dyDescent="0.25">
      <c r="A56" s="20" t="s">
        <v>83</v>
      </c>
      <c r="B56" s="21">
        <v>8261057</v>
      </c>
      <c r="C56" s="21">
        <v>11182862</v>
      </c>
      <c r="D56" s="21">
        <v>1331871</v>
      </c>
      <c r="E56" s="21">
        <v>44799</v>
      </c>
      <c r="F56" s="22">
        <v>45030</v>
      </c>
      <c r="G56" s="16">
        <f t="shared" si="8"/>
        <v>7.5796458525057703E-2</v>
      </c>
      <c r="H56" s="16">
        <f t="shared" si="9"/>
        <v>7.6435699279014432E-2</v>
      </c>
      <c r="I56" s="16">
        <f t="shared" si="10"/>
        <v>1.3110606651678571E-2</v>
      </c>
      <c r="J56" s="16">
        <f t="shared" si="11"/>
        <v>2.3994116596977734E-4</v>
      </c>
      <c r="K56" s="16">
        <f t="shared" si="12"/>
        <v>5.4872437242102284E-4</v>
      </c>
    </row>
    <row r="57" spans="1:11" x14ac:dyDescent="0.25">
      <c r="A57" s="20" t="s">
        <v>84</v>
      </c>
      <c r="B57" s="21">
        <v>0</v>
      </c>
      <c r="C57" s="21">
        <v>0</v>
      </c>
      <c r="D57" s="21">
        <v>152</v>
      </c>
      <c r="E57" s="21">
        <v>112</v>
      </c>
      <c r="F57" s="22">
        <v>0</v>
      </c>
      <c r="G57" s="16">
        <f t="shared" si="8"/>
        <v>0</v>
      </c>
      <c r="H57" s="16">
        <f t="shared" si="9"/>
        <v>0</v>
      </c>
      <c r="I57" s="16">
        <f t="shared" si="10"/>
        <v>1.4962501706660352E-6</v>
      </c>
      <c r="J57" s="16">
        <f t="shared" si="11"/>
        <v>5.9986630479731828E-7</v>
      </c>
      <c r="K57" s="16">
        <f t="shared" si="12"/>
        <v>0</v>
      </c>
    </row>
    <row r="58" spans="1:11" x14ac:dyDescent="0.25">
      <c r="A58" s="20" t="s">
        <v>98</v>
      </c>
      <c r="B58" s="21">
        <v>28</v>
      </c>
      <c r="C58" s="21">
        <v>97</v>
      </c>
      <c r="D58" s="21">
        <v>6468</v>
      </c>
      <c r="E58" s="21">
        <v>31809175</v>
      </c>
      <c r="F58" s="22">
        <v>14856046</v>
      </c>
      <c r="G58" s="16">
        <f t="shared" si="8"/>
        <v>2.5690427250430734E-7</v>
      </c>
      <c r="H58" s="16">
        <f t="shared" si="9"/>
        <v>6.6300226454233265E-7</v>
      </c>
      <c r="I58" s="16">
        <f t="shared" si="10"/>
        <v>6.366938226228891E-5</v>
      </c>
      <c r="J58" s="16">
        <f t="shared" si="11"/>
        <v>0.17036832380268963</v>
      </c>
      <c r="K58" s="16">
        <f t="shared" si="12"/>
        <v>0.18103207901416493</v>
      </c>
    </row>
    <row r="59" spans="1:11" x14ac:dyDescent="0.25">
      <c r="A59" s="20" t="s">
        <v>85</v>
      </c>
      <c r="B59" s="21">
        <v>19755</v>
      </c>
      <c r="C59" s="21">
        <v>0</v>
      </c>
      <c r="D59" s="21">
        <v>0</v>
      </c>
      <c r="E59" s="21">
        <v>676</v>
      </c>
      <c r="F59" s="22">
        <v>464</v>
      </c>
      <c r="G59" s="16">
        <f t="shared" si="8"/>
        <v>1.8125513940437827E-4</v>
      </c>
      <c r="H59" s="16">
        <f t="shared" si="9"/>
        <v>0</v>
      </c>
      <c r="I59" s="16">
        <f t="shared" si="10"/>
        <v>0</v>
      </c>
      <c r="J59" s="16">
        <f t="shared" si="11"/>
        <v>3.620621625383814E-6</v>
      </c>
      <c r="K59" s="16">
        <f t="shared" si="12"/>
        <v>5.6541885143982813E-6</v>
      </c>
    </row>
    <row r="60" spans="1:11" x14ac:dyDescent="0.25">
      <c r="A60" s="20" t="s">
        <v>60</v>
      </c>
      <c r="B60" s="21">
        <v>90818</v>
      </c>
      <c r="C60" s="21">
        <v>76857</v>
      </c>
      <c r="D60" s="21">
        <v>70819</v>
      </c>
      <c r="E60" s="21">
        <v>50349</v>
      </c>
      <c r="F60" s="22">
        <v>55516</v>
      </c>
      <c r="G60" s="16">
        <f t="shared" si="8"/>
        <v>8.3326900786772089E-4</v>
      </c>
      <c r="H60" s="16">
        <f t="shared" si="9"/>
        <v>5.2532335098896973E-4</v>
      </c>
      <c r="I60" s="16">
        <f t="shared" si="10"/>
        <v>6.9712461076577587E-4</v>
      </c>
      <c r="J60" s="16">
        <f t="shared" si="11"/>
        <v>2.6966668375214448E-4</v>
      </c>
      <c r="K60" s="16">
        <f t="shared" si="12"/>
        <v>6.7650415854598057E-4</v>
      </c>
    </row>
    <row r="61" spans="1:11" x14ac:dyDescent="0.25">
      <c r="A61" s="20" t="s">
        <v>114</v>
      </c>
      <c r="B61" s="21">
        <v>0</v>
      </c>
      <c r="C61" s="21">
        <v>0</v>
      </c>
      <c r="D61" s="21">
        <v>0</v>
      </c>
      <c r="E61" s="21">
        <v>0</v>
      </c>
      <c r="F61" s="22">
        <v>0</v>
      </c>
      <c r="G61" s="16">
        <f t="shared" si="8"/>
        <v>0</v>
      </c>
      <c r="H61" s="16">
        <f t="shared" si="9"/>
        <v>0</v>
      </c>
      <c r="I61" s="16">
        <f t="shared" si="10"/>
        <v>0</v>
      </c>
      <c r="J61" s="16">
        <f t="shared" si="11"/>
        <v>0</v>
      </c>
      <c r="K61" s="16">
        <f t="shared" si="12"/>
        <v>0</v>
      </c>
    </row>
    <row r="62" spans="1:11" x14ac:dyDescent="0.25">
      <c r="A62" s="20" t="s">
        <v>86</v>
      </c>
      <c r="B62" s="21">
        <v>116140</v>
      </c>
      <c r="C62" s="21">
        <v>529318</v>
      </c>
      <c r="D62" s="21">
        <v>4320275</v>
      </c>
      <c r="E62" s="21">
        <v>455300</v>
      </c>
      <c r="F62" s="22">
        <v>922955</v>
      </c>
      <c r="G62" s="16">
        <f t="shared" si="8"/>
        <v>1.0656022217375091E-3</v>
      </c>
      <c r="H62" s="16">
        <f t="shared" si="9"/>
        <v>3.6179281717836952E-3</v>
      </c>
      <c r="I62" s="16">
        <f t="shared" si="10"/>
        <v>4.2527711882067137E-2</v>
      </c>
      <c r="J62" s="16">
        <f t="shared" si="11"/>
        <v>2.4385636479840986E-3</v>
      </c>
      <c r="K62" s="16">
        <f t="shared" si="12"/>
        <v>1.124689991445359E-2</v>
      </c>
    </row>
    <row r="63" spans="1:11" x14ac:dyDescent="0.25">
      <c r="A63" s="20" t="s">
        <v>99</v>
      </c>
      <c r="B63" s="21">
        <v>0</v>
      </c>
      <c r="C63" s="21">
        <v>124677</v>
      </c>
      <c r="D63" s="21">
        <v>16737</v>
      </c>
      <c r="E63" s="21">
        <v>10609</v>
      </c>
      <c r="F63" s="22">
        <v>12389</v>
      </c>
      <c r="G63" s="16">
        <f t="shared" si="8"/>
        <v>0</v>
      </c>
      <c r="H63" s="16">
        <f t="shared" si="9"/>
        <v>8.5217663233344749E-4</v>
      </c>
      <c r="I63" s="16">
        <f t="shared" si="10"/>
        <v>1.6475486254235151E-4</v>
      </c>
      <c r="J63" s="16">
        <f t="shared" si="11"/>
        <v>5.682126453209598E-5</v>
      </c>
      <c r="K63" s="16">
        <f t="shared" si="12"/>
        <v>1.5096927048465584E-4</v>
      </c>
    </row>
    <row r="64" spans="1:11" x14ac:dyDescent="0.25">
      <c r="A64" s="20" t="s">
        <v>87</v>
      </c>
      <c r="B64" s="21">
        <v>0</v>
      </c>
      <c r="C64" s="21">
        <v>0</v>
      </c>
      <c r="D64" s="21">
        <v>0</v>
      </c>
      <c r="E64" s="21">
        <v>95844</v>
      </c>
      <c r="F64" s="22">
        <v>0</v>
      </c>
      <c r="G64" s="16">
        <f t="shared" si="8"/>
        <v>0</v>
      </c>
      <c r="H64" s="16">
        <f t="shared" si="9"/>
        <v>0</v>
      </c>
      <c r="I64" s="16">
        <f t="shared" si="10"/>
        <v>0</v>
      </c>
      <c r="J64" s="16">
        <f t="shared" si="11"/>
        <v>5.1333559033030511E-4</v>
      </c>
      <c r="K64" s="16">
        <f t="shared" si="12"/>
        <v>0</v>
      </c>
    </row>
    <row r="65" spans="1:11" x14ac:dyDescent="0.25">
      <c r="A65" s="20" t="s">
        <v>100</v>
      </c>
      <c r="B65" s="21">
        <v>9</v>
      </c>
      <c r="C65" s="21">
        <v>4532</v>
      </c>
      <c r="D65" s="21">
        <v>5240</v>
      </c>
      <c r="E65" s="21">
        <v>6320</v>
      </c>
      <c r="F65" s="22">
        <v>9081</v>
      </c>
      <c r="G65" s="16">
        <f t="shared" si="8"/>
        <v>8.2576373304955936E-8</v>
      </c>
      <c r="H65" s="16">
        <f t="shared" si="9"/>
        <v>3.0976559411400533E-5</v>
      </c>
      <c r="I65" s="16">
        <f t="shared" si="10"/>
        <v>5.1581255883486999E-5</v>
      </c>
      <c r="J65" s="16">
        <f t="shared" si="11"/>
        <v>3.3849598627848674E-5</v>
      </c>
      <c r="K65" s="16">
        <f t="shared" si="12"/>
        <v>1.1065880581735084E-4</v>
      </c>
    </row>
    <row r="66" spans="1:11" x14ac:dyDescent="0.25">
      <c r="A66" s="20" t="s">
        <v>63</v>
      </c>
      <c r="B66" s="21">
        <v>103892</v>
      </c>
      <c r="C66" s="21">
        <v>104533</v>
      </c>
      <c r="D66" s="21">
        <v>531507</v>
      </c>
      <c r="E66" s="21">
        <v>202957</v>
      </c>
      <c r="F66" s="22">
        <v>122798</v>
      </c>
      <c r="G66" s="16">
        <f t="shared" si="8"/>
        <v>9.5322495282205348E-4</v>
      </c>
      <c r="H66" s="16">
        <f t="shared" si="9"/>
        <v>7.1449088370519238E-4</v>
      </c>
      <c r="I66" s="16">
        <f t="shared" si="10"/>
        <v>5.2320226280275807E-3</v>
      </c>
      <c r="J66" s="16">
        <f t="shared" si="11"/>
        <v>1.0870273716316904E-3</v>
      </c>
      <c r="K66" s="16">
        <f t="shared" si="12"/>
        <v>1.4963858646359486E-3</v>
      </c>
    </row>
    <row r="67" spans="1:11" x14ac:dyDescent="0.25">
      <c r="A67" s="20" t="s">
        <v>126</v>
      </c>
      <c r="B67" s="21">
        <v>666</v>
      </c>
      <c r="C67" s="21">
        <v>0</v>
      </c>
      <c r="D67" s="21">
        <v>0</v>
      </c>
      <c r="E67" s="21">
        <v>194</v>
      </c>
      <c r="F67" s="22">
        <v>0</v>
      </c>
      <c r="G67" s="16">
        <f t="shared" si="8"/>
        <v>6.1106516245667392E-6</v>
      </c>
      <c r="H67" s="16">
        <f t="shared" si="9"/>
        <v>0</v>
      </c>
      <c r="I67" s="16">
        <f t="shared" si="10"/>
        <v>0</v>
      </c>
      <c r="J67" s="16">
        <f t="shared" si="11"/>
        <v>1.0390541350953548E-6</v>
      </c>
      <c r="K67" s="16">
        <f t="shared" si="12"/>
        <v>0</v>
      </c>
    </row>
    <row r="68" spans="1:11" x14ac:dyDescent="0.25">
      <c r="A68" s="20" t="s">
        <v>102</v>
      </c>
      <c r="B68" s="21">
        <v>0</v>
      </c>
      <c r="C68" s="21">
        <v>40238</v>
      </c>
      <c r="D68" s="21">
        <v>0</v>
      </c>
      <c r="E68" s="21">
        <v>0</v>
      </c>
      <c r="F68" s="22">
        <v>0</v>
      </c>
      <c r="G68" s="16">
        <f t="shared" si="8"/>
        <v>0</v>
      </c>
      <c r="H68" s="16">
        <f t="shared" si="9"/>
        <v>2.7502974351190085E-4</v>
      </c>
      <c r="I68" s="16">
        <f t="shared" si="10"/>
        <v>0</v>
      </c>
      <c r="J68" s="16">
        <f t="shared" si="11"/>
        <v>0</v>
      </c>
      <c r="K68" s="16">
        <f t="shared" si="12"/>
        <v>0</v>
      </c>
    </row>
    <row r="69" spans="1:11" x14ac:dyDescent="0.25">
      <c r="A69" s="20" t="s">
        <v>103</v>
      </c>
      <c r="B69" s="21">
        <v>208999</v>
      </c>
      <c r="C69" s="21">
        <v>301814</v>
      </c>
      <c r="D69" s="21">
        <v>0</v>
      </c>
      <c r="E69" s="21">
        <v>0</v>
      </c>
      <c r="F69" s="22">
        <v>0</v>
      </c>
      <c r="G69" s="16">
        <f t="shared" si="8"/>
        <v>1.9175977160402762E-3</v>
      </c>
      <c r="H69" s="16">
        <f t="shared" si="9"/>
        <v>2.06292129351113E-3</v>
      </c>
      <c r="I69" s="16">
        <f t="shared" si="10"/>
        <v>0</v>
      </c>
      <c r="J69" s="16">
        <f t="shared" si="11"/>
        <v>0</v>
      </c>
      <c r="K69" s="16">
        <f t="shared" si="12"/>
        <v>0</v>
      </c>
    </row>
    <row r="70" spans="1:11" s="17" customFormat="1" x14ac:dyDescent="0.25">
      <c r="A70" s="19" t="s">
        <v>47</v>
      </c>
      <c r="B70" s="23">
        <v>108990013</v>
      </c>
      <c r="C70" s="23">
        <v>146304176</v>
      </c>
      <c r="D70" s="23">
        <v>101587290</v>
      </c>
      <c r="E70" s="23">
        <v>186708270</v>
      </c>
      <c r="F70" s="24">
        <v>82063058</v>
      </c>
      <c r="G70" s="18">
        <f t="shared" si="8"/>
        <v>1</v>
      </c>
      <c r="H70" s="18">
        <f t="shared" si="9"/>
        <v>1</v>
      </c>
      <c r="I70" s="18">
        <f t="shared" si="10"/>
        <v>1</v>
      </c>
      <c r="J70" s="18">
        <f t="shared" si="11"/>
        <v>1</v>
      </c>
      <c r="K70" s="18">
        <f t="shared" si="12"/>
        <v>1</v>
      </c>
    </row>
    <row r="71" spans="1:11" ht="7.5" customHeight="1" x14ac:dyDescent="0.25"/>
    <row r="72" spans="1:11" s="17" customFormat="1" x14ac:dyDescent="0.25">
      <c r="A72" s="93" t="s">
        <v>128</v>
      </c>
      <c r="B72" s="69">
        <f>SUM(B17,B19,B20,B26,B27,B28,B30,B31,B32,B33,B34,B35,B39,B41,B43,B49,B51,B53,B55,B57,B59,B61,B62)</f>
        <v>69353485</v>
      </c>
      <c r="C72" s="69">
        <f t="shared" ref="C72:F72" si="13">SUM(C17,C19,C20,C26,C27,C28,C30,C31,C32,C33,C34,C35,C39,C41,C43,C49,C51,C53,C55,C57,C59,C61,C62)</f>
        <v>92704995</v>
      </c>
      <c r="D72" s="69">
        <f t="shared" si="13"/>
        <v>76409343</v>
      </c>
      <c r="E72" s="69">
        <f t="shared" si="13"/>
        <v>127668032</v>
      </c>
      <c r="F72" s="70">
        <f t="shared" si="13"/>
        <v>42167118</v>
      </c>
      <c r="G72" s="67">
        <f>B72/B$70</f>
        <v>0.6363288074844069</v>
      </c>
      <c r="H72" s="67">
        <f t="shared" ref="H72:K72" si="14">C72/C$70</f>
        <v>0.63364558370500645</v>
      </c>
      <c r="I72" s="67">
        <f t="shared" si="14"/>
        <v>0.75215455594887903</v>
      </c>
      <c r="J72" s="67">
        <f t="shared" si="14"/>
        <v>0.68378348746951589</v>
      </c>
      <c r="K72" s="68">
        <f t="shared" si="14"/>
        <v>0.51383800491568321</v>
      </c>
    </row>
  </sheetData>
  <pageMargins left="0.7" right="0.7" top="0.75" bottom="0.75" header="0.3" footer="0.3"/>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opLeftCell="A16" workbookViewId="0">
      <selection activeCell="A14" sqref="A14"/>
    </sheetView>
  </sheetViews>
  <sheetFormatPr defaultRowHeight="15" x14ac:dyDescent="0.25"/>
  <cols>
    <col min="1" max="1" width="27.85546875" style="20" bestFit="1" customWidth="1"/>
    <col min="2" max="5" width="11.7109375" bestFit="1" customWidth="1"/>
    <col min="6" max="6" width="11.7109375" style="20" bestFit="1" customWidth="1"/>
    <col min="7" max="7" width="10.28515625" bestFit="1" customWidth="1"/>
    <col min="8" max="11" width="8.140625" bestFit="1" customWidth="1"/>
  </cols>
  <sheetData>
    <row r="1" spans="1:11" x14ac:dyDescent="0.25">
      <c r="A1" s="48" t="s">
        <v>134</v>
      </c>
    </row>
    <row r="2" spans="1:11" x14ac:dyDescent="0.25">
      <c r="A2" s="20" t="s">
        <v>132</v>
      </c>
      <c r="B2" t="s">
        <v>42</v>
      </c>
      <c r="C2" t="s">
        <v>43</v>
      </c>
      <c r="D2" t="s">
        <v>44</v>
      </c>
      <c r="E2" t="s">
        <v>45</v>
      </c>
      <c r="F2" s="20" t="s">
        <v>46</v>
      </c>
      <c r="G2" t="s">
        <v>49</v>
      </c>
      <c r="H2" t="s">
        <v>50</v>
      </c>
      <c r="I2" t="s">
        <v>51</v>
      </c>
      <c r="J2" t="s">
        <v>52</v>
      </c>
      <c r="K2" t="s">
        <v>53</v>
      </c>
    </row>
    <row r="3" spans="1:11" x14ac:dyDescent="0.25">
      <c r="A3" s="20" t="s">
        <v>61</v>
      </c>
      <c r="B3" s="21">
        <v>27</v>
      </c>
      <c r="C3" s="21">
        <v>24</v>
      </c>
      <c r="D3" s="21">
        <v>46</v>
      </c>
      <c r="E3" s="21">
        <v>0</v>
      </c>
      <c r="F3" s="22">
        <v>43</v>
      </c>
      <c r="G3" s="16">
        <f>B3/B$10</f>
        <v>3.8390445044788851E-3</v>
      </c>
      <c r="H3" s="16">
        <f t="shared" ref="H3:K3" si="0">C3/C$10</f>
        <v>0.70588235294117652</v>
      </c>
      <c r="I3" s="16">
        <f t="shared" si="0"/>
        <v>7.590759075907591E-2</v>
      </c>
      <c r="J3" s="16">
        <f t="shared" si="0"/>
        <v>0</v>
      </c>
      <c r="K3" s="16">
        <f t="shared" si="0"/>
        <v>1</v>
      </c>
    </row>
    <row r="4" spans="1:11" x14ac:dyDescent="0.25">
      <c r="A4" s="20" t="s">
        <v>62</v>
      </c>
      <c r="B4" s="21">
        <v>0</v>
      </c>
      <c r="C4" s="21">
        <v>0</v>
      </c>
      <c r="D4" s="21">
        <v>0</v>
      </c>
      <c r="E4" s="21">
        <v>1</v>
      </c>
      <c r="F4" s="22">
        <v>0</v>
      </c>
      <c r="G4" s="16">
        <f t="shared" ref="G4:G10" si="1">B4/B$10</f>
        <v>0</v>
      </c>
      <c r="H4" s="16">
        <f t="shared" ref="H4:H10" si="2">C4/C$10</f>
        <v>0</v>
      </c>
      <c r="I4" s="16">
        <f t="shared" ref="I4:I10" si="3">D4/D$10</f>
        <v>0</v>
      </c>
      <c r="J4" s="16">
        <f t="shared" ref="J4:J10" si="4">E4/E$10</f>
        <v>1</v>
      </c>
      <c r="K4" s="16">
        <f t="shared" ref="K4:K10" si="5">F4/F$10</f>
        <v>0</v>
      </c>
    </row>
    <row r="5" spans="1:11" x14ac:dyDescent="0.25">
      <c r="A5" s="20" t="s">
        <v>56</v>
      </c>
      <c r="B5" s="21">
        <v>7005</v>
      </c>
      <c r="C5" s="21">
        <v>10</v>
      </c>
      <c r="D5" s="21">
        <v>0</v>
      </c>
      <c r="E5" s="21">
        <v>0</v>
      </c>
      <c r="F5" s="22">
        <v>0</v>
      </c>
      <c r="G5" s="16">
        <f t="shared" si="1"/>
        <v>0.99601876866202188</v>
      </c>
      <c r="H5" s="16">
        <f t="shared" si="2"/>
        <v>0.29411764705882354</v>
      </c>
      <c r="I5" s="16">
        <f t="shared" si="3"/>
        <v>0</v>
      </c>
      <c r="J5" s="16">
        <f t="shared" si="4"/>
        <v>0</v>
      </c>
      <c r="K5" s="16">
        <f t="shared" si="5"/>
        <v>0</v>
      </c>
    </row>
    <row r="6" spans="1:11" x14ac:dyDescent="0.25">
      <c r="A6" s="20" t="s">
        <v>64</v>
      </c>
      <c r="B6" s="21">
        <v>0</v>
      </c>
      <c r="C6" s="21">
        <v>0</v>
      </c>
      <c r="D6" s="21">
        <v>2</v>
      </c>
      <c r="E6" s="21">
        <v>0</v>
      </c>
      <c r="F6" s="22">
        <v>0</v>
      </c>
      <c r="G6" s="16">
        <f t="shared" si="1"/>
        <v>0</v>
      </c>
      <c r="H6" s="16">
        <f t="shared" si="2"/>
        <v>0</v>
      </c>
      <c r="I6" s="16">
        <f t="shared" si="3"/>
        <v>3.3003300330033004E-3</v>
      </c>
      <c r="J6" s="16">
        <f t="shared" si="4"/>
        <v>0</v>
      </c>
      <c r="K6" s="16">
        <f t="shared" si="5"/>
        <v>0</v>
      </c>
    </row>
    <row r="7" spans="1:11" x14ac:dyDescent="0.25">
      <c r="A7" s="20" t="s">
        <v>57</v>
      </c>
      <c r="B7" s="21">
        <v>0</v>
      </c>
      <c r="C7" s="21">
        <v>0</v>
      </c>
      <c r="D7" s="21">
        <v>550</v>
      </c>
      <c r="E7" s="21">
        <v>0</v>
      </c>
      <c r="F7" s="22">
        <v>0</v>
      </c>
      <c r="G7" s="16">
        <f t="shared" si="1"/>
        <v>0</v>
      </c>
      <c r="H7" s="16">
        <f t="shared" si="2"/>
        <v>0</v>
      </c>
      <c r="I7" s="16">
        <f t="shared" si="3"/>
        <v>0.90759075907590758</v>
      </c>
      <c r="J7" s="16">
        <f t="shared" si="4"/>
        <v>0</v>
      </c>
      <c r="K7" s="16">
        <f t="shared" si="5"/>
        <v>0</v>
      </c>
    </row>
    <row r="8" spans="1:11" x14ac:dyDescent="0.25">
      <c r="A8" s="20" t="s">
        <v>58</v>
      </c>
      <c r="B8" s="21">
        <v>1</v>
      </c>
      <c r="C8" s="21">
        <v>0</v>
      </c>
      <c r="D8" s="21">
        <v>0</v>
      </c>
      <c r="E8" s="21">
        <v>0</v>
      </c>
      <c r="F8" s="22">
        <v>0</v>
      </c>
      <c r="G8" s="16">
        <f t="shared" si="1"/>
        <v>1.4218683349921798E-4</v>
      </c>
      <c r="H8" s="16">
        <f t="shared" si="2"/>
        <v>0</v>
      </c>
      <c r="I8" s="16">
        <f t="shared" si="3"/>
        <v>0</v>
      </c>
      <c r="J8" s="16">
        <f t="shared" si="4"/>
        <v>0</v>
      </c>
      <c r="K8" s="16">
        <f t="shared" si="5"/>
        <v>0</v>
      </c>
    </row>
    <row r="9" spans="1:11" x14ac:dyDescent="0.25">
      <c r="A9" s="20" t="s">
        <v>63</v>
      </c>
      <c r="B9" s="21">
        <v>0</v>
      </c>
      <c r="C9" s="21">
        <v>0</v>
      </c>
      <c r="D9" s="21">
        <v>8</v>
      </c>
      <c r="E9" s="21">
        <v>0</v>
      </c>
      <c r="F9" s="22">
        <v>0</v>
      </c>
      <c r="G9" s="16">
        <f t="shared" si="1"/>
        <v>0</v>
      </c>
      <c r="H9" s="16">
        <f t="shared" si="2"/>
        <v>0</v>
      </c>
      <c r="I9" s="16">
        <f t="shared" si="3"/>
        <v>1.3201320132013201E-2</v>
      </c>
      <c r="J9" s="16">
        <f t="shared" si="4"/>
        <v>0</v>
      </c>
      <c r="K9" s="16">
        <f t="shared" si="5"/>
        <v>0</v>
      </c>
    </row>
    <row r="10" spans="1:11" s="17" customFormat="1" x14ac:dyDescent="0.25">
      <c r="A10" s="19" t="s">
        <v>47</v>
      </c>
      <c r="B10" s="23">
        <v>7033</v>
      </c>
      <c r="C10" s="23">
        <v>34</v>
      </c>
      <c r="D10" s="23">
        <v>606</v>
      </c>
      <c r="E10" s="23">
        <v>1</v>
      </c>
      <c r="F10" s="24">
        <v>43</v>
      </c>
      <c r="G10" s="18">
        <f t="shared" si="1"/>
        <v>1</v>
      </c>
      <c r="H10" s="18">
        <f t="shared" si="2"/>
        <v>1</v>
      </c>
      <c r="I10" s="18">
        <f t="shared" si="3"/>
        <v>1</v>
      </c>
      <c r="J10" s="18">
        <f t="shared" si="4"/>
        <v>1</v>
      </c>
      <c r="K10" s="18">
        <f t="shared" si="5"/>
        <v>1</v>
      </c>
    </row>
    <row r="11" spans="1:11" ht="6" customHeight="1" x14ac:dyDescent="0.25"/>
    <row r="12" spans="1:11" s="17" customFormat="1" x14ac:dyDescent="0.25">
      <c r="A12" s="30" t="s">
        <v>128</v>
      </c>
      <c r="B12" s="31">
        <f>SUM(B3,B4,B5,B6,B7)</f>
        <v>7032</v>
      </c>
      <c r="C12" s="31">
        <f t="shared" ref="C12:K12" si="6">SUM(C3,C4,C5,C6,C7)</f>
        <v>34</v>
      </c>
      <c r="D12" s="31">
        <f t="shared" si="6"/>
        <v>598</v>
      </c>
      <c r="E12" s="31">
        <f t="shared" si="6"/>
        <v>1</v>
      </c>
      <c r="F12" s="32">
        <f t="shared" si="6"/>
        <v>43</v>
      </c>
      <c r="G12" s="33">
        <f t="shared" si="6"/>
        <v>0.9998578131665008</v>
      </c>
      <c r="H12" s="33">
        <f t="shared" si="6"/>
        <v>1</v>
      </c>
      <c r="I12" s="33">
        <f t="shared" si="6"/>
        <v>0.98679867986798675</v>
      </c>
      <c r="J12" s="33">
        <f t="shared" si="6"/>
        <v>1</v>
      </c>
      <c r="K12" s="34">
        <f t="shared" si="6"/>
        <v>1</v>
      </c>
    </row>
    <row r="14" spans="1:11" x14ac:dyDescent="0.25">
      <c r="A14" s="92" t="s">
        <v>133</v>
      </c>
    </row>
    <row r="15" spans="1:11" x14ac:dyDescent="0.25">
      <c r="A15" s="20" t="s">
        <v>132</v>
      </c>
      <c r="B15" t="s">
        <v>42</v>
      </c>
      <c r="C15" t="s">
        <v>43</v>
      </c>
      <c r="D15" t="s">
        <v>44</v>
      </c>
      <c r="E15" t="s">
        <v>45</v>
      </c>
      <c r="F15" s="20" t="s">
        <v>46</v>
      </c>
      <c r="G15" t="s">
        <v>49</v>
      </c>
      <c r="H15" t="s">
        <v>50</v>
      </c>
      <c r="I15" t="s">
        <v>51</v>
      </c>
      <c r="J15" t="s">
        <v>52</v>
      </c>
      <c r="K15" t="s">
        <v>53</v>
      </c>
    </row>
    <row r="16" spans="1:11" x14ac:dyDescent="0.25">
      <c r="A16" s="20" t="s">
        <v>71</v>
      </c>
      <c r="B16" s="21">
        <v>360501</v>
      </c>
      <c r="C16" s="21">
        <v>3675</v>
      </c>
      <c r="D16" s="21">
        <v>63431</v>
      </c>
      <c r="E16" s="21">
        <v>18132</v>
      </c>
      <c r="F16" s="22">
        <v>5419</v>
      </c>
      <c r="G16" s="16">
        <f>B16/B$70</f>
        <v>0.10360802076178269</v>
      </c>
      <c r="H16" s="16">
        <f t="shared" ref="H16:K16" si="7">C16/C$70</f>
        <v>4.2826407730242345E-4</v>
      </c>
      <c r="I16" s="16">
        <f t="shared" si="7"/>
        <v>7.5428059081012241E-3</v>
      </c>
      <c r="J16" s="16">
        <f t="shared" si="7"/>
        <v>2.6843229146310699E-3</v>
      </c>
      <c r="K16" s="16">
        <f t="shared" si="7"/>
        <v>1.249877468646389E-3</v>
      </c>
    </row>
    <row r="17" spans="1:11" x14ac:dyDescent="0.25">
      <c r="A17" s="20" t="s">
        <v>72</v>
      </c>
      <c r="B17" s="21">
        <v>0</v>
      </c>
      <c r="C17" s="21">
        <v>1</v>
      </c>
      <c r="D17" s="21">
        <v>0</v>
      </c>
      <c r="E17" s="21">
        <v>0</v>
      </c>
      <c r="F17" s="22">
        <v>0</v>
      </c>
      <c r="G17" s="16">
        <f t="shared" ref="G17:G70" si="8">B17/B$70</f>
        <v>0</v>
      </c>
      <c r="H17" s="16">
        <f t="shared" ref="H17:H70" si="9">C17/C$70</f>
        <v>1.1653444280338053E-7</v>
      </c>
      <c r="I17" s="16">
        <f t="shared" ref="I17:I70" si="10">D17/D$70</f>
        <v>0</v>
      </c>
      <c r="J17" s="16">
        <f t="shared" ref="J17:J70" si="11">E17/E$70</f>
        <v>0</v>
      </c>
      <c r="K17" s="16">
        <f t="shared" ref="K17:K70" si="12">F17/F$70</f>
        <v>0</v>
      </c>
    </row>
    <row r="18" spans="1:11" x14ac:dyDescent="0.25">
      <c r="A18" s="20" t="s">
        <v>65</v>
      </c>
      <c r="B18" s="21">
        <v>6400</v>
      </c>
      <c r="C18" s="21">
        <v>40804</v>
      </c>
      <c r="D18" s="21">
        <v>47921</v>
      </c>
      <c r="E18" s="21">
        <v>18596</v>
      </c>
      <c r="F18" s="22">
        <v>16361</v>
      </c>
      <c r="G18" s="16">
        <f t="shared" si="8"/>
        <v>1.8393605922741108E-3</v>
      </c>
      <c r="H18" s="16">
        <f t="shared" si="9"/>
        <v>4.7550714041491391E-3</v>
      </c>
      <c r="I18" s="16">
        <f t="shared" si="10"/>
        <v>5.6984566209285483E-3</v>
      </c>
      <c r="J18" s="16">
        <f t="shared" si="11"/>
        <v>2.7530150518684854E-3</v>
      </c>
      <c r="K18" s="16">
        <f t="shared" si="12"/>
        <v>3.7736197203402048E-3</v>
      </c>
    </row>
    <row r="19" spans="1:11" x14ac:dyDescent="0.25">
      <c r="A19" s="20" t="s">
        <v>104</v>
      </c>
      <c r="B19" s="21">
        <v>0</v>
      </c>
      <c r="C19" s="21">
        <v>0</v>
      </c>
      <c r="D19" s="21">
        <v>0</v>
      </c>
      <c r="E19" s="21">
        <v>0</v>
      </c>
      <c r="F19" s="22">
        <v>2</v>
      </c>
      <c r="G19" s="16">
        <f t="shared" si="8"/>
        <v>0</v>
      </c>
      <c r="H19" s="16">
        <f t="shared" si="9"/>
        <v>0</v>
      </c>
      <c r="I19" s="16">
        <f t="shared" si="10"/>
        <v>0</v>
      </c>
      <c r="J19" s="16">
        <f t="shared" si="11"/>
        <v>0</v>
      </c>
      <c r="K19" s="16">
        <f t="shared" si="12"/>
        <v>4.6129450771226753E-7</v>
      </c>
    </row>
    <row r="20" spans="1:11" x14ac:dyDescent="0.25">
      <c r="A20" s="20" t="s">
        <v>89</v>
      </c>
      <c r="B20" s="21">
        <v>0</v>
      </c>
      <c r="C20" s="21">
        <v>1060</v>
      </c>
      <c r="D20" s="21">
        <v>1929</v>
      </c>
      <c r="E20" s="21">
        <v>565897</v>
      </c>
      <c r="F20" s="22">
        <v>669667</v>
      </c>
      <c r="G20" s="16">
        <f t="shared" si="8"/>
        <v>0</v>
      </c>
      <c r="H20" s="16">
        <f t="shared" si="9"/>
        <v>1.2352650937158335E-4</v>
      </c>
      <c r="I20" s="16">
        <f t="shared" si="10"/>
        <v>2.2938425370445462E-4</v>
      </c>
      <c r="J20" s="16">
        <f t="shared" si="11"/>
        <v>8.3777315487589821E-2</v>
      </c>
      <c r="K20" s="16">
        <f t="shared" si="12"/>
        <v>0.15445685454807553</v>
      </c>
    </row>
    <row r="21" spans="1:11" x14ac:dyDescent="0.25">
      <c r="A21" s="20" t="s">
        <v>90</v>
      </c>
      <c r="B21" s="21">
        <v>0</v>
      </c>
      <c r="C21" s="21">
        <v>0</v>
      </c>
      <c r="D21" s="21">
        <v>0</v>
      </c>
      <c r="E21" s="21">
        <v>49050</v>
      </c>
      <c r="F21" s="22">
        <v>979</v>
      </c>
      <c r="G21" s="16">
        <f t="shared" si="8"/>
        <v>0</v>
      </c>
      <c r="H21" s="16">
        <f t="shared" si="9"/>
        <v>0</v>
      </c>
      <c r="I21" s="16">
        <f t="shared" si="10"/>
        <v>0</v>
      </c>
      <c r="J21" s="16">
        <f t="shared" si="11"/>
        <v>7.2615287316707472E-3</v>
      </c>
      <c r="K21" s="16">
        <f t="shared" si="12"/>
        <v>2.2580366152515497E-4</v>
      </c>
    </row>
    <row r="22" spans="1:11" x14ac:dyDescent="0.25">
      <c r="A22" s="20" t="s">
        <v>73</v>
      </c>
      <c r="B22" s="21">
        <v>103</v>
      </c>
      <c r="C22" s="21">
        <v>4</v>
      </c>
      <c r="D22" s="21">
        <v>2</v>
      </c>
      <c r="E22" s="21">
        <v>2</v>
      </c>
      <c r="F22" s="22">
        <v>0</v>
      </c>
      <c r="G22" s="16">
        <f t="shared" si="8"/>
        <v>2.960220953191147E-5</v>
      </c>
      <c r="H22" s="16">
        <f t="shared" si="9"/>
        <v>4.6613777121352211E-7</v>
      </c>
      <c r="I22" s="16">
        <f t="shared" si="10"/>
        <v>2.3782711633432308E-7</v>
      </c>
      <c r="J22" s="16">
        <f t="shared" si="11"/>
        <v>2.9608679843713542E-7</v>
      </c>
      <c r="K22" s="16">
        <f t="shared" si="12"/>
        <v>0</v>
      </c>
    </row>
    <row r="23" spans="1:11" x14ac:dyDescent="0.25">
      <c r="A23" s="20" t="s">
        <v>66</v>
      </c>
      <c r="B23" s="21">
        <v>457</v>
      </c>
      <c r="C23" s="21">
        <v>1805</v>
      </c>
      <c r="D23" s="21">
        <v>148040</v>
      </c>
      <c r="E23" s="21">
        <v>393067</v>
      </c>
      <c r="F23" s="22">
        <v>4022</v>
      </c>
      <c r="G23" s="16">
        <f t="shared" si="8"/>
        <v>1.3134184229207321E-4</v>
      </c>
      <c r="H23" s="16">
        <f t="shared" si="9"/>
        <v>2.1034466926010185E-4</v>
      </c>
      <c r="I23" s="16">
        <f t="shared" si="10"/>
        <v>1.7603963151066594E-2</v>
      </c>
      <c r="J23" s="16">
        <f t="shared" si="11"/>
        <v>5.8190974800644758E-2</v>
      </c>
      <c r="K23" s="16">
        <f t="shared" si="12"/>
        <v>9.2766325500937008E-4</v>
      </c>
    </row>
    <row r="24" spans="1:11" x14ac:dyDescent="0.25">
      <c r="A24" s="20" t="s">
        <v>74</v>
      </c>
      <c r="B24" s="21">
        <v>541</v>
      </c>
      <c r="C24" s="21">
        <v>18800</v>
      </c>
      <c r="D24" s="21">
        <v>3996</v>
      </c>
      <c r="E24" s="21">
        <v>14508</v>
      </c>
      <c r="F24" s="22">
        <v>18925</v>
      </c>
      <c r="G24" s="16">
        <f t="shared" si="8"/>
        <v>1.5548345006567092E-4</v>
      </c>
      <c r="H24" s="16">
        <f t="shared" si="9"/>
        <v>2.1908475247035537E-3</v>
      </c>
      <c r="I24" s="16">
        <f t="shared" si="10"/>
        <v>4.7517857843597754E-4</v>
      </c>
      <c r="J24" s="16">
        <f t="shared" si="11"/>
        <v>2.1478136358629805E-3</v>
      </c>
      <c r="K24" s="16">
        <f t="shared" si="12"/>
        <v>4.3649992792273318E-3</v>
      </c>
    </row>
    <row r="25" spans="1:11" x14ac:dyDescent="0.25">
      <c r="A25" s="20" t="s">
        <v>75</v>
      </c>
      <c r="B25" s="21">
        <v>4</v>
      </c>
      <c r="C25" s="21">
        <v>0</v>
      </c>
      <c r="D25" s="21">
        <v>0</v>
      </c>
      <c r="E25" s="21">
        <v>0</v>
      </c>
      <c r="F25" s="22">
        <v>0</v>
      </c>
      <c r="G25" s="16">
        <f t="shared" si="8"/>
        <v>1.1496003701713192E-6</v>
      </c>
      <c r="H25" s="16">
        <f t="shared" si="9"/>
        <v>0</v>
      </c>
      <c r="I25" s="16">
        <f t="shared" si="10"/>
        <v>0</v>
      </c>
      <c r="J25" s="16">
        <f t="shared" si="11"/>
        <v>0</v>
      </c>
      <c r="K25" s="16">
        <f t="shared" si="12"/>
        <v>0</v>
      </c>
    </row>
    <row r="26" spans="1:11" x14ac:dyDescent="0.25">
      <c r="A26" s="20" t="s">
        <v>61</v>
      </c>
      <c r="B26" s="21">
        <v>273290</v>
      </c>
      <c r="C26" s="21">
        <v>207433</v>
      </c>
      <c r="D26" s="21">
        <v>813137</v>
      </c>
      <c r="E26" s="21">
        <v>212788</v>
      </c>
      <c r="F26" s="22">
        <v>258370</v>
      </c>
      <c r="G26" s="16">
        <f t="shared" si="8"/>
        <v>7.8543571291029957E-2</v>
      </c>
      <c r="H26" s="16">
        <f t="shared" si="9"/>
        <v>2.4173089074033632E-2</v>
      </c>
      <c r="I26" s="16">
        <f t="shared" si="10"/>
        <v>9.6693013947371231E-2</v>
      </c>
      <c r="J26" s="16">
        <f t="shared" si="11"/>
        <v>3.1501858832920587E-2</v>
      </c>
      <c r="K26" s="16">
        <f t="shared" si="12"/>
        <v>5.9592330978809283E-2</v>
      </c>
    </row>
    <row r="27" spans="1:11" x14ac:dyDescent="0.25">
      <c r="A27" s="20" t="s">
        <v>62</v>
      </c>
      <c r="B27" s="21">
        <v>56900</v>
      </c>
      <c r="C27" s="21">
        <v>5468094</v>
      </c>
      <c r="D27" s="21">
        <v>5381851</v>
      </c>
      <c r="E27" s="21">
        <v>2252137</v>
      </c>
      <c r="F27" s="22">
        <v>165745</v>
      </c>
      <c r="G27" s="16">
        <f t="shared" si="8"/>
        <v>1.6353065265687014E-2</v>
      </c>
      <c r="H27" s="16">
        <f t="shared" si="9"/>
        <v>0.63722128748650819</v>
      </c>
      <c r="I27" s="16">
        <f t="shared" si="10"/>
        <v>0.63997505193549653</v>
      </c>
      <c r="J27" s="16">
        <f t="shared" si="11"/>
        <v>0.33341401698590745</v>
      </c>
      <c r="K27" s="16">
        <f t="shared" si="12"/>
        <v>3.8228629090384894E-2</v>
      </c>
    </row>
    <row r="28" spans="1:11" x14ac:dyDescent="0.25">
      <c r="A28" s="20" t="s">
        <v>91</v>
      </c>
      <c r="B28" s="21">
        <v>0</v>
      </c>
      <c r="C28" s="21">
        <v>143</v>
      </c>
      <c r="D28" s="21">
        <v>0</v>
      </c>
      <c r="E28" s="21">
        <v>0</v>
      </c>
      <c r="F28" s="22">
        <v>0</v>
      </c>
      <c r="G28" s="16">
        <f t="shared" si="8"/>
        <v>0</v>
      </c>
      <c r="H28" s="16">
        <f t="shared" si="9"/>
        <v>1.6664425320883413E-5</v>
      </c>
      <c r="I28" s="16">
        <f t="shared" si="10"/>
        <v>0</v>
      </c>
      <c r="J28" s="16">
        <f t="shared" si="11"/>
        <v>0</v>
      </c>
      <c r="K28" s="16">
        <f t="shared" si="12"/>
        <v>0</v>
      </c>
    </row>
    <row r="29" spans="1:11" x14ac:dyDescent="0.25">
      <c r="A29" s="20" t="s">
        <v>76</v>
      </c>
      <c r="B29" s="21">
        <v>0</v>
      </c>
      <c r="C29" s="21">
        <v>0</v>
      </c>
      <c r="D29" s="21">
        <v>82</v>
      </c>
      <c r="E29" s="21">
        <v>0</v>
      </c>
      <c r="F29" s="22">
        <v>480</v>
      </c>
      <c r="G29" s="16">
        <f t="shared" si="8"/>
        <v>0</v>
      </c>
      <c r="H29" s="16">
        <f t="shared" si="9"/>
        <v>0</v>
      </c>
      <c r="I29" s="16">
        <f t="shared" si="10"/>
        <v>9.750911769707247E-6</v>
      </c>
      <c r="J29" s="16">
        <f t="shared" si="11"/>
        <v>0</v>
      </c>
      <c r="K29" s="16">
        <f t="shared" si="12"/>
        <v>1.1071068185094421E-4</v>
      </c>
    </row>
    <row r="30" spans="1:11" x14ac:dyDescent="0.25">
      <c r="A30" s="20" t="s">
        <v>77</v>
      </c>
      <c r="B30" s="21">
        <v>0</v>
      </c>
      <c r="C30" s="21">
        <v>0</v>
      </c>
      <c r="D30" s="21">
        <v>0</v>
      </c>
      <c r="E30" s="21">
        <v>40</v>
      </c>
      <c r="F30" s="22">
        <v>0</v>
      </c>
      <c r="G30" s="16">
        <f t="shared" si="8"/>
        <v>0</v>
      </c>
      <c r="H30" s="16">
        <f t="shared" si="9"/>
        <v>0</v>
      </c>
      <c r="I30" s="16">
        <f t="shared" si="10"/>
        <v>0</v>
      </c>
      <c r="J30" s="16">
        <f t="shared" si="11"/>
        <v>5.9217359687427086E-6</v>
      </c>
      <c r="K30" s="16">
        <f t="shared" si="12"/>
        <v>0</v>
      </c>
    </row>
    <row r="31" spans="1:11" x14ac:dyDescent="0.25">
      <c r="A31" s="20" t="s">
        <v>78</v>
      </c>
      <c r="B31" s="21">
        <v>1144</v>
      </c>
      <c r="C31" s="21">
        <v>0</v>
      </c>
      <c r="D31" s="21">
        <v>0</v>
      </c>
      <c r="E31" s="21">
        <v>4716</v>
      </c>
      <c r="F31" s="22">
        <v>57</v>
      </c>
      <c r="G31" s="16">
        <f t="shared" si="8"/>
        <v>3.2878570586899726E-4</v>
      </c>
      <c r="H31" s="16">
        <f t="shared" si="9"/>
        <v>0</v>
      </c>
      <c r="I31" s="16">
        <f t="shared" si="10"/>
        <v>0</v>
      </c>
      <c r="J31" s="16">
        <f t="shared" si="11"/>
        <v>6.9817267071476535E-4</v>
      </c>
      <c r="K31" s="16">
        <f t="shared" si="12"/>
        <v>1.3146893469799625E-5</v>
      </c>
    </row>
    <row r="32" spans="1:11" x14ac:dyDescent="0.25">
      <c r="A32" s="20" t="s">
        <v>106</v>
      </c>
      <c r="B32" s="21">
        <v>0</v>
      </c>
      <c r="C32" s="21">
        <v>0</v>
      </c>
      <c r="D32" s="21">
        <v>0</v>
      </c>
      <c r="E32" s="21">
        <v>0</v>
      </c>
      <c r="F32" s="22">
        <v>0</v>
      </c>
      <c r="G32" s="16">
        <f t="shared" si="8"/>
        <v>0</v>
      </c>
      <c r="H32" s="16">
        <f t="shared" si="9"/>
        <v>0</v>
      </c>
      <c r="I32" s="16">
        <f t="shared" si="10"/>
        <v>0</v>
      </c>
      <c r="J32" s="16">
        <f t="shared" si="11"/>
        <v>0</v>
      </c>
      <c r="K32" s="16">
        <f t="shared" si="12"/>
        <v>0</v>
      </c>
    </row>
    <row r="33" spans="1:11" x14ac:dyDescent="0.25">
      <c r="A33" s="20" t="s">
        <v>107</v>
      </c>
      <c r="B33" s="21">
        <v>0</v>
      </c>
      <c r="C33" s="21">
        <v>0</v>
      </c>
      <c r="D33" s="21">
        <v>23</v>
      </c>
      <c r="E33" s="21">
        <v>0</v>
      </c>
      <c r="F33" s="22">
        <v>0</v>
      </c>
      <c r="G33" s="16">
        <f t="shared" si="8"/>
        <v>0</v>
      </c>
      <c r="H33" s="16">
        <f t="shared" si="9"/>
        <v>0</v>
      </c>
      <c r="I33" s="16">
        <f t="shared" si="10"/>
        <v>2.7350118378447156E-6</v>
      </c>
      <c r="J33" s="16">
        <f t="shared" si="11"/>
        <v>0</v>
      </c>
      <c r="K33" s="16">
        <f t="shared" si="12"/>
        <v>0</v>
      </c>
    </row>
    <row r="34" spans="1:11" x14ac:dyDescent="0.25">
      <c r="A34" s="20" t="s">
        <v>56</v>
      </c>
      <c r="B34" s="21">
        <v>175</v>
      </c>
      <c r="C34" s="21">
        <v>79434</v>
      </c>
      <c r="D34" s="21">
        <v>316343</v>
      </c>
      <c r="E34" s="21">
        <v>2084</v>
      </c>
      <c r="F34" s="22">
        <v>779</v>
      </c>
      <c r="G34" s="16">
        <f t="shared" si="8"/>
        <v>5.0295016194995213E-5</v>
      </c>
      <c r="H34" s="16">
        <f t="shared" si="9"/>
        <v>9.2567969296437277E-3</v>
      </c>
      <c r="I34" s="16">
        <f t="shared" si="10"/>
        <v>3.7617471731274388E-2</v>
      </c>
      <c r="J34" s="16">
        <f t="shared" si="11"/>
        <v>3.0852244397149513E-4</v>
      </c>
      <c r="K34" s="16">
        <f t="shared" si="12"/>
        <v>1.796742107539282E-4</v>
      </c>
    </row>
    <row r="35" spans="1:11" x14ac:dyDescent="0.25">
      <c r="A35" s="20" t="s">
        <v>64</v>
      </c>
      <c r="B35" s="21">
        <v>60</v>
      </c>
      <c r="C35" s="21">
        <v>2307</v>
      </c>
      <c r="D35" s="21">
        <v>7984</v>
      </c>
      <c r="E35" s="21">
        <v>9588</v>
      </c>
      <c r="F35" s="22">
        <v>13325</v>
      </c>
      <c r="G35" s="16">
        <f t="shared" si="8"/>
        <v>1.7244005552569787E-5</v>
      </c>
      <c r="H35" s="16">
        <f t="shared" si="9"/>
        <v>2.6884495954739886E-4</v>
      </c>
      <c r="I35" s="16">
        <f t="shared" si="10"/>
        <v>9.4940584840661781E-4</v>
      </c>
      <c r="J35" s="16">
        <f t="shared" si="11"/>
        <v>1.4194401117076274E-3</v>
      </c>
      <c r="K35" s="16">
        <f t="shared" si="12"/>
        <v>3.0733746576329826E-3</v>
      </c>
    </row>
    <row r="36" spans="1:11" x14ac:dyDescent="0.25">
      <c r="A36" s="20" t="s">
        <v>79</v>
      </c>
      <c r="B36" s="21">
        <v>0</v>
      </c>
      <c r="C36" s="21">
        <v>2</v>
      </c>
      <c r="D36" s="21">
        <v>0</v>
      </c>
      <c r="E36" s="21">
        <v>0</v>
      </c>
      <c r="F36" s="22">
        <v>0</v>
      </c>
      <c r="G36" s="16">
        <f t="shared" si="8"/>
        <v>0</v>
      </c>
      <c r="H36" s="16">
        <f t="shared" si="9"/>
        <v>2.3306888560676105E-7</v>
      </c>
      <c r="I36" s="16">
        <f t="shared" si="10"/>
        <v>0</v>
      </c>
      <c r="J36" s="16">
        <f t="shared" si="11"/>
        <v>0</v>
      </c>
      <c r="K36" s="16">
        <f t="shared" si="12"/>
        <v>0</v>
      </c>
    </row>
    <row r="37" spans="1:11" x14ac:dyDescent="0.25">
      <c r="A37" s="20" t="s">
        <v>108</v>
      </c>
      <c r="B37" s="21">
        <v>0</v>
      </c>
      <c r="C37" s="21">
        <v>50</v>
      </c>
      <c r="D37" s="21">
        <v>0</v>
      </c>
      <c r="E37" s="21">
        <v>31</v>
      </c>
      <c r="F37" s="22">
        <v>0</v>
      </c>
      <c r="G37" s="16">
        <f t="shared" si="8"/>
        <v>0</v>
      </c>
      <c r="H37" s="16">
        <f t="shared" si="9"/>
        <v>5.8267221401690262E-6</v>
      </c>
      <c r="I37" s="16">
        <f t="shared" si="10"/>
        <v>0</v>
      </c>
      <c r="J37" s="16">
        <f t="shared" si="11"/>
        <v>4.5893453757755995E-6</v>
      </c>
      <c r="K37" s="16">
        <f t="shared" si="12"/>
        <v>0</v>
      </c>
    </row>
    <row r="38" spans="1:11" x14ac:dyDescent="0.25">
      <c r="A38" s="20" t="s">
        <v>109</v>
      </c>
      <c r="B38" s="21">
        <v>0</v>
      </c>
      <c r="C38" s="21">
        <v>0</v>
      </c>
      <c r="D38" s="21">
        <v>0</v>
      </c>
      <c r="E38" s="21">
        <v>0</v>
      </c>
      <c r="F38" s="22">
        <v>0</v>
      </c>
      <c r="G38" s="16">
        <f t="shared" si="8"/>
        <v>0</v>
      </c>
      <c r="H38" s="16">
        <f t="shared" si="9"/>
        <v>0</v>
      </c>
      <c r="I38" s="16">
        <f t="shared" si="10"/>
        <v>0</v>
      </c>
      <c r="J38" s="16">
        <f t="shared" si="11"/>
        <v>0</v>
      </c>
      <c r="K38" s="16">
        <f t="shared" si="12"/>
        <v>0</v>
      </c>
    </row>
    <row r="39" spans="1:11" x14ac:dyDescent="0.25">
      <c r="A39" s="20" t="s">
        <v>57</v>
      </c>
      <c r="B39" s="21">
        <v>6729</v>
      </c>
      <c r="C39" s="21">
        <v>62154</v>
      </c>
      <c r="D39" s="21">
        <v>36357</v>
      </c>
      <c r="E39" s="21">
        <v>6587</v>
      </c>
      <c r="F39" s="22">
        <v>1129501</v>
      </c>
      <c r="G39" s="16">
        <f t="shared" si="8"/>
        <v>1.9339152227207017E-3</v>
      </c>
      <c r="H39" s="16">
        <f t="shared" si="9"/>
        <v>7.2430817580013129E-3</v>
      </c>
      <c r="I39" s="16">
        <f t="shared" si="10"/>
        <v>4.3233402342834921E-3</v>
      </c>
      <c r="J39" s="16">
        <f t="shared" si="11"/>
        <v>9.7516187065270564E-4</v>
      </c>
      <c r="K39" s="16">
        <f t="shared" si="12"/>
        <v>0.26051630387775698</v>
      </c>
    </row>
    <row r="40" spans="1:11" x14ac:dyDescent="0.25">
      <c r="A40" s="20" t="s">
        <v>92</v>
      </c>
      <c r="B40" s="21">
        <v>4523</v>
      </c>
      <c r="C40" s="21">
        <v>9371</v>
      </c>
      <c r="D40" s="21">
        <v>7558</v>
      </c>
      <c r="E40" s="21">
        <v>13757</v>
      </c>
      <c r="F40" s="22">
        <v>22274</v>
      </c>
      <c r="G40" s="16">
        <f t="shared" si="8"/>
        <v>1.2999106185712192E-3</v>
      </c>
      <c r="H40" s="16">
        <f t="shared" si="9"/>
        <v>1.092044263510479E-3</v>
      </c>
      <c r="I40" s="16">
        <f t="shared" si="10"/>
        <v>8.98748672627407E-4</v>
      </c>
      <c r="J40" s="16">
        <f t="shared" si="11"/>
        <v>2.0366330430498362E-3</v>
      </c>
      <c r="K40" s="16">
        <f t="shared" si="12"/>
        <v>5.1374369323915238E-3</v>
      </c>
    </row>
    <row r="41" spans="1:11" x14ac:dyDescent="0.25">
      <c r="A41" s="20" t="s">
        <v>80</v>
      </c>
      <c r="B41" s="21">
        <v>1</v>
      </c>
      <c r="C41" s="21">
        <v>0</v>
      </c>
      <c r="D41" s="21">
        <v>0</v>
      </c>
      <c r="E41" s="21">
        <v>0</v>
      </c>
      <c r="F41" s="22">
        <v>0</v>
      </c>
      <c r="G41" s="16">
        <f t="shared" si="8"/>
        <v>2.8740009254282981E-7</v>
      </c>
      <c r="H41" s="16">
        <f t="shared" si="9"/>
        <v>0</v>
      </c>
      <c r="I41" s="16">
        <f t="shared" si="10"/>
        <v>0</v>
      </c>
      <c r="J41" s="16">
        <f t="shared" si="11"/>
        <v>0</v>
      </c>
      <c r="K41" s="16">
        <f t="shared" si="12"/>
        <v>0</v>
      </c>
    </row>
    <row r="42" spans="1:11" x14ac:dyDescent="0.25">
      <c r="A42" s="20" t="s">
        <v>127</v>
      </c>
      <c r="B42" s="21">
        <v>1</v>
      </c>
      <c r="C42" s="21">
        <v>0</v>
      </c>
      <c r="D42" s="21">
        <v>17</v>
      </c>
      <c r="E42" s="21">
        <v>0</v>
      </c>
      <c r="F42" s="22">
        <v>63</v>
      </c>
      <c r="G42" s="16">
        <f t="shared" si="8"/>
        <v>2.8740009254282981E-7</v>
      </c>
      <c r="H42" s="16">
        <f t="shared" si="9"/>
        <v>0</v>
      </c>
      <c r="I42" s="16">
        <f t="shared" si="10"/>
        <v>2.0215304888417463E-6</v>
      </c>
      <c r="J42" s="16">
        <f t="shared" si="11"/>
        <v>0</v>
      </c>
      <c r="K42" s="16">
        <f t="shared" si="12"/>
        <v>1.4530776992936428E-5</v>
      </c>
    </row>
    <row r="43" spans="1:11" x14ac:dyDescent="0.25">
      <c r="A43" s="20" t="s">
        <v>68</v>
      </c>
      <c r="B43" s="21">
        <v>713</v>
      </c>
      <c r="C43" s="21">
        <v>3727</v>
      </c>
      <c r="D43" s="21">
        <v>29338</v>
      </c>
      <c r="E43" s="21">
        <v>18244</v>
      </c>
      <c r="F43" s="22">
        <v>1116</v>
      </c>
      <c r="G43" s="16">
        <f t="shared" si="8"/>
        <v>2.0491626598303765E-4</v>
      </c>
      <c r="H43" s="16">
        <f t="shared" si="9"/>
        <v>4.3432386832819919E-4</v>
      </c>
      <c r="I43" s="16">
        <f t="shared" si="10"/>
        <v>3.4886859695081856E-3</v>
      </c>
      <c r="J43" s="16">
        <f t="shared" si="11"/>
        <v>2.7009037753435495E-3</v>
      </c>
      <c r="K43" s="16">
        <f t="shared" si="12"/>
        <v>2.5740233530344527E-4</v>
      </c>
    </row>
    <row r="44" spans="1:11" x14ac:dyDescent="0.25">
      <c r="A44" s="20" t="s">
        <v>93</v>
      </c>
      <c r="B44" s="21">
        <v>25080</v>
      </c>
      <c r="C44" s="21">
        <v>18898</v>
      </c>
      <c r="D44" s="21">
        <v>26614</v>
      </c>
      <c r="E44" s="21">
        <v>25353</v>
      </c>
      <c r="F44" s="22">
        <v>8715</v>
      </c>
      <c r="G44" s="16">
        <f t="shared" si="8"/>
        <v>7.2079943209741714E-3</v>
      </c>
      <c r="H44" s="16">
        <f t="shared" si="9"/>
        <v>2.2022679000982853E-3</v>
      </c>
      <c r="I44" s="16">
        <f t="shared" si="10"/>
        <v>3.1647654370608375E-3</v>
      </c>
      <c r="J44" s="16">
        <f t="shared" si="11"/>
        <v>3.7533443003883475E-3</v>
      </c>
      <c r="K44" s="16">
        <f t="shared" si="12"/>
        <v>2.0100908173562057E-3</v>
      </c>
    </row>
    <row r="45" spans="1:11" x14ac:dyDescent="0.25">
      <c r="A45" s="20" t="s">
        <v>58</v>
      </c>
      <c r="B45" s="21">
        <v>5313</v>
      </c>
      <c r="C45" s="21">
        <v>19294</v>
      </c>
      <c r="D45" s="21">
        <v>33557</v>
      </c>
      <c r="E45" s="21">
        <v>28049</v>
      </c>
      <c r="F45" s="22">
        <v>42265</v>
      </c>
      <c r="G45" s="16">
        <f t="shared" si="8"/>
        <v>1.5269566916800547E-3</v>
      </c>
      <c r="H45" s="16">
        <f t="shared" si="9"/>
        <v>2.248415539448424E-3</v>
      </c>
      <c r="I45" s="16">
        <f t="shared" si="10"/>
        <v>3.9903822714154403E-3</v>
      </c>
      <c r="J45" s="16">
        <f t="shared" si="11"/>
        <v>4.1524693046816061E-3</v>
      </c>
      <c r="K45" s="16">
        <f t="shared" si="12"/>
        <v>9.7483061842294945E-3</v>
      </c>
    </row>
    <row r="46" spans="1:11" x14ac:dyDescent="0.25">
      <c r="A46" s="20" t="s">
        <v>110</v>
      </c>
      <c r="B46" s="21">
        <v>0</v>
      </c>
      <c r="C46" s="21">
        <v>0</v>
      </c>
      <c r="D46" s="21">
        <v>0</v>
      </c>
      <c r="E46" s="21">
        <v>0</v>
      </c>
      <c r="F46" s="22">
        <v>3</v>
      </c>
      <c r="G46" s="16">
        <f t="shared" si="8"/>
        <v>0</v>
      </c>
      <c r="H46" s="16">
        <f t="shared" si="9"/>
        <v>0</v>
      </c>
      <c r="I46" s="16">
        <f t="shared" si="10"/>
        <v>0</v>
      </c>
      <c r="J46" s="16">
        <f t="shared" si="11"/>
        <v>0</v>
      </c>
      <c r="K46" s="16">
        <f t="shared" si="12"/>
        <v>6.9194176156840132E-7</v>
      </c>
    </row>
    <row r="47" spans="1:11" x14ac:dyDescent="0.25">
      <c r="A47" s="20" t="s">
        <v>94</v>
      </c>
      <c r="B47" s="21">
        <v>0</v>
      </c>
      <c r="C47" s="21">
        <v>5</v>
      </c>
      <c r="D47" s="21">
        <v>0</v>
      </c>
      <c r="E47" s="21">
        <v>0</v>
      </c>
      <c r="F47" s="22">
        <v>0</v>
      </c>
      <c r="G47" s="16">
        <f t="shared" si="8"/>
        <v>0</v>
      </c>
      <c r="H47" s="16">
        <f t="shared" si="9"/>
        <v>5.826722140169026E-7</v>
      </c>
      <c r="I47" s="16">
        <f t="shared" si="10"/>
        <v>0</v>
      </c>
      <c r="J47" s="16">
        <f t="shared" si="11"/>
        <v>0</v>
      </c>
      <c r="K47" s="16">
        <f t="shared" si="12"/>
        <v>0</v>
      </c>
    </row>
    <row r="48" spans="1:11" x14ac:dyDescent="0.25">
      <c r="A48" s="20" t="s">
        <v>95</v>
      </c>
      <c r="B48" s="21">
        <v>0</v>
      </c>
      <c r="C48" s="21">
        <v>63</v>
      </c>
      <c r="D48" s="21">
        <v>0</v>
      </c>
      <c r="E48" s="21">
        <v>7005</v>
      </c>
      <c r="F48" s="22">
        <v>1472</v>
      </c>
      <c r="G48" s="16">
        <f t="shared" si="8"/>
        <v>0</v>
      </c>
      <c r="H48" s="16">
        <f t="shared" si="9"/>
        <v>7.3416698966129728E-6</v>
      </c>
      <c r="I48" s="16">
        <f t="shared" si="10"/>
        <v>0</v>
      </c>
      <c r="J48" s="16">
        <f t="shared" si="11"/>
        <v>1.037044011526067E-3</v>
      </c>
      <c r="K48" s="16">
        <f t="shared" si="12"/>
        <v>3.3951275767622892E-4</v>
      </c>
    </row>
    <row r="49" spans="1:11" x14ac:dyDescent="0.25">
      <c r="A49" s="20" t="s">
        <v>67</v>
      </c>
      <c r="B49" s="21">
        <v>20668</v>
      </c>
      <c r="C49" s="21">
        <v>34006</v>
      </c>
      <c r="D49" s="21">
        <v>231083</v>
      </c>
      <c r="E49" s="21">
        <v>157761</v>
      </c>
      <c r="F49" s="22">
        <v>155654</v>
      </c>
      <c r="G49" s="16">
        <f t="shared" si="8"/>
        <v>5.939985112675206E-3</v>
      </c>
      <c r="H49" s="16">
        <f t="shared" si="9"/>
        <v>3.9628702619717579E-3</v>
      </c>
      <c r="I49" s="16">
        <f t="shared" si="10"/>
        <v>2.747890176194219E-2</v>
      </c>
      <c r="J49" s="16">
        <f t="shared" si="11"/>
        <v>2.3355474704120461E-2</v>
      </c>
      <c r="K49" s="16">
        <f t="shared" si="12"/>
        <v>3.5901167651722646E-2</v>
      </c>
    </row>
    <row r="50" spans="1:11" x14ac:dyDescent="0.25">
      <c r="A50" s="20" t="s">
        <v>96</v>
      </c>
      <c r="B50" s="21">
        <v>1946044</v>
      </c>
      <c r="C50" s="21">
        <v>1965860</v>
      </c>
      <c r="D50" s="21">
        <v>1096976</v>
      </c>
      <c r="E50" s="21">
        <v>923058</v>
      </c>
      <c r="F50" s="22">
        <v>773423</v>
      </c>
      <c r="G50" s="16">
        <f t="shared" si="8"/>
        <v>0.55929322569241868</v>
      </c>
      <c r="H50" s="16">
        <f t="shared" si="9"/>
        <v>0.22909039972945364</v>
      </c>
      <c r="I50" s="16">
        <f t="shared" si="10"/>
        <v>0.13044531938398021</v>
      </c>
      <c r="J50" s="16">
        <f t="shared" si="11"/>
        <v>0.13665264399589269</v>
      </c>
      <c r="K50" s="16">
        <f t="shared" si="12"/>
        <v>0.17838789101917255</v>
      </c>
    </row>
    <row r="51" spans="1:11" x14ac:dyDescent="0.25">
      <c r="A51" s="20" t="s">
        <v>82</v>
      </c>
      <c r="B51" s="21">
        <v>115581</v>
      </c>
      <c r="C51" s="21">
        <v>31479</v>
      </c>
      <c r="D51" s="21">
        <v>51821</v>
      </c>
      <c r="E51" s="21">
        <v>208524</v>
      </c>
      <c r="F51" s="22">
        <v>91202</v>
      </c>
      <c r="G51" s="16">
        <f t="shared" si="8"/>
        <v>3.3217990096192813E-2</v>
      </c>
      <c r="H51" s="16">
        <f t="shared" si="9"/>
        <v>3.6683877250076155E-3</v>
      </c>
      <c r="I51" s="16">
        <f t="shared" si="10"/>
        <v>6.1622194977804783E-3</v>
      </c>
      <c r="J51" s="16">
        <f t="shared" si="11"/>
        <v>3.0870601778652616E-2</v>
      </c>
      <c r="K51" s="16">
        <f t="shared" si="12"/>
        <v>2.1035490846187114E-2</v>
      </c>
    </row>
    <row r="52" spans="1:11" x14ac:dyDescent="0.25">
      <c r="A52" s="20" t="s">
        <v>112</v>
      </c>
      <c r="B52" s="21">
        <v>0</v>
      </c>
      <c r="C52" s="21">
        <v>0</v>
      </c>
      <c r="D52" s="21">
        <v>0</v>
      </c>
      <c r="E52" s="21">
        <v>0</v>
      </c>
      <c r="F52" s="22">
        <v>50</v>
      </c>
      <c r="G52" s="16">
        <f t="shared" si="8"/>
        <v>0</v>
      </c>
      <c r="H52" s="16">
        <f t="shared" si="9"/>
        <v>0</v>
      </c>
      <c r="I52" s="16">
        <f t="shared" si="10"/>
        <v>0</v>
      </c>
      <c r="J52" s="16">
        <f t="shared" si="11"/>
        <v>0</v>
      </c>
      <c r="K52" s="16">
        <f t="shared" si="12"/>
        <v>1.1532362692806688E-5</v>
      </c>
    </row>
    <row r="53" spans="1:11" x14ac:dyDescent="0.25">
      <c r="A53" s="20" t="s">
        <v>97</v>
      </c>
      <c r="B53" s="21">
        <v>50</v>
      </c>
      <c r="C53" s="21">
        <v>0</v>
      </c>
      <c r="D53" s="21">
        <v>0</v>
      </c>
      <c r="E53" s="21">
        <v>0</v>
      </c>
      <c r="F53" s="22">
        <v>0</v>
      </c>
      <c r="G53" s="16">
        <f t="shared" si="8"/>
        <v>1.4370004627141491E-5</v>
      </c>
      <c r="H53" s="16">
        <f t="shared" si="9"/>
        <v>0</v>
      </c>
      <c r="I53" s="16">
        <f t="shared" si="10"/>
        <v>0</v>
      </c>
      <c r="J53" s="16">
        <f t="shared" si="11"/>
        <v>0</v>
      </c>
      <c r="K53" s="16">
        <f t="shared" si="12"/>
        <v>0</v>
      </c>
    </row>
    <row r="54" spans="1:11" x14ac:dyDescent="0.25">
      <c r="A54" s="20" t="s">
        <v>113</v>
      </c>
      <c r="B54" s="21">
        <v>0</v>
      </c>
      <c r="C54" s="21">
        <v>0</v>
      </c>
      <c r="D54" s="21">
        <v>1388</v>
      </c>
      <c r="E54" s="21">
        <v>1125</v>
      </c>
      <c r="F54" s="22">
        <v>1698</v>
      </c>
      <c r="G54" s="16">
        <f t="shared" si="8"/>
        <v>0</v>
      </c>
      <c r="H54" s="16">
        <f t="shared" si="9"/>
        <v>0</v>
      </c>
      <c r="I54" s="16">
        <f t="shared" si="10"/>
        <v>1.6505201873602023E-4</v>
      </c>
      <c r="J54" s="16">
        <f t="shared" si="11"/>
        <v>1.665488241208887E-4</v>
      </c>
      <c r="K54" s="16">
        <f t="shared" si="12"/>
        <v>3.9163903704771515E-4</v>
      </c>
    </row>
    <row r="55" spans="1:11" x14ac:dyDescent="0.25">
      <c r="A55" s="20" t="s">
        <v>59</v>
      </c>
      <c r="B55" s="21">
        <v>8079</v>
      </c>
      <c r="C55" s="21">
        <v>8955</v>
      </c>
      <c r="D55" s="21">
        <v>2954</v>
      </c>
      <c r="E55" s="21">
        <v>16</v>
      </c>
      <c r="F55" s="22">
        <v>22</v>
      </c>
      <c r="G55" s="16">
        <f t="shared" si="8"/>
        <v>2.3219053476535218E-3</v>
      </c>
      <c r="H55" s="16">
        <f t="shared" si="9"/>
        <v>1.0435659353042726E-3</v>
      </c>
      <c r="I55" s="16">
        <f t="shared" si="10"/>
        <v>3.5127065082579521E-4</v>
      </c>
      <c r="J55" s="16">
        <f t="shared" si="11"/>
        <v>2.3686943874970833E-6</v>
      </c>
      <c r="K55" s="16">
        <f t="shared" si="12"/>
        <v>5.0742395848349433E-6</v>
      </c>
    </row>
    <row r="56" spans="1:11" x14ac:dyDescent="0.25">
      <c r="A56" s="20" t="s">
        <v>83</v>
      </c>
      <c r="B56" s="21">
        <v>606431</v>
      </c>
      <c r="C56" s="21">
        <v>551863</v>
      </c>
      <c r="D56" s="21">
        <v>77120</v>
      </c>
      <c r="E56" s="21">
        <v>1796</v>
      </c>
      <c r="F56" s="22">
        <v>1579</v>
      </c>
      <c r="G56" s="16">
        <f t="shared" si="8"/>
        <v>0.17428832552084081</v>
      </c>
      <c r="H56" s="16">
        <f t="shared" si="9"/>
        <v>6.4311047208801986E-2</v>
      </c>
      <c r="I56" s="16">
        <f t="shared" si="10"/>
        <v>9.1706136058514985E-3</v>
      </c>
      <c r="J56" s="16">
        <f t="shared" si="11"/>
        <v>2.6588594499654764E-4</v>
      </c>
      <c r="K56" s="16">
        <f t="shared" si="12"/>
        <v>3.6419201383883524E-4</v>
      </c>
    </row>
    <row r="57" spans="1:11" x14ac:dyDescent="0.25">
      <c r="A57" s="20" t="s">
        <v>84</v>
      </c>
      <c r="B57" s="21">
        <v>0</v>
      </c>
      <c r="C57" s="21">
        <v>0</v>
      </c>
      <c r="D57" s="21">
        <v>12</v>
      </c>
      <c r="E57" s="21">
        <v>77</v>
      </c>
      <c r="F57" s="22">
        <v>0</v>
      </c>
      <c r="G57" s="16">
        <f t="shared" si="8"/>
        <v>0</v>
      </c>
      <c r="H57" s="16">
        <f t="shared" si="9"/>
        <v>0</v>
      </c>
      <c r="I57" s="16">
        <f t="shared" si="10"/>
        <v>1.4269626980059386E-6</v>
      </c>
      <c r="J57" s="16">
        <f t="shared" si="11"/>
        <v>1.1399341739829715E-5</v>
      </c>
      <c r="K57" s="16">
        <f t="shared" si="12"/>
        <v>0</v>
      </c>
    </row>
    <row r="58" spans="1:11" x14ac:dyDescent="0.25">
      <c r="A58" s="20" t="s">
        <v>98</v>
      </c>
      <c r="B58" s="21">
        <v>1</v>
      </c>
      <c r="C58" s="21">
        <v>2</v>
      </c>
      <c r="D58" s="21">
        <v>405</v>
      </c>
      <c r="E58" s="21">
        <v>1797849</v>
      </c>
      <c r="F58" s="22">
        <v>859863</v>
      </c>
      <c r="G58" s="16">
        <f t="shared" si="8"/>
        <v>2.8740009254282981E-7</v>
      </c>
      <c r="H58" s="16">
        <f t="shared" si="9"/>
        <v>2.3306888560676105E-7</v>
      </c>
      <c r="I58" s="16">
        <f t="shared" si="10"/>
        <v>4.8159991057700428E-5</v>
      </c>
      <c r="J58" s="16">
        <f t="shared" si="11"/>
        <v>0.26615967724170275</v>
      </c>
      <c r="K58" s="16">
        <f t="shared" si="12"/>
        <v>0.19832503964249676</v>
      </c>
    </row>
    <row r="59" spans="1:11" x14ac:dyDescent="0.25">
      <c r="A59" s="20" t="s">
        <v>85</v>
      </c>
      <c r="B59" s="21">
        <v>7764</v>
      </c>
      <c r="C59" s="21">
        <v>0</v>
      </c>
      <c r="D59" s="21">
        <v>0</v>
      </c>
      <c r="E59" s="21">
        <v>4</v>
      </c>
      <c r="F59" s="22">
        <v>8</v>
      </c>
      <c r="G59" s="16">
        <f t="shared" si="8"/>
        <v>2.2313743185025307E-3</v>
      </c>
      <c r="H59" s="16">
        <f t="shared" si="9"/>
        <v>0</v>
      </c>
      <c r="I59" s="16">
        <f t="shared" si="10"/>
        <v>0</v>
      </c>
      <c r="J59" s="16">
        <f t="shared" si="11"/>
        <v>5.9217359687427084E-7</v>
      </c>
      <c r="K59" s="16">
        <f t="shared" si="12"/>
        <v>1.8451780308490701E-6</v>
      </c>
    </row>
    <row r="60" spans="1:11" x14ac:dyDescent="0.25">
      <c r="A60" s="20" t="s">
        <v>60</v>
      </c>
      <c r="B60" s="21">
        <v>6000</v>
      </c>
      <c r="C60" s="21">
        <v>3520</v>
      </c>
      <c r="D60" s="21">
        <v>3900</v>
      </c>
      <c r="E60" s="21">
        <v>2750</v>
      </c>
      <c r="F60" s="22">
        <v>2308</v>
      </c>
      <c r="G60" s="16">
        <f t="shared" si="8"/>
        <v>1.7244005552569787E-3</v>
      </c>
      <c r="H60" s="16">
        <f t="shared" si="9"/>
        <v>4.1020123866789942E-4</v>
      </c>
      <c r="I60" s="16">
        <f t="shared" si="10"/>
        <v>4.6376287685193004E-4</v>
      </c>
      <c r="J60" s="16">
        <f t="shared" si="11"/>
        <v>4.0711934785106122E-4</v>
      </c>
      <c r="K60" s="16">
        <f t="shared" si="12"/>
        <v>5.3233386189995675E-4</v>
      </c>
    </row>
    <row r="61" spans="1:11" x14ac:dyDescent="0.25">
      <c r="A61" s="20" t="s">
        <v>114</v>
      </c>
      <c r="B61" s="21">
        <v>0</v>
      </c>
      <c r="C61" s="21">
        <v>0</v>
      </c>
      <c r="D61" s="21">
        <v>0</v>
      </c>
      <c r="E61" s="21">
        <v>0</v>
      </c>
      <c r="F61" s="22">
        <v>0</v>
      </c>
      <c r="G61" s="16">
        <f t="shared" si="8"/>
        <v>0</v>
      </c>
      <c r="H61" s="16">
        <f t="shared" si="9"/>
        <v>0</v>
      </c>
      <c r="I61" s="16">
        <f t="shared" si="10"/>
        <v>0</v>
      </c>
      <c r="J61" s="16">
        <f t="shared" si="11"/>
        <v>0</v>
      </c>
      <c r="K61" s="16">
        <f t="shared" si="12"/>
        <v>0</v>
      </c>
    </row>
    <row r="62" spans="1:11" x14ac:dyDescent="0.25">
      <c r="A62" s="20" t="s">
        <v>86</v>
      </c>
      <c r="B62" s="21">
        <v>8505</v>
      </c>
      <c r="C62" s="21">
        <v>23820</v>
      </c>
      <c r="D62" s="21">
        <v>5673</v>
      </c>
      <c r="E62" s="21">
        <v>8936</v>
      </c>
      <c r="F62" s="22">
        <v>83092</v>
      </c>
      <c r="G62" s="16">
        <f t="shared" si="8"/>
        <v>2.4443377870767675E-3</v>
      </c>
      <c r="H62" s="16">
        <f t="shared" si="9"/>
        <v>2.7758504275765239E-3</v>
      </c>
      <c r="I62" s="16">
        <f t="shared" si="10"/>
        <v>6.7459661548230744E-4</v>
      </c>
      <c r="J62" s="16">
        <f t="shared" si="11"/>
        <v>1.3229158154171212E-3</v>
      </c>
      <c r="K62" s="16">
        <f t="shared" si="12"/>
        <v>1.9164941617413868E-2</v>
      </c>
    </row>
    <row r="63" spans="1:11" x14ac:dyDescent="0.25">
      <c r="A63" s="20" t="s">
        <v>99</v>
      </c>
      <c r="B63" s="21">
        <v>0</v>
      </c>
      <c r="C63" s="21">
        <v>6228</v>
      </c>
      <c r="D63" s="21">
        <v>1006</v>
      </c>
      <c r="E63" s="21">
        <v>530</v>
      </c>
      <c r="F63" s="22">
        <v>650</v>
      </c>
      <c r="G63" s="16">
        <f t="shared" si="8"/>
        <v>0</v>
      </c>
      <c r="H63" s="16">
        <f t="shared" si="9"/>
        <v>7.2577650977945392E-4</v>
      </c>
      <c r="I63" s="16">
        <f t="shared" si="10"/>
        <v>1.1962703951616451E-4</v>
      </c>
      <c r="J63" s="16">
        <f t="shared" si="11"/>
        <v>7.8463001585840899E-5</v>
      </c>
      <c r="K63" s="16">
        <f t="shared" si="12"/>
        <v>1.4992071500648696E-4</v>
      </c>
    </row>
    <row r="64" spans="1:11" x14ac:dyDescent="0.25">
      <c r="A64" s="20" t="s">
        <v>87</v>
      </c>
      <c r="B64" s="21">
        <v>0</v>
      </c>
      <c r="C64" s="21">
        <v>0</v>
      </c>
      <c r="D64" s="21">
        <v>0</v>
      </c>
      <c r="E64" s="21">
        <v>5275</v>
      </c>
      <c r="F64" s="22">
        <v>0</v>
      </c>
      <c r="G64" s="16">
        <f t="shared" si="8"/>
        <v>0</v>
      </c>
      <c r="H64" s="16">
        <f t="shared" si="9"/>
        <v>0</v>
      </c>
      <c r="I64" s="16">
        <f t="shared" si="10"/>
        <v>0</v>
      </c>
      <c r="J64" s="16">
        <f t="shared" si="11"/>
        <v>7.8092893087794478E-4</v>
      </c>
      <c r="K64" s="16">
        <f t="shared" si="12"/>
        <v>0</v>
      </c>
    </row>
    <row r="65" spans="1:11" x14ac:dyDescent="0.25">
      <c r="A65" s="20" t="s">
        <v>100</v>
      </c>
      <c r="B65" s="21">
        <v>1</v>
      </c>
      <c r="C65" s="21">
        <v>145</v>
      </c>
      <c r="D65" s="21">
        <v>183</v>
      </c>
      <c r="E65" s="21">
        <v>190</v>
      </c>
      <c r="F65" s="22">
        <v>1454</v>
      </c>
      <c r="G65" s="16">
        <f t="shared" si="8"/>
        <v>2.8740009254282981E-7</v>
      </c>
      <c r="H65" s="16">
        <f t="shared" si="9"/>
        <v>1.6897494206490175E-5</v>
      </c>
      <c r="I65" s="16">
        <f t="shared" si="10"/>
        <v>2.1761181144590563E-5</v>
      </c>
      <c r="J65" s="16">
        <f t="shared" si="11"/>
        <v>2.8128245851527866E-5</v>
      </c>
      <c r="K65" s="16">
        <f t="shared" si="12"/>
        <v>3.3536110710681853E-4</v>
      </c>
    </row>
    <row r="66" spans="1:11" x14ac:dyDescent="0.25">
      <c r="A66" s="20" t="s">
        <v>63</v>
      </c>
      <c r="B66" s="21">
        <v>406</v>
      </c>
      <c r="C66" s="21">
        <v>382</v>
      </c>
      <c r="D66" s="21">
        <v>18769</v>
      </c>
      <c r="E66" s="21">
        <v>7253</v>
      </c>
      <c r="F66" s="22">
        <v>5082</v>
      </c>
      <c r="G66" s="16">
        <f t="shared" si="8"/>
        <v>1.166844375723889E-4</v>
      </c>
      <c r="H66" s="16">
        <f t="shared" si="9"/>
        <v>4.4516157150891359E-5</v>
      </c>
      <c r="I66" s="16">
        <f t="shared" si="10"/>
        <v>2.2318885732394551E-3</v>
      </c>
      <c r="J66" s="16">
        <f t="shared" si="11"/>
        <v>1.0737587745322716E-3</v>
      </c>
      <c r="K66" s="16">
        <f t="shared" si="12"/>
        <v>1.1721493440968718E-3</v>
      </c>
    </row>
    <row r="67" spans="1:11" x14ac:dyDescent="0.25">
      <c r="A67" s="20" t="s">
        <v>126</v>
      </c>
      <c r="B67" s="21">
        <v>5</v>
      </c>
      <c r="C67" s="21">
        <v>0</v>
      </c>
      <c r="D67" s="21">
        <v>0</v>
      </c>
      <c r="E67" s="21">
        <v>1</v>
      </c>
      <c r="F67" s="22">
        <v>0</v>
      </c>
      <c r="G67" s="16">
        <f t="shared" si="8"/>
        <v>1.4370004627141491E-6</v>
      </c>
      <c r="H67" s="16">
        <f t="shared" si="9"/>
        <v>0</v>
      </c>
      <c r="I67" s="16">
        <f t="shared" si="10"/>
        <v>0</v>
      </c>
      <c r="J67" s="16">
        <f t="shared" si="11"/>
        <v>1.4804339921856771E-7</v>
      </c>
      <c r="K67" s="16">
        <f t="shared" si="12"/>
        <v>0</v>
      </c>
    </row>
    <row r="68" spans="1:11" x14ac:dyDescent="0.25">
      <c r="A68" s="20" t="s">
        <v>102</v>
      </c>
      <c r="B68" s="21">
        <v>0</v>
      </c>
      <c r="C68" s="21">
        <v>2129</v>
      </c>
      <c r="D68" s="21">
        <v>0</v>
      </c>
      <c r="E68" s="21">
        <v>0</v>
      </c>
      <c r="F68" s="22">
        <v>0</v>
      </c>
      <c r="G68" s="16">
        <f t="shared" si="8"/>
        <v>0</v>
      </c>
      <c r="H68" s="16">
        <f t="shared" si="9"/>
        <v>2.4810182872839713E-4</v>
      </c>
      <c r="I68" s="16">
        <f t="shared" si="10"/>
        <v>0</v>
      </c>
      <c r="J68" s="16">
        <f t="shared" si="11"/>
        <v>0</v>
      </c>
      <c r="K68" s="16">
        <f t="shared" si="12"/>
        <v>0</v>
      </c>
    </row>
    <row r="69" spans="1:11" x14ac:dyDescent="0.25">
      <c r="A69" s="20" t="s">
        <v>103</v>
      </c>
      <c r="B69" s="21">
        <v>18000</v>
      </c>
      <c r="C69" s="21">
        <v>15641</v>
      </c>
      <c r="D69" s="21">
        <v>0</v>
      </c>
      <c r="E69" s="21">
        <v>0</v>
      </c>
      <c r="F69" s="22">
        <v>0</v>
      </c>
      <c r="G69" s="16">
        <f t="shared" si="8"/>
        <v>5.1732016657709363E-3</v>
      </c>
      <c r="H69" s="16">
        <f t="shared" si="9"/>
        <v>1.8227152198876748E-3</v>
      </c>
      <c r="I69" s="16">
        <f t="shared" si="10"/>
        <v>0</v>
      </c>
      <c r="J69" s="16">
        <f t="shared" si="11"/>
        <v>0</v>
      </c>
      <c r="K69" s="16">
        <f t="shared" si="12"/>
        <v>0</v>
      </c>
    </row>
    <row r="70" spans="1:11" s="17" customFormat="1" x14ac:dyDescent="0.25">
      <c r="A70" s="19" t="s">
        <v>47</v>
      </c>
      <c r="B70" s="23">
        <v>3479470</v>
      </c>
      <c r="C70" s="23">
        <v>8581154</v>
      </c>
      <c r="D70" s="23">
        <v>8409470</v>
      </c>
      <c r="E70" s="23">
        <v>6754776</v>
      </c>
      <c r="F70" s="24">
        <v>4335625</v>
      </c>
      <c r="G70" s="18">
        <f t="shared" si="8"/>
        <v>1</v>
      </c>
      <c r="H70" s="18">
        <f t="shared" si="9"/>
        <v>1</v>
      </c>
      <c r="I70" s="18">
        <f t="shared" si="10"/>
        <v>1</v>
      </c>
      <c r="J70" s="18">
        <f t="shared" si="11"/>
        <v>1</v>
      </c>
      <c r="K70" s="18">
        <f t="shared" si="12"/>
        <v>1</v>
      </c>
    </row>
    <row r="71" spans="1:11" ht="9" customHeight="1" x14ac:dyDescent="0.25"/>
    <row r="72" spans="1:11" s="17" customFormat="1" x14ac:dyDescent="0.25">
      <c r="A72" s="93" t="s">
        <v>128</v>
      </c>
      <c r="B72" s="69">
        <f>SUM(B16,B18,B19,B25,B26,B27,B29,B30,B31,B33,B34,B35,B38,B39,B41,B43,B49,B51,B53,B55,B57,B59,B61,B62)</f>
        <v>866564</v>
      </c>
      <c r="C72" s="69">
        <f t="shared" ref="C72:F72" si="13">SUM(C16,C18,C19,C25,C26,C27,C29,C30,C31,C33,C34,C35,C38,C39,C41,C43,C49,C51,C53,C55,C57,C59,C61,C62)</f>
        <v>5965888</v>
      </c>
      <c r="D72" s="69">
        <f t="shared" si="13"/>
        <v>6988010</v>
      </c>
      <c r="E72" s="69">
        <f t="shared" si="13"/>
        <v>2918230</v>
      </c>
      <c r="F72" s="70">
        <f t="shared" si="13"/>
        <v>1921133</v>
      </c>
      <c r="G72" s="67">
        <f>B72/B70</f>
        <v>0.24905057379428477</v>
      </c>
      <c r="H72" s="67">
        <f t="shared" ref="H72:K72" si="14">C72/C70</f>
        <v>0.69523143390737419</v>
      </c>
      <c r="I72" s="67">
        <f t="shared" si="14"/>
        <v>0.83096913360770652</v>
      </c>
      <c r="J72" s="67">
        <f t="shared" si="14"/>
        <v>0.4320246889016009</v>
      </c>
      <c r="K72" s="68">
        <f t="shared" si="14"/>
        <v>0.44310405074239584</v>
      </c>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15</vt:i4>
      </vt:variant>
    </vt:vector>
  </HeadingPairs>
  <TitlesOfParts>
    <vt:vector size="15" baseType="lpstr">
      <vt:lpstr>Legenda</vt:lpstr>
      <vt:lpstr>Komodity EUR</vt:lpstr>
      <vt:lpstr>Komodity KG</vt:lpstr>
      <vt:lpstr>Teritoria EUR</vt:lpstr>
      <vt:lpstr>Teritoria KG</vt:lpstr>
      <vt:lpstr>Teritoria EUR-polozky</vt:lpstr>
      <vt:lpstr>Teritoria KG-polozky</vt:lpstr>
      <vt:lpstr>Teritoria EUR-skupiny</vt:lpstr>
      <vt:lpstr>Teritoria KG-skuipny</vt:lpstr>
      <vt:lpstr>Teritoria EUR-3TG</vt:lpstr>
      <vt:lpstr>Teritoria KG-3TG</vt:lpstr>
      <vt:lpstr>Zlato EUR-podrobne</vt:lpstr>
      <vt:lpstr>Zlato KG-podrobne</vt:lpstr>
      <vt:lpstr>Cín EUR-podrobne</vt:lpstr>
      <vt:lpstr>Cín KG-podrobne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2015-04-01T12:01:43Z</dcterms:modified>
</cp:coreProperties>
</file>