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10" sheetId="3" r:id="rId3"/>
  </sheets>
  <externalReferences>
    <externalReference r:id="rId6"/>
  </externalReferences>
  <definedNames>
    <definedName name="Data">'[1]Vsetky'!$A$12:$F$235</definedName>
  </definedNames>
  <calcPr fullCalcOnLoad="1"/>
</workbook>
</file>

<file path=xl/sharedStrings.xml><?xml version="1.0" encoding="utf-8"?>
<sst xmlns="http://schemas.openxmlformats.org/spreadsheetml/2006/main" count="1196" uniqueCount="497">
  <si>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</si>
  <si>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</si>
  <si>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</si>
  <si>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</si>
  <si>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</si>
  <si>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</si>
  <si>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</si>
  <si>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</si>
  <si>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</si>
  <si>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</si>
  <si>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</si>
  <si>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</si>
  <si>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</si>
  <si>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</si>
  <si>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</si>
  <si>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</si>
  <si>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</si>
  <si>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</si>
  <si>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</si>
  <si>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</si>
  <si>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</si>
  <si>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</si>
  <si>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</si>
  <si>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</si>
  <si>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</si>
  <si>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</si>
  <si>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</si>
  <si>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</si>
  <si>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</si>
  <si>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</si>
  <si>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</si>
  <si>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</si>
  <si>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</si>
  <si>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</si>
  <si>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</si>
  <si>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</si>
  <si>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</si>
  <si>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</si>
  <si>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</si>
  <si>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</si>
  <si>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</si>
  <si>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</si>
  <si>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</si>
  <si>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</si>
  <si>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</si>
  <si>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</si>
  <si>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</si>
  <si>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</si>
  <si>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</si>
  <si>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</si>
  <si>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</si>
  <si>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</si>
  <si>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</si>
  <si>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</si>
  <si>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</si>
  <si>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</si>
  <si>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</si>
  <si>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</si>
  <si>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</si>
  <si>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</si>
  <si>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</si>
  <si>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</si>
  <si>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</si>
  <si>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</si>
  <si>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</si>
  <si>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</si>
  <si>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</si>
  <si>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</si>
  <si>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</si>
  <si>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</si>
  <si>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</si>
  <si>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</si>
  <si>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</si>
  <si>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</si>
  <si>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</si>
  <si>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</si>
  <si>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</si>
  <si>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</si>
  <si>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</si>
  <si>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</si>
  <si>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</si>
  <si>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</si>
  <si>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</si>
  <si>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</si>
  <si>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</si>
  <si>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</si>
  <si>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</si>
  <si>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</si>
  <si>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</si>
  <si>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</si>
  <si>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</si>
  <si>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</si>
  <si>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</si>
  <si>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</si>
  <si>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</si>
  <si>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</si>
  <si>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</si>
  <si>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</si>
  <si>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</si>
  <si>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</si>
  <si>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</si>
  <si>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</si>
  <si>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</si>
  <si>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</si>
  <si>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</si>
  <si>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</si>
  <si>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</si>
  <si>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</si>
  <si>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</si>
  <si>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</si>
  <si>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</si>
  <si>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</si>
  <si>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</si>
  <si>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</si>
  <si>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</si>
  <si>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</si>
  <si>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</si>
  <si>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</si>
  <si>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</si>
  <si>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</si>
  <si>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</si>
  <si>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</si>
  <si>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</si>
  <si>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</si>
  <si>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</si>
  <si>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</si>
  <si>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</si>
  <si>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</si>
  <si>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</si>
  <si>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</si>
  <si>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</si>
  <si>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</si>
  <si>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</si>
  <si>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</si>
  <si>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</si>
  <si>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</si>
  <si>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</si>
  <si>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</si>
  <si>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</si>
  <si>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</si>
  <si>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</si>
  <si>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</si>
  <si>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</si>
  <si>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</si>
  <si>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</si>
  <si>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</si>
  <si>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</si>
  <si>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</si>
  <si>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</si>
  <si>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</si>
  <si>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</si>
  <si>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</si>
  <si>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</si>
  <si>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</si>
  <si>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</si>
  <si>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</si>
  <si>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</si>
  <si>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</si>
  <si>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</si>
  <si>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</si>
  <si>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</si>
  <si>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</si>
  <si>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</si>
  <si>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</si>
  <si>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</si>
  <si>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</si>
  <si>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</si>
  <si>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</si>
  <si>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</si>
  <si>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</si>
  <si>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</si>
  <si>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</si>
  <si>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</si>
  <si>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</si>
  <si>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</si>
  <si>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</si>
  <si>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</si>
  <si>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</si>
  <si>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</si>
  <si>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</si>
  <si>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</si>
  <si>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</si>
  <si>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</si>
  <si>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</si>
  <si>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</si>
  <si>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</si>
  <si>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</si>
  <si>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</si>
  <si>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</si>
  <si>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</si>
  <si>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</si>
  <si>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</si>
  <si>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</si>
  <si>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</si>
  <si>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</si>
  <si>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</si>
  <si>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</si>
  <si>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</si>
  <si>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</si>
  <si>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</si>
  <si>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</si>
  <si>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</si>
  <si>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</si>
  <si>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</si>
  <si>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</si>
  <si>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</si>
  <si>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</si>
  <si>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</si>
  <si>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</si>
  <si>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</si>
  <si>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</si>
  <si>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</si>
  <si>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</si>
  <si>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</si>
  <si>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</si>
  <si>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</si>
  <si>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</si>
  <si>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</si>
  <si>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</si>
  <si>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</si>
  <si>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</si>
  <si>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</si>
  <si>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</si>
  <si>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</si>
  <si>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</si>
  <si>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</si>
  <si>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</si>
  <si>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</si>
  <si>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</si>
  <si>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</si>
  <si>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</si>
  <si>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</si>
  <si>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</si>
  <si>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</si>
  <si>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</si>
  <si>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</si>
  <si>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</si>
  <si>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</si>
  <si>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</si>
  <si>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</si>
  <si>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</si>
  <si>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</si>
  <si>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</si>
  <si>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</si>
  <si>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</si>
  <si>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</si>
  <si>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</si>
  <si>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</si>
  <si>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</si>
  <si>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</si>
  <si>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</si>
  <si>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</si>
  <si>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</si>
  <si>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</si>
  <si>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</si>
  <si>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</si>
  <si>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</si>
  <si>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</si>
  <si>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</si>
  <si>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</si>
  <si>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</si>
  <si>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</si>
  <si>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</si>
  <si>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</si>
  <si>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</si>
  <si>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</si>
  <si>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</si>
  <si>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</si>
  <si>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</si>
  <si>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</si>
  <si>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</si>
  <si>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</si>
  <si>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</si>
  <si>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</si>
  <si>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</si>
  <si>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</si>
  <si>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</si>
  <si>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</si>
  <si>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</si>
  <si>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</si>
  <si>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</si>
  <si>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</si>
  <si>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</si>
  <si>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</si>
  <si>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</si>
  <si>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</si>
  <si>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</si>
  <si>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</si>
  <si>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</si>
  <si>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</si>
  <si>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</si>
  <si>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</si>
  <si>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</si>
  <si>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</si>
  <si>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</si>
  <si>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</si>
  <si>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</si>
  <si>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</si>
  <si>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</si>
  <si>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</si>
  <si>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</si>
  <si>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</si>
  <si>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</si>
  <si>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</si>
  <si>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</si>
  <si>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</si>
  <si>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</si>
  <si>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</si>
  <si>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</si>
  <si>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</si>
  <si>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</si>
  <si>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</si>
  <si>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</si>
  <si>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</si>
  <si>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</si>
  <si>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</si>
  <si>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</si>
  <si>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</si>
  <si>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</si>
  <si>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</si>
  <si>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</si>
  <si>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</si>
  <si>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</si>
  <si>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</si>
  <si>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</si>
  <si>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</si>
  <si>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</si>
  <si>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</si>
  <si>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</si>
  <si>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</si>
  <si>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</si>
  <si>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</si>
  <si>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</si>
  <si>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</si>
  <si>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</si>
  <si>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</si>
  <si>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</si>
  <si>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</si>
  <si>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</si>
  <si>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</si>
  <si>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</si>
  <si>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</si>
  <si>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</si>
  <si>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</si>
  <si>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</si>
  <si>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</si>
  <si>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</si>
  <si>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</si>
  <si>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</si>
  <si>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</si>
  <si>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</si>
  <si>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</si>
  <si>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</si>
  <si>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</si>
  <si>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</si>
  <si>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</si>
  <si>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</si>
  <si>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</si>
  <si>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</si>
  <si>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</si>
  <si>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</si>
  <si>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</si>
  <si>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</si>
  <si>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</si>
  <si>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</si>
  <si>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</si>
  <si>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</si>
  <si>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</si>
  <si>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</si>
  <si>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</si>
  <si>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</si>
  <si>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</si>
  <si>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</si>
  <si>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</si>
  <si>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</si>
  <si>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</si>
  <si>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</si>
  <si>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</si>
  <si>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</si>
  <si>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</si>
  <si>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</si>
  <si>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</si>
  <si>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</si>
  <si>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</si>
  <si>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</si>
  <si>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</si>
  <si>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</si>
  <si>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</si>
  <si>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</si>
  <si>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</si>
  <si>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</si>
  <si>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</si>
  <si>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</si>
  <si>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</si>
  <si>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</si>
  <si>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</si>
  <si>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</si>
  <si>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</si>
  <si>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</si>
  <si>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</si>
  <si>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</si>
  <si>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</si>
  <si>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</si>
  <si>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</si>
  <si>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</si>
  <si>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</si>
  <si>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</si>
  <si>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</si>
  <si>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</si>
  <si>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</si>
  <si>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</si>
  <si>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</si>
  <si>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</si>
  <si>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</si>
  <si>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</si>
  <si>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</si>
  <si>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</si>
  <si>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</si>
  <si>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</si>
  <si>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</si>
  <si>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</si>
  <si>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</si>
  <si>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</si>
  <si>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</si>
  <si>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</si>
  <si>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</si>
  <si>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</si>
  <si>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</si>
  <si>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</si>
  <si>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</si>
  <si>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</si>
  <si>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</si>
  <si>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</si>
  <si>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</si>
  <si>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</si>
  <si>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</si>
  <si>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</si>
  <si>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</si>
  <si>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</si>
  <si>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</si>
  <si>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</si>
  <si>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</si>
  <si>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</si>
  <si>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</si>
  <si>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</si>
  <si>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</si>
  <si>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</si>
  <si>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</si>
  <si>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</si>
  <si>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</si>
  <si>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</si>
  <si>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</si>
  <si>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</si>
  <si>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</si>
  <si>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</si>
  <si>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</si>
  <si>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</si>
  <si>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</si>
  <si>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</si>
  <si>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</si>
  <si>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</si>
  <si>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</si>
  <si>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</si>
  <si>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</si>
  <si>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</si>
  <si>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</si>
  <si>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</si>
  <si>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</si>
  <si>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</si>
  <si>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</si>
  <si>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v mil.EUR</t>
  </si>
  <si>
    <t xml:space="preserve">                    Údaje za krajiny EÚ27 sú usporiadané podľa vývozu</t>
  </si>
  <si>
    <t xml:space="preserve">                    Údaje za EÚ25 sú upravené spolu s nedefinovanými údajmi INTRASTATu</t>
  </si>
  <si>
    <t>Údaje v tis. EUR</t>
  </si>
  <si>
    <t xml:space="preserve"> Index  2009/ 2008</t>
  </si>
  <si>
    <t>2009-2008</t>
  </si>
  <si>
    <t>Imp-09</t>
  </si>
  <si>
    <t>Exp-09</t>
  </si>
  <si>
    <t>Bil-09</t>
  </si>
  <si>
    <t>Obr-09</t>
  </si>
  <si>
    <t>Údaje v tis. USD</t>
  </si>
  <si>
    <t>USD</t>
  </si>
  <si>
    <t>Sp</t>
  </si>
  <si>
    <t>2010</t>
  </si>
  <si>
    <t xml:space="preserve">  Index  2010/2009</t>
  </si>
  <si>
    <t>Imp-10</t>
  </si>
  <si>
    <t>Exp-10</t>
  </si>
  <si>
    <t>Ministerstvo hospodárstva SR</t>
  </si>
  <si>
    <t>2011</t>
  </si>
  <si>
    <t>Poznámka:  V tabuľke sú uvedené predbežné údaje za rok 2010 a 2011.</t>
  </si>
  <si>
    <t>predbežné údaje za rok 2010 a  2011</t>
  </si>
  <si>
    <t xml:space="preserve"> Index  2011/ 2010</t>
  </si>
  <si>
    <t>predbežné údaje za rok 2010 a 2011</t>
  </si>
  <si>
    <t>Zahraničný obchod SR   -   január až február 2011 (a rovnaké obdobie roku 2010)</t>
  </si>
  <si>
    <t>január- február 2010</t>
  </si>
  <si>
    <t>január - február 2011</t>
  </si>
  <si>
    <t>január - február 2010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</si>
</sst>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6" xfId="0" applyNumberFormat="1" applyFont="1" applyBorder="1" applyAlignment="1">
      <alignment/>
    </xf>
    <xf numFmtId="168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5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6" borderId="11" xfId="0" applyNumberFormat="1" applyFont="1" applyFill="1" applyBorder="1" applyAlignment="1">
      <alignment horizontal="center"/>
    </xf>
    <xf numFmtId="164" fontId="17" fillId="5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6" borderId="4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6" borderId="11" xfId="0" applyNumberFormat="1" applyFont="1" applyFill="1" applyBorder="1" applyAlignment="1">
      <alignment horizontal="center"/>
    </xf>
    <xf numFmtId="164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64" fontId="31" fillId="3" borderId="29" xfId="0" applyNumberFormat="1" applyFont="1" applyFill="1" applyBorder="1" applyAlignment="1">
      <alignment horizontal="center"/>
    </xf>
    <xf numFmtId="165" fontId="31" fillId="6" borderId="29" xfId="0" applyNumberFormat="1" applyFont="1" applyFill="1" applyBorder="1" applyAlignment="1">
      <alignment horizontal="center"/>
    </xf>
    <xf numFmtId="164" fontId="31" fillId="5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68" fontId="32" fillId="0" borderId="15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65" fontId="17" fillId="5" borderId="6" xfId="0" applyNumberFormat="1" applyFont="1" applyFill="1" applyBorder="1" applyAlignment="1">
      <alignment horizontal="right" vertical="center"/>
    </xf>
    <xf numFmtId="165" fontId="18" fillId="3" borderId="6" xfId="0" applyNumberFormat="1" applyFont="1" applyFill="1" applyBorder="1" applyAlignment="1">
      <alignment horizontal="right" vertical="center"/>
    </xf>
    <xf numFmtId="165" fontId="19" fillId="6" borderId="35" xfId="0" applyNumberFormat="1" applyFont="1" applyFill="1" applyBorder="1" applyAlignment="1">
      <alignment horizontal="right" vertical="center"/>
    </xf>
    <xf numFmtId="165" fontId="30" fillId="6" borderId="35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165" fontId="4" fillId="6" borderId="12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 horizontal="right" vertical="center"/>
    </xf>
    <xf numFmtId="165" fontId="4" fillId="5" borderId="14" xfId="0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165" fontId="4" fillId="6" borderId="20" xfId="0" applyNumberFormat="1" applyFont="1" applyFill="1" applyBorder="1" applyAlignment="1">
      <alignment horizontal="right" vertical="center"/>
    </xf>
    <xf numFmtId="165" fontId="34" fillId="6" borderId="37" xfId="0" applyNumberFormat="1" applyFont="1" applyFill="1" applyBorder="1" applyAlignment="1">
      <alignment horizontal="right" vertical="center"/>
    </xf>
    <xf numFmtId="165" fontId="4" fillId="5" borderId="26" xfId="0" applyNumberFormat="1" applyFont="1" applyFill="1" applyBorder="1" applyAlignment="1">
      <alignment horizontal="right" vertical="center"/>
    </xf>
    <xf numFmtId="165" fontId="4" fillId="3" borderId="28" xfId="0" applyNumberFormat="1" applyFont="1" applyFill="1" applyBorder="1" applyAlignment="1">
      <alignment horizontal="right" vertical="center"/>
    </xf>
    <xf numFmtId="165" fontId="4" fillId="6" borderId="30" xfId="0" applyNumberFormat="1" applyFont="1" applyFill="1" applyBorder="1" applyAlignment="1">
      <alignment horizontal="right" vertical="center"/>
    </xf>
    <xf numFmtId="165" fontId="34" fillId="6" borderId="32" xfId="0" applyNumberFormat="1" applyFont="1" applyFill="1" applyBorder="1" applyAlignment="1">
      <alignment horizontal="right" vertical="center"/>
    </xf>
    <xf numFmtId="165" fontId="4" fillId="6" borderId="21" xfId="0" applyNumberFormat="1" applyFont="1" applyFill="1" applyBorder="1" applyAlignment="1">
      <alignment horizontal="right" vertical="center"/>
    </xf>
    <xf numFmtId="165" fontId="34" fillId="6" borderId="39" xfId="0" applyNumberFormat="1" applyFont="1" applyFill="1" applyBorder="1" applyAlignment="1">
      <alignment horizontal="right" vertical="center"/>
    </xf>
    <xf numFmtId="165" fontId="0" fillId="5" borderId="8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65" fontId="4" fillId="5" borderId="15" xfId="0" applyNumberFormat="1" applyFont="1" applyFill="1" applyBorder="1" applyAlignment="1">
      <alignment horizontal="right" vertical="center"/>
    </xf>
    <xf numFmtId="165" fontId="4" fillId="3" borderId="17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/>
    </xf>
    <xf numFmtId="165" fontId="4" fillId="6" borderId="27" xfId="0" applyNumberFormat="1" applyFont="1" applyFill="1" applyBorder="1" applyAlignment="1">
      <alignment horizontal="right" vertical="center"/>
    </xf>
    <xf numFmtId="165" fontId="4" fillId="5" borderId="49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/>
    </xf>
    <xf numFmtId="165" fontId="4" fillId="5" borderId="26" xfId="0" applyNumberFormat="1" applyFont="1" applyFill="1" applyBorder="1" applyAlignment="1">
      <alignment/>
    </xf>
    <xf numFmtId="165" fontId="0" fillId="3" borderId="28" xfId="0" applyNumberFormat="1" applyFill="1" applyBorder="1" applyAlignment="1">
      <alignment/>
    </xf>
    <xf numFmtId="165" fontId="34" fillId="6" borderId="32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0" fillId="5" borderId="6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4" fillId="6" borderId="3" xfId="0" applyNumberFormat="1" applyFont="1" applyFill="1" applyBorder="1" applyAlignment="1">
      <alignment horizontal="right" vertical="center"/>
    </xf>
    <xf numFmtId="165" fontId="34" fillId="6" borderId="35" xfId="0" applyNumberFormat="1" applyFont="1" applyFill="1" applyBorder="1" applyAlignment="1">
      <alignment horizontal="right" vertical="center"/>
    </xf>
    <xf numFmtId="165" fontId="4" fillId="6" borderId="9" xfId="0" applyNumberFormat="1" applyFont="1" applyFill="1" applyBorder="1" applyAlignment="1">
      <alignment horizontal="right" vertical="center"/>
    </xf>
    <xf numFmtId="165" fontId="0" fillId="5" borderId="14" xfId="0" applyNumberFormat="1" applyFill="1" applyBorder="1" applyAlignment="1">
      <alignment/>
    </xf>
    <xf numFmtId="165" fontId="0" fillId="3" borderId="18" xfId="0" applyNumberFormat="1" applyFill="1" applyBorder="1" applyAlignment="1">
      <alignment/>
    </xf>
    <xf numFmtId="165" fontId="4" fillId="6" borderId="19" xfId="0" applyNumberFormat="1" applyFont="1" applyFill="1" applyBorder="1" applyAlignment="1">
      <alignment horizontal="right" vertical="center"/>
    </xf>
    <xf numFmtId="165" fontId="0" fillId="5" borderId="50" xfId="0" applyNumberFormat="1" applyFill="1" applyBorder="1" applyAlignment="1">
      <alignment/>
    </xf>
    <xf numFmtId="165" fontId="0" fillId="5" borderId="26" xfId="0" applyNumberFormat="1" applyFill="1" applyBorder="1" applyAlignment="1">
      <alignment/>
    </xf>
    <xf numFmtId="165" fontId="0" fillId="5" borderId="49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4" fillId="0" borderId="0" xfId="0" applyNumberFormat="1" applyFont="1" applyFill="1" applyBorder="1" applyAlignment="1">
      <alignment horizontal="right" vertical="center"/>
    </xf>
    <xf numFmtId="165" fontId="0" fillId="5" borderId="54" xfId="0" applyNumberFormat="1" applyFill="1" applyBorder="1" applyAlignment="1">
      <alignment/>
    </xf>
    <xf numFmtId="165" fontId="0" fillId="3" borderId="51" xfId="0" applyNumberFormat="1" applyFill="1" applyBorder="1" applyAlignment="1">
      <alignment/>
    </xf>
    <xf numFmtId="165" fontId="4" fillId="6" borderId="55" xfId="0" applyNumberFormat="1" applyFont="1" applyFill="1" applyBorder="1" applyAlignment="1">
      <alignment horizontal="right" vertical="center"/>
    </xf>
    <xf numFmtId="165" fontId="0" fillId="5" borderId="52" xfId="0" applyNumberFormat="1" applyFill="1" applyBorder="1" applyAlignment="1">
      <alignment/>
    </xf>
    <xf numFmtId="165" fontId="34" fillId="6" borderId="29" xfId="0" applyNumberFormat="1" applyFont="1" applyFill="1" applyBorder="1" applyAlignment="1">
      <alignment horizontal="right" vertical="center"/>
    </xf>
    <xf numFmtId="1" fontId="9" fillId="0" borderId="19" xfId="0" applyNumberFormat="1" applyFont="1" applyFill="1" applyBorder="1" applyAlignment="1">
      <alignment vertic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70" fontId="35" fillId="2" borderId="0" xfId="0" applyNumberFormat="1" applyFont="1" applyFill="1" applyBorder="1" applyAlignment="1">
      <alignment horizontal="center" wrapText="1"/>
    </xf>
    <xf numFmtId="165" fontId="2" fillId="0" borderId="45" xfId="0" applyNumberFormat="1" applyFont="1" applyBorder="1" applyAlignment="1">
      <alignment horizontal="left"/>
    </xf>
    <xf numFmtId="165" fontId="4" fillId="5" borderId="15" xfId="0" applyNumberFormat="1" applyFont="1" applyFill="1" applyBorder="1" applyAlignment="1">
      <alignment/>
    </xf>
    <xf numFmtId="165" fontId="0" fillId="3" borderId="17" xfId="0" applyNumberFormat="1" applyFill="1" applyBorder="1" applyAlignment="1">
      <alignment/>
    </xf>
    <xf numFmtId="168" fontId="3" fillId="0" borderId="15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rit_T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brane"/>
      <sheetName val="Vsetky"/>
      <sheetName val="Vsetky-usp"/>
      <sheetName val="Sumar"/>
      <sheetName val="T1_TIS-2005"/>
      <sheetName val="T1_TIS-2006"/>
      <sheetName val="T9_TIS2005"/>
      <sheetName val="T9_TIS2006"/>
    </sheetNames>
    <sheetDataSet>
      <sheetData sheetId="1">
        <row r="4">
          <cell r="C4" t="str">
            <v>Zahraničný obchod SR   -   január až február 2011 (a rovnaké obdobie roku 2010)</v>
          </cell>
        </row>
        <row r="7">
          <cell r="C7" t="str">
            <v>január- február 2010</v>
          </cell>
          <cell r="E7" t="str">
            <v>január - február 2011</v>
          </cell>
          <cell r="P7" t="str">
            <v>január - február 2011</v>
          </cell>
        </row>
        <row r="10">
          <cell r="C10">
            <v>6423184</v>
          </cell>
          <cell r="D10">
            <v>6532073</v>
          </cell>
          <cell r="E10">
            <v>8142254</v>
          </cell>
          <cell r="F10">
            <v>8361372</v>
          </cell>
        </row>
        <row r="12">
          <cell r="A12" t="str">
            <v>AF</v>
          </cell>
          <cell r="B12" t="str">
            <v>Afganistan</v>
          </cell>
          <cell r="C12">
            <v>8</v>
          </cell>
          <cell r="D12">
            <v>122</v>
          </cell>
          <cell r="E12">
            <v>8</v>
          </cell>
          <cell r="F12">
            <v>1199</v>
          </cell>
        </row>
        <row r="13">
          <cell r="A13" t="str">
            <v>AL</v>
          </cell>
          <cell r="B13" t="str">
            <v>Albánsko</v>
          </cell>
          <cell r="C13">
            <v>77</v>
          </cell>
          <cell r="D13">
            <v>5936</v>
          </cell>
          <cell r="E13">
            <v>329</v>
          </cell>
          <cell r="F13">
            <v>3631</v>
          </cell>
        </row>
        <row r="14">
          <cell r="A14" t="str">
            <v>DZ</v>
          </cell>
          <cell r="B14" t="str">
            <v>Alžírsko</v>
          </cell>
          <cell r="C14">
            <v>0</v>
          </cell>
          <cell r="D14">
            <v>3704</v>
          </cell>
          <cell r="E14">
            <v>45</v>
          </cell>
          <cell r="F14">
            <v>534</v>
          </cell>
        </row>
        <row r="15">
          <cell r="A15" t="str">
            <v>AS</v>
          </cell>
          <cell r="B15" t="str">
            <v>Americká Samoa</v>
          </cell>
          <cell r="C15">
            <v>1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VI</v>
          </cell>
          <cell r="B16" t="str">
            <v>Americké Panenské ostro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AD</v>
          </cell>
          <cell r="B17" t="str">
            <v>Andorra</v>
          </cell>
          <cell r="C17">
            <v>783</v>
          </cell>
          <cell r="D17">
            <v>34</v>
          </cell>
          <cell r="E17">
            <v>22</v>
          </cell>
          <cell r="F17">
            <v>58</v>
          </cell>
        </row>
        <row r="18">
          <cell r="A18" t="str">
            <v>AO</v>
          </cell>
          <cell r="B18" t="str">
            <v>Angola</v>
          </cell>
          <cell r="C18">
            <v>0</v>
          </cell>
          <cell r="D18">
            <v>165</v>
          </cell>
          <cell r="E18">
            <v>0</v>
          </cell>
          <cell r="F18">
            <v>254</v>
          </cell>
        </row>
        <row r="19">
          <cell r="A19" t="str">
            <v>AI</v>
          </cell>
          <cell r="B19" t="str">
            <v>Anguilla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AQ</v>
          </cell>
          <cell r="B20" t="str">
            <v>Antarktída</v>
          </cell>
          <cell r="C20">
            <v>0</v>
          </cell>
          <cell r="D20">
            <v>0</v>
          </cell>
          <cell r="E20">
            <v>6</v>
          </cell>
          <cell r="F20">
            <v>0</v>
          </cell>
        </row>
        <row r="21">
          <cell r="A21" t="str">
            <v>AG</v>
          </cell>
          <cell r="B21" t="str">
            <v>Antigua a Barbuda</v>
          </cell>
          <cell r="C21">
            <v>1</v>
          </cell>
          <cell r="D21">
            <v>0</v>
          </cell>
          <cell r="E21">
            <v>0</v>
          </cell>
          <cell r="F21">
            <v>1</v>
          </cell>
        </row>
        <row r="22">
          <cell r="A22" t="str">
            <v>AR</v>
          </cell>
          <cell r="B22" t="str">
            <v>Argentína</v>
          </cell>
          <cell r="C22">
            <v>1217</v>
          </cell>
          <cell r="D22">
            <v>6762</v>
          </cell>
          <cell r="E22">
            <v>1983</v>
          </cell>
          <cell r="F22">
            <v>1698</v>
          </cell>
        </row>
        <row r="23">
          <cell r="A23" t="str">
            <v>AM</v>
          </cell>
          <cell r="B23" t="str">
            <v>Arménsko</v>
          </cell>
          <cell r="C23">
            <v>3</v>
          </cell>
          <cell r="D23">
            <v>85</v>
          </cell>
          <cell r="E23">
            <v>29</v>
          </cell>
          <cell r="F23">
            <v>818</v>
          </cell>
        </row>
        <row r="24">
          <cell r="A24" t="str">
            <v>AU</v>
          </cell>
          <cell r="B24" t="str">
            <v>Austrália</v>
          </cell>
          <cell r="C24">
            <v>2538</v>
          </cell>
          <cell r="D24">
            <v>13798</v>
          </cell>
          <cell r="E24">
            <v>3914</v>
          </cell>
          <cell r="F24">
            <v>11065</v>
          </cell>
        </row>
        <row r="25">
          <cell r="A25" t="str">
            <v>AZ</v>
          </cell>
          <cell r="B25" t="str">
            <v>Azerbajdžan</v>
          </cell>
          <cell r="C25">
            <v>0</v>
          </cell>
          <cell r="D25">
            <v>1295</v>
          </cell>
          <cell r="E25">
            <v>4</v>
          </cell>
          <cell r="F25">
            <v>1937</v>
          </cell>
        </row>
        <row r="26">
          <cell r="A26" t="str">
            <v>BS</v>
          </cell>
          <cell r="B26" t="str">
            <v>Bahamy</v>
          </cell>
          <cell r="C26">
            <v>1</v>
          </cell>
          <cell r="D26">
            <v>0</v>
          </cell>
          <cell r="E26">
            <v>1</v>
          </cell>
          <cell r="F26">
            <v>0</v>
          </cell>
        </row>
        <row r="27">
          <cell r="A27" t="str">
            <v>BH</v>
          </cell>
          <cell r="B27" t="str">
            <v>Bahrajn</v>
          </cell>
          <cell r="C27">
            <v>0</v>
          </cell>
          <cell r="D27">
            <v>1952</v>
          </cell>
          <cell r="E27">
            <v>0</v>
          </cell>
          <cell r="F27">
            <v>888</v>
          </cell>
        </row>
        <row r="28">
          <cell r="A28" t="str">
            <v>BD</v>
          </cell>
          <cell r="B28" t="str">
            <v>Bangladéš</v>
          </cell>
          <cell r="C28">
            <v>9982</v>
          </cell>
          <cell r="D28">
            <v>167</v>
          </cell>
          <cell r="E28">
            <v>21521</v>
          </cell>
          <cell r="F28">
            <v>1089</v>
          </cell>
        </row>
        <row r="29">
          <cell r="A29" t="str">
            <v>BB</v>
          </cell>
          <cell r="B29" t="str">
            <v>Barbados</v>
          </cell>
          <cell r="C29">
            <v>1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BE</v>
          </cell>
          <cell r="B30" t="str">
            <v>Belgicko</v>
          </cell>
          <cell r="C30">
            <v>65087</v>
          </cell>
          <cell r="D30">
            <v>109454</v>
          </cell>
          <cell r="E30">
            <v>70935</v>
          </cell>
          <cell r="F30">
            <v>153439</v>
          </cell>
        </row>
        <row r="31">
          <cell r="A31" t="str">
            <v>BZ</v>
          </cell>
          <cell r="B31" t="str">
            <v>Belize</v>
          </cell>
          <cell r="C31">
            <v>8</v>
          </cell>
          <cell r="D31">
            <v>9</v>
          </cell>
          <cell r="E31">
            <v>0</v>
          </cell>
          <cell r="F31">
            <v>51</v>
          </cell>
        </row>
        <row r="32">
          <cell r="A32" t="str">
            <v>BJ</v>
          </cell>
          <cell r="B32" t="str">
            <v>Benin</v>
          </cell>
          <cell r="C32">
            <v>0</v>
          </cell>
          <cell r="D32">
            <v>114</v>
          </cell>
          <cell r="E32">
            <v>0</v>
          </cell>
          <cell r="F32">
            <v>161</v>
          </cell>
        </row>
        <row r="33">
          <cell r="A33" t="str">
            <v>BM</v>
          </cell>
          <cell r="B33" t="str">
            <v>Bermudy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BT</v>
          </cell>
          <cell r="B34" t="str">
            <v>Bhután</v>
          </cell>
          <cell r="C34">
            <v>1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BY</v>
          </cell>
          <cell r="B35" t="str">
            <v>Bielorusko</v>
          </cell>
          <cell r="C35">
            <v>10318</v>
          </cell>
          <cell r="D35">
            <v>7689</v>
          </cell>
          <cell r="E35">
            <v>8438</v>
          </cell>
          <cell r="F35">
            <v>20515</v>
          </cell>
        </row>
        <row r="36">
          <cell r="A36" t="str">
            <v>BO</v>
          </cell>
          <cell r="B36" t="str">
            <v>Bolívia</v>
          </cell>
          <cell r="C36">
            <v>13</v>
          </cell>
          <cell r="D36">
            <v>9</v>
          </cell>
          <cell r="E36">
            <v>54</v>
          </cell>
          <cell r="F36">
            <v>9</v>
          </cell>
        </row>
        <row r="37">
          <cell r="A37" t="str">
            <v>BA</v>
          </cell>
          <cell r="B37" t="str">
            <v>Bosna a Hercegovina</v>
          </cell>
          <cell r="C37">
            <v>1540</v>
          </cell>
          <cell r="D37">
            <v>6206</v>
          </cell>
          <cell r="E37">
            <v>3941</v>
          </cell>
          <cell r="F37">
            <v>10150</v>
          </cell>
        </row>
        <row r="38">
          <cell r="A38" t="str">
            <v>BW</v>
          </cell>
          <cell r="B38" t="str">
            <v>Botswana</v>
          </cell>
          <cell r="C38">
            <v>0</v>
          </cell>
          <cell r="D38">
            <v>1</v>
          </cell>
          <cell r="E38">
            <v>0</v>
          </cell>
          <cell r="F38">
            <v>1</v>
          </cell>
        </row>
        <row r="39">
          <cell r="A39" t="str">
            <v>BR</v>
          </cell>
          <cell r="B39" t="str">
            <v>Brazília</v>
          </cell>
          <cell r="C39">
            <v>7856</v>
          </cell>
          <cell r="D39">
            <v>18651</v>
          </cell>
          <cell r="E39">
            <v>10081</v>
          </cell>
          <cell r="F39">
            <v>10086</v>
          </cell>
        </row>
        <row r="40">
          <cell r="A40" t="str">
            <v>IO</v>
          </cell>
          <cell r="B40" t="str">
            <v>Britské indickooceánske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VG</v>
          </cell>
          <cell r="B41" t="str">
            <v>Britské Panenské ostrov</v>
          </cell>
          <cell r="C41">
            <v>49</v>
          </cell>
          <cell r="D41">
            <v>109</v>
          </cell>
          <cell r="E41">
            <v>0</v>
          </cell>
          <cell r="F41">
            <v>0</v>
          </cell>
        </row>
        <row r="42">
          <cell r="A42" t="str">
            <v>BN</v>
          </cell>
          <cell r="B42" t="str">
            <v>Brunej</v>
          </cell>
          <cell r="C42">
            <v>0</v>
          </cell>
          <cell r="D42">
            <v>125</v>
          </cell>
          <cell r="E42">
            <v>0</v>
          </cell>
          <cell r="F42">
            <v>113</v>
          </cell>
        </row>
        <row r="43">
          <cell r="A43" t="str">
            <v>BG</v>
          </cell>
          <cell r="B43" t="str">
            <v>Bulharsko</v>
          </cell>
          <cell r="C43">
            <v>8091</v>
          </cell>
          <cell r="D43">
            <v>36005</v>
          </cell>
          <cell r="E43">
            <v>12618</v>
          </cell>
          <cell r="F43">
            <v>63380</v>
          </cell>
        </row>
        <row r="44">
          <cell r="A44" t="str">
            <v>BF</v>
          </cell>
          <cell r="B44" t="str">
            <v>Burkina</v>
          </cell>
          <cell r="C44">
            <v>0</v>
          </cell>
          <cell r="D44">
            <v>0</v>
          </cell>
          <cell r="E44">
            <v>1</v>
          </cell>
          <cell r="F44">
            <v>0</v>
          </cell>
        </row>
        <row r="45">
          <cell r="A45" t="str">
            <v>BI</v>
          </cell>
          <cell r="B45" t="str">
            <v>Burundi</v>
          </cell>
          <cell r="C45">
            <v>126</v>
          </cell>
          <cell r="D45">
            <v>138</v>
          </cell>
          <cell r="E45">
            <v>0</v>
          </cell>
          <cell r="F45">
            <v>0</v>
          </cell>
        </row>
        <row r="46">
          <cell r="A46" t="str">
            <v>XC</v>
          </cell>
          <cell r="B46" t="str">
            <v>Ceuta</v>
          </cell>
          <cell r="C46">
            <v>0</v>
          </cell>
          <cell r="D46">
            <v>54</v>
          </cell>
          <cell r="E46">
            <v>10</v>
          </cell>
          <cell r="F46">
            <v>27</v>
          </cell>
        </row>
        <row r="47">
          <cell r="A47" t="str">
            <v>CK</v>
          </cell>
          <cell r="B47" t="str">
            <v>Cookove ostrovy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CY</v>
          </cell>
          <cell r="B48" t="str">
            <v>Cyprus</v>
          </cell>
          <cell r="C48">
            <v>714</v>
          </cell>
          <cell r="D48">
            <v>8100</v>
          </cell>
          <cell r="E48">
            <v>361</v>
          </cell>
          <cell r="F48">
            <v>9983</v>
          </cell>
        </row>
        <row r="49">
          <cell r="A49" t="str">
            <v>TD</v>
          </cell>
          <cell r="B49" t="str">
            <v>Čad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CZ</v>
          </cell>
          <cell r="B50" t="str">
            <v>Česko</v>
          </cell>
          <cell r="C50">
            <v>649708</v>
          </cell>
          <cell r="D50">
            <v>914146</v>
          </cell>
          <cell r="E50">
            <v>785700</v>
          </cell>
          <cell r="F50">
            <v>1179316</v>
          </cell>
        </row>
        <row r="51">
          <cell r="A51" t="str">
            <v>ME</v>
          </cell>
          <cell r="B51" t="str">
            <v>Čierna Hora</v>
          </cell>
          <cell r="C51">
            <v>12</v>
          </cell>
          <cell r="D51">
            <v>777</v>
          </cell>
          <cell r="E51">
            <v>572</v>
          </cell>
          <cell r="F51">
            <v>995</v>
          </cell>
        </row>
        <row r="52">
          <cell r="A52" t="str">
            <v>CL</v>
          </cell>
          <cell r="B52" t="str">
            <v>Čile</v>
          </cell>
          <cell r="C52">
            <v>897</v>
          </cell>
          <cell r="D52">
            <v>1042</v>
          </cell>
          <cell r="E52">
            <v>548</v>
          </cell>
          <cell r="F52">
            <v>1219</v>
          </cell>
        </row>
        <row r="53">
          <cell r="A53" t="str">
            <v>CN</v>
          </cell>
          <cell r="B53" t="str">
            <v>Čína</v>
          </cell>
          <cell r="C53">
            <v>309430</v>
          </cell>
          <cell r="D53">
            <v>162309</v>
          </cell>
          <cell r="E53">
            <v>509913</v>
          </cell>
          <cell r="F53">
            <v>142644</v>
          </cell>
        </row>
        <row r="54">
          <cell r="A54" t="str">
            <v>DK</v>
          </cell>
          <cell r="B54" t="str">
            <v>Dánsko</v>
          </cell>
          <cell r="C54">
            <v>25694</v>
          </cell>
          <cell r="D54">
            <v>52385</v>
          </cell>
          <cell r="E54">
            <v>27672</v>
          </cell>
          <cell r="F54">
            <v>59501</v>
          </cell>
        </row>
        <row r="55">
          <cell r="A55" t="str">
            <v>DM</v>
          </cell>
          <cell r="B55" t="str">
            <v>Dominika</v>
          </cell>
          <cell r="C55">
            <v>153</v>
          </cell>
          <cell r="D55">
            <v>0</v>
          </cell>
          <cell r="E55">
            <v>17</v>
          </cell>
          <cell r="F55">
            <v>0</v>
          </cell>
        </row>
        <row r="56">
          <cell r="A56" t="str">
            <v>DO</v>
          </cell>
          <cell r="B56" t="str">
            <v>Dominikánska republika</v>
          </cell>
          <cell r="C56">
            <v>319</v>
          </cell>
          <cell r="D56">
            <v>148</v>
          </cell>
          <cell r="E56">
            <v>296</v>
          </cell>
          <cell r="F56">
            <v>151</v>
          </cell>
        </row>
        <row r="57">
          <cell r="A57" t="str">
            <v>DJ</v>
          </cell>
          <cell r="B57" t="str">
            <v>Džibutsko</v>
          </cell>
          <cell r="C57">
            <v>101</v>
          </cell>
          <cell r="D57">
            <v>0</v>
          </cell>
          <cell r="E57">
            <v>82</v>
          </cell>
          <cell r="F57">
            <v>0</v>
          </cell>
        </row>
        <row r="58">
          <cell r="A58" t="str">
            <v>EG</v>
          </cell>
          <cell r="B58" t="str">
            <v>Egypt</v>
          </cell>
          <cell r="C58">
            <v>4148</v>
          </cell>
          <cell r="D58">
            <v>5845</v>
          </cell>
          <cell r="E58">
            <v>6158</v>
          </cell>
          <cell r="F58">
            <v>4196</v>
          </cell>
        </row>
        <row r="59">
          <cell r="A59" t="str">
            <v>EC</v>
          </cell>
          <cell r="B59" t="str">
            <v>Ekvádor</v>
          </cell>
          <cell r="C59">
            <v>714</v>
          </cell>
          <cell r="D59">
            <v>108</v>
          </cell>
          <cell r="E59">
            <v>1984</v>
          </cell>
          <cell r="F59">
            <v>33</v>
          </cell>
        </row>
        <row r="60">
          <cell r="A60" t="str">
            <v>ER</v>
          </cell>
          <cell r="B60" t="str">
            <v>Eritrea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 t="str">
            <v>EE</v>
          </cell>
          <cell r="B61" t="str">
            <v>Estónsko</v>
          </cell>
          <cell r="C61">
            <v>1494</v>
          </cell>
          <cell r="D61">
            <v>2652</v>
          </cell>
          <cell r="E61">
            <v>1767</v>
          </cell>
          <cell r="F61">
            <v>3359</v>
          </cell>
        </row>
        <row r="62">
          <cell r="A62" t="str">
            <v>ET</v>
          </cell>
          <cell r="B62" t="str">
            <v>Etiópia</v>
          </cell>
          <cell r="C62">
            <v>112</v>
          </cell>
          <cell r="D62">
            <v>63</v>
          </cell>
          <cell r="E62">
            <v>311</v>
          </cell>
          <cell r="F62">
            <v>276</v>
          </cell>
        </row>
        <row r="63">
          <cell r="A63" t="str">
            <v>FO</v>
          </cell>
          <cell r="B63" t="str">
            <v>Faerské ostrovy</v>
          </cell>
          <cell r="C63">
            <v>7</v>
          </cell>
          <cell r="D63">
            <v>2</v>
          </cell>
          <cell r="E63">
            <v>0</v>
          </cell>
          <cell r="F63">
            <v>9</v>
          </cell>
        </row>
        <row r="64">
          <cell r="A64" t="str">
            <v>FK</v>
          </cell>
          <cell r="B64" t="str">
            <v>Falklandy</v>
          </cell>
          <cell r="C64">
            <v>50</v>
          </cell>
          <cell r="D64">
            <v>1</v>
          </cell>
          <cell r="E64">
            <v>0</v>
          </cell>
          <cell r="F64">
            <v>0</v>
          </cell>
        </row>
        <row r="65">
          <cell r="A65" t="str">
            <v>FJ</v>
          </cell>
          <cell r="B65" t="str">
            <v>Fidži</v>
          </cell>
          <cell r="C65">
            <v>1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PH</v>
          </cell>
          <cell r="B66" t="str">
            <v>Filipíny</v>
          </cell>
          <cell r="C66">
            <v>3727</v>
          </cell>
          <cell r="D66">
            <v>267</v>
          </cell>
          <cell r="E66">
            <v>3647</v>
          </cell>
          <cell r="F66">
            <v>195</v>
          </cell>
        </row>
        <row r="67">
          <cell r="A67" t="str">
            <v>FI</v>
          </cell>
          <cell r="B67" t="str">
            <v>Fínsko</v>
          </cell>
          <cell r="C67">
            <v>16965</v>
          </cell>
          <cell r="D67">
            <v>19472</v>
          </cell>
          <cell r="E67">
            <v>15175</v>
          </cell>
          <cell r="F67">
            <v>25166</v>
          </cell>
        </row>
        <row r="68">
          <cell r="A68" t="str">
            <v>PF</v>
          </cell>
          <cell r="B68" t="str">
            <v>Francúzska Polynézia</v>
          </cell>
          <cell r="C68">
            <v>0</v>
          </cell>
          <cell r="D68">
            <v>24</v>
          </cell>
          <cell r="E68">
            <v>0</v>
          </cell>
          <cell r="F68">
            <v>55</v>
          </cell>
        </row>
        <row r="69">
          <cell r="A69" t="str">
            <v>TF</v>
          </cell>
          <cell r="B69" t="str">
            <v>Francúzske južné územia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FR</v>
          </cell>
          <cell r="B70" t="str">
            <v>Francúzsko</v>
          </cell>
          <cell r="C70">
            <v>263887</v>
          </cell>
          <cell r="D70">
            <v>526668</v>
          </cell>
          <cell r="E70">
            <v>318026</v>
          </cell>
          <cell r="F70">
            <v>597002</v>
          </cell>
        </row>
        <row r="71">
          <cell r="A71" t="str">
            <v>GA</v>
          </cell>
          <cell r="B71" t="str">
            <v>Gabon</v>
          </cell>
          <cell r="C71">
            <v>23</v>
          </cell>
          <cell r="D71">
            <v>1</v>
          </cell>
          <cell r="E71">
            <v>5</v>
          </cell>
          <cell r="F71">
            <v>24</v>
          </cell>
        </row>
        <row r="72">
          <cell r="A72" t="str">
            <v>GM</v>
          </cell>
          <cell r="B72" t="str">
            <v>Gambia</v>
          </cell>
          <cell r="C72">
            <v>0</v>
          </cell>
          <cell r="D72">
            <v>27</v>
          </cell>
          <cell r="E72">
            <v>0</v>
          </cell>
          <cell r="F72">
            <v>52</v>
          </cell>
        </row>
        <row r="73">
          <cell r="A73" t="str">
            <v>GH</v>
          </cell>
          <cell r="B73" t="str">
            <v>Ghana</v>
          </cell>
          <cell r="C73">
            <v>1692</v>
          </cell>
          <cell r="D73">
            <v>166</v>
          </cell>
          <cell r="E73">
            <v>164</v>
          </cell>
          <cell r="F73">
            <v>191</v>
          </cell>
        </row>
        <row r="74">
          <cell r="A74" t="str">
            <v>GI</v>
          </cell>
          <cell r="B74" t="str">
            <v>Gibraltár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GR</v>
          </cell>
          <cell r="B75" t="str">
            <v>Grécko</v>
          </cell>
          <cell r="C75">
            <v>14489</v>
          </cell>
          <cell r="D75">
            <v>28844</v>
          </cell>
          <cell r="E75">
            <v>15235</v>
          </cell>
          <cell r="F75">
            <v>21540</v>
          </cell>
        </row>
        <row r="76">
          <cell r="A76" t="str">
            <v>GD</v>
          </cell>
          <cell r="B76" t="str">
            <v>Grenada</v>
          </cell>
          <cell r="C76">
            <v>0</v>
          </cell>
          <cell r="D76">
            <v>0</v>
          </cell>
          <cell r="E76">
            <v>6</v>
          </cell>
          <cell r="F76">
            <v>0</v>
          </cell>
        </row>
        <row r="77">
          <cell r="A77" t="str">
            <v>GL</v>
          </cell>
          <cell r="B77" t="str">
            <v>Grónsko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GE</v>
          </cell>
          <cell r="B78" t="str">
            <v>Gruzínsko</v>
          </cell>
          <cell r="C78">
            <v>265</v>
          </cell>
          <cell r="D78">
            <v>375</v>
          </cell>
          <cell r="E78">
            <v>271</v>
          </cell>
          <cell r="F78">
            <v>596</v>
          </cell>
        </row>
        <row r="79">
          <cell r="A79" t="str">
            <v>GU</v>
          </cell>
          <cell r="B79" t="str">
            <v>Guam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GT</v>
          </cell>
          <cell r="B80" t="str">
            <v>Guatemala</v>
          </cell>
          <cell r="C80">
            <v>22</v>
          </cell>
          <cell r="D80">
            <v>633</v>
          </cell>
          <cell r="E80">
            <v>14</v>
          </cell>
          <cell r="F80">
            <v>663</v>
          </cell>
        </row>
        <row r="81">
          <cell r="A81" t="str">
            <v>GN</v>
          </cell>
          <cell r="B81" t="str">
            <v>Guinea</v>
          </cell>
          <cell r="C81">
            <v>0</v>
          </cell>
          <cell r="D81">
            <v>19</v>
          </cell>
          <cell r="E81">
            <v>0</v>
          </cell>
          <cell r="F81">
            <v>0</v>
          </cell>
        </row>
        <row r="82">
          <cell r="A82" t="str">
            <v>GW</v>
          </cell>
          <cell r="B82" t="str">
            <v>Guinea-Bissau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GY</v>
          </cell>
          <cell r="B83" t="str">
            <v>Guyana</v>
          </cell>
          <cell r="C83">
            <v>0</v>
          </cell>
          <cell r="D83">
            <v>53</v>
          </cell>
          <cell r="E83">
            <v>0</v>
          </cell>
          <cell r="F83">
            <v>0</v>
          </cell>
        </row>
        <row r="84">
          <cell r="A84" t="str">
            <v>HT</v>
          </cell>
          <cell r="B84" t="str">
            <v>Haiti</v>
          </cell>
          <cell r="C84">
            <v>0</v>
          </cell>
          <cell r="D84">
            <v>201</v>
          </cell>
          <cell r="E84">
            <v>1</v>
          </cell>
          <cell r="F84">
            <v>50</v>
          </cell>
        </row>
        <row r="85">
          <cell r="A85" t="str">
            <v>HM</v>
          </cell>
          <cell r="B85" t="str">
            <v>Heardov ostrov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AN</v>
          </cell>
          <cell r="B86" t="str">
            <v>Holandské Antily</v>
          </cell>
          <cell r="C86">
            <v>359</v>
          </cell>
          <cell r="D86">
            <v>32</v>
          </cell>
          <cell r="E86">
            <v>0</v>
          </cell>
          <cell r="F86">
            <v>16</v>
          </cell>
        </row>
        <row r="87">
          <cell r="A87" t="str">
            <v>NL</v>
          </cell>
          <cell r="B87" t="str">
            <v>Holandsko</v>
          </cell>
          <cell r="C87">
            <v>67743</v>
          </cell>
          <cell r="D87">
            <v>167807</v>
          </cell>
          <cell r="E87">
            <v>77798</v>
          </cell>
          <cell r="F87">
            <v>227066</v>
          </cell>
        </row>
        <row r="88">
          <cell r="A88" t="str">
            <v>HN</v>
          </cell>
          <cell r="B88" t="str">
            <v>Honduras</v>
          </cell>
          <cell r="C88">
            <v>78</v>
          </cell>
          <cell r="D88">
            <v>213</v>
          </cell>
          <cell r="E88">
            <v>221</v>
          </cell>
          <cell r="F88">
            <v>14</v>
          </cell>
        </row>
        <row r="89">
          <cell r="A89" t="str">
            <v>HK</v>
          </cell>
          <cell r="B89" t="str">
            <v>Hongkong</v>
          </cell>
          <cell r="C89">
            <v>3769</v>
          </cell>
          <cell r="D89">
            <v>5220</v>
          </cell>
          <cell r="E89">
            <v>4044</v>
          </cell>
          <cell r="F89">
            <v>6446</v>
          </cell>
        </row>
        <row r="90">
          <cell r="A90" t="str">
            <v>HR</v>
          </cell>
          <cell r="B90" t="str">
            <v>Chorvátsko</v>
          </cell>
          <cell r="C90">
            <v>4736</v>
          </cell>
          <cell r="D90">
            <v>20488</v>
          </cell>
          <cell r="E90">
            <v>8208</v>
          </cell>
          <cell r="F90">
            <v>27278</v>
          </cell>
        </row>
        <row r="91">
          <cell r="A91" t="str">
            <v>IN</v>
          </cell>
          <cell r="B91" t="str">
            <v>India</v>
          </cell>
          <cell r="C91">
            <v>17174</v>
          </cell>
          <cell r="D91">
            <v>10085</v>
          </cell>
          <cell r="E91">
            <v>30243</v>
          </cell>
          <cell r="F91">
            <v>9022</v>
          </cell>
        </row>
        <row r="92">
          <cell r="A92" t="str">
            <v>ID</v>
          </cell>
          <cell r="B92" t="str">
            <v>Indonézia</v>
          </cell>
          <cell r="C92">
            <v>14034</v>
          </cell>
          <cell r="D92">
            <v>756</v>
          </cell>
          <cell r="E92">
            <v>27137</v>
          </cell>
          <cell r="F92">
            <v>2751</v>
          </cell>
        </row>
        <row r="93">
          <cell r="A93" t="str">
            <v>IQ</v>
          </cell>
          <cell r="B93" t="str">
            <v>Irak</v>
          </cell>
          <cell r="C93">
            <v>0</v>
          </cell>
          <cell r="D93">
            <v>225</v>
          </cell>
          <cell r="E93">
            <v>0</v>
          </cell>
          <cell r="F93">
            <v>342</v>
          </cell>
        </row>
        <row r="94">
          <cell r="A94" t="str">
            <v>IR</v>
          </cell>
          <cell r="B94" t="str">
            <v>Irán</v>
          </cell>
          <cell r="C94">
            <v>1029</v>
          </cell>
          <cell r="D94">
            <v>1596</v>
          </cell>
          <cell r="E94">
            <v>799</v>
          </cell>
          <cell r="F94">
            <v>1765</v>
          </cell>
        </row>
        <row r="95">
          <cell r="A95" t="str">
            <v>IE</v>
          </cell>
          <cell r="B95" t="str">
            <v>Írsko</v>
          </cell>
          <cell r="C95">
            <v>17921</v>
          </cell>
          <cell r="D95">
            <v>5895</v>
          </cell>
          <cell r="E95">
            <v>20425</v>
          </cell>
          <cell r="F95">
            <v>16579</v>
          </cell>
        </row>
        <row r="96">
          <cell r="A96" t="str">
            <v>IS</v>
          </cell>
          <cell r="B96" t="str">
            <v>Island</v>
          </cell>
          <cell r="C96">
            <v>1473</v>
          </cell>
          <cell r="D96">
            <v>113</v>
          </cell>
          <cell r="E96">
            <v>1256</v>
          </cell>
          <cell r="F96">
            <v>432</v>
          </cell>
        </row>
        <row r="97">
          <cell r="A97" t="str">
            <v>IL</v>
          </cell>
          <cell r="B97" t="str">
            <v>Izrael</v>
          </cell>
          <cell r="C97">
            <v>4564</v>
          </cell>
          <cell r="D97">
            <v>5401</v>
          </cell>
          <cell r="E97">
            <v>4718</v>
          </cell>
          <cell r="F97">
            <v>7049</v>
          </cell>
        </row>
        <row r="98">
          <cell r="A98" t="str">
            <v>JM</v>
          </cell>
          <cell r="B98" t="str">
            <v>Jamajka</v>
          </cell>
          <cell r="C98">
            <v>415</v>
          </cell>
          <cell r="D98">
            <v>63</v>
          </cell>
          <cell r="E98">
            <v>2</v>
          </cell>
          <cell r="F98">
            <v>357</v>
          </cell>
        </row>
        <row r="99">
          <cell r="A99" t="str">
            <v>JP</v>
          </cell>
          <cell r="B99" t="str">
            <v>Japonsko</v>
          </cell>
          <cell r="C99">
            <v>86698</v>
          </cell>
          <cell r="D99">
            <v>6711</v>
          </cell>
          <cell r="E99">
            <v>119515</v>
          </cell>
          <cell r="F99">
            <v>10233</v>
          </cell>
        </row>
        <row r="100">
          <cell r="A100" t="str">
            <v>YE</v>
          </cell>
          <cell r="B100" t="str">
            <v>Jemen</v>
          </cell>
          <cell r="C100">
            <v>0</v>
          </cell>
          <cell r="D100">
            <v>99</v>
          </cell>
          <cell r="E100">
            <v>0</v>
          </cell>
          <cell r="F100">
            <v>72</v>
          </cell>
        </row>
        <row r="101">
          <cell r="A101" t="str">
            <v>JO</v>
          </cell>
          <cell r="B101" t="str">
            <v>Jordánsko</v>
          </cell>
          <cell r="C101">
            <v>313</v>
          </cell>
          <cell r="D101">
            <v>237</v>
          </cell>
          <cell r="E101">
            <v>271</v>
          </cell>
          <cell r="F101">
            <v>476</v>
          </cell>
        </row>
        <row r="102">
          <cell r="A102" t="str">
            <v>ZA</v>
          </cell>
          <cell r="B102" t="str">
            <v>Južná Afrika</v>
          </cell>
          <cell r="C102">
            <v>2652</v>
          </cell>
          <cell r="D102">
            <v>5329</v>
          </cell>
          <cell r="E102">
            <v>2850</v>
          </cell>
          <cell r="F102">
            <v>10206</v>
          </cell>
        </row>
        <row r="103">
          <cell r="A103" t="str">
            <v>KY</v>
          </cell>
          <cell r="B103" t="str">
            <v>Kajmanie ostrovy</v>
          </cell>
          <cell r="C103">
            <v>1</v>
          </cell>
          <cell r="D103">
            <v>95</v>
          </cell>
          <cell r="E103">
            <v>0</v>
          </cell>
          <cell r="F103">
            <v>0</v>
          </cell>
        </row>
        <row r="104">
          <cell r="A104" t="str">
            <v>KH</v>
          </cell>
          <cell r="B104" t="str">
            <v>Kambodža</v>
          </cell>
          <cell r="C104">
            <v>443</v>
          </cell>
          <cell r="D104">
            <v>482</v>
          </cell>
          <cell r="E104">
            <v>1317</v>
          </cell>
          <cell r="F104">
            <v>76</v>
          </cell>
        </row>
        <row r="105">
          <cell r="A105" t="str">
            <v>CM</v>
          </cell>
          <cell r="B105" t="str">
            <v>Kamerun</v>
          </cell>
          <cell r="C105">
            <v>1200</v>
          </cell>
          <cell r="D105">
            <v>563</v>
          </cell>
          <cell r="E105">
            <v>544</v>
          </cell>
          <cell r="F105">
            <v>6</v>
          </cell>
        </row>
        <row r="106">
          <cell r="A106" t="str">
            <v>CA</v>
          </cell>
          <cell r="B106" t="str">
            <v>Kanada</v>
          </cell>
          <cell r="C106">
            <v>4440</v>
          </cell>
          <cell r="D106">
            <v>14971</v>
          </cell>
          <cell r="E106">
            <v>6608</v>
          </cell>
          <cell r="F106">
            <v>18050</v>
          </cell>
        </row>
        <row r="107">
          <cell r="A107" t="str">
            <v>CV</v>
          </cell>
          <cell r="B107" t="str">
            <v>Kapverdy</v>
          </cell>
          <cell r="C107">
            <v>0</v>
          </cell>
          <cell r="D107">
            <v>0</v>
          </cell>
          <cell r="E107">
            <v>1</v>
          </cell>
          <cell r="F107">
            <v>0</v>
          </cell>
        </row>
        <row r="108">
          <cell r="A108" t="str">
            <v>QA</v>
          </cell>
          <cell r="B108" t="str">
            <v>Katar</v>
          </cell>
          <cell r="C108">
            <v>40</v>
          </cell>
          <cell r="D108">
            <v>1319</v>
          </cell>
          <cell r="E108">
            <v>73</v>
          </cell>
          <cell r="F108">
            <v>1373</v>
          </cell>
        </row>
        <row r="109">
          <cell r="A109" t="str">
            <v>KZ</v>
          </cell>
          <cell r="B109" t="str">
            <v>Kazachstan</v>
          </cell>
          <cell r="C109">
            <v>3518</v>
          </cell>
          <cell r="D109">
            <v>1823</v>
          </cell>
          <cell r="E109">
            <v>3646</v>
          </cell>
          <cell r="F109">
            <v>3819</v>
          </cell>
        </row>
        <row r="110">
          <cell r="A110" t="str">
            <v>KE</v>
          </cell>
          <cell r="B110" t="str">
            <v>Keňa</v>
          </cell>
          <cell r="C110">
            <v>54</v>
          </cell>
          <cell r="D110">
            <v>457</v>
          </cell>
          <cell r="E110">
            <v>69</v>
          </cell>
          <cell r="F110">
            <v>907</v>
          </cell>
        </row>
        <row r="111">
          <cell r="A111" t="str">
            <v>KG</v>
          </cell>
          <cell r="B111" t="str">
            <v>Kirgizsko</v>
          </cell>
          <cell r="C111">
            <v>0</v>
          </cell>
          <cell r="D111">
            <v>150</v>
          </cell>
          <cell r="E111">
            <v>0</v>
          </cell>
          <cell r="F111">
            <v>378</v>
          </cell>
        </row>
        <row r="112">
          <cell r="A112" t="str">
            <v>CC</v>
          </cell>
          <cell r="B112" t="str">
            <v>Kokosové ostrovy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CO</v>
          </cell>
          <cell r="B113" t="str">
            <v>Kolumbia</v>
          </cell>
          <cell r="C113">
            <v>1156</v>
          </cell>
          <cell r="D113">
            <v>986</v>
          </cell>
          <cell r="E113">
            <v>1737</v>
          </cell>
          <cell r="F113">
            <v>1844</v>
          </cell>
        </row>
        <row r="114">
          <cell r="A114" t="str">
            <v>KM</v>
          </cell>
          <cell r="B114" t="str">
            <v>Komory</v>
          </cell>
          <cell r="C114">
            <v>2</v>
          </cell>
          <cell r="D114">
            <v>0</v>
          </cell>
          <cell r="E114">
            <v>15</v>
          </cell>
          <cell r="F114">
            <v>16</v>
          </cell>
        </row>
        <row r="115">
          <cell r="A115" t="str">
            <v>CG</v>
          </cell>
          <cell r="B115" t="str">
            <v>Kongo</v>
          </cell>
          <cell r="C115">
            <v>5</v>
          </cell>
          <cell r="D115">
            <v>4</v>
          </cell>
          <cell r="E115">
            <v>12</v>
          </cell>
          <cell r="F115">
            <v>622</v>
          </cell>
        </row>
        <row r="116">
          <cell r="A116" t="str">
            <v>CD</v>
          </cell>
          <cell r="B116" t="str">
            <v>Kongo (býv. Zair)</v>
          </cell>
          <cell r="C116">
            <v>0</v>
          </cell>
          <cell r="D116">
            <v>0</v>
          </cell>
          <cell r="E116">
            <v>0</v>
          </cell>
          <cell r="F116">
            <v>110</v>
          </cell>
        </row>
        <row r="117">
          <cell r="A117" t="str">
            <v>KP</v>
          </cell>
          <cell r="B117" t="str">
            <v>Kórejská ľudovodemokrat</v>
          </cell>
          <cell r="C117">
            <v>358</v>
          </cell>
          <cell r="D117">
            <v>0</v>
          </cell>
          <cell r="E117">
            <v>321</v>
          </cell>
          <cell r="F117">
            <v>0</v>
          </cell>
        </row>
        <row r="118">
          <cell r="A118" t="str">
            <v>KR</v>
          </cell>
          <cell r="B118" t="str">
            <v>Kórejská republika</v>
          </cell>
          <cell r="C118">
            <v>417154</v>
          </cell>
          <cell r="D118">
            <v>7553</v>
          </cell>
          <cell r="E118">
            <v>495715</v>
          </cell>
          <cell r="F118">
            <v>13993</v>
          </cell>
        </row>
        <row r="119">
          <cell r="A119" t="str">
            <v>CR</v>
          </cell>
          <cell r="B119" t="str">
            <v>Kostarika</v>
          </cell>
          <cell r="C119">
            <v>2244</v>
          </cell>
          <cell r="D119">
            <v>191</v>
          </cell>
          <cell r="E119">
            <v>1516</v>
          </cell>
          <cell r="F119">
            <v>334</v>
          </cell>
        </row>
        <row r="120">
          <cell r="A120" t="str">
            <v>CU</v>
          </cell>
          <cell r="B120" t="str">
            <v>Kuba</v>
          </cell>
          <cell r="C120">
            <v>115</v>
          </cell>
          <cell r="D120">
            <v>914</v>
          </cell>
          <cell r="E120">
            <v>114</v>
          </cell>
          <cell r="F120">
            <v>4809</v>
          </cell>
        </row>
        <row r="121">
          <cell r="A121" t="str">
            <v>KW</v>
          </cell>
          <cell r="B121" t="str">
            <v>Kuvajt</v>
          </cell>
          <cell r="C121">
            <v>3</v>
          </cell>
          <cell r="D121">
            <v>3792</v>
          </cell>
          <cell r="E121">
            <v>0</v>
          </cell>
          <cell r="F121">
            <v>3311</v>
          </cell>
        </row>
        <row r="122">
          <cell r="A122" t="str">
            <v>LA</v>
          </cell>
          <cell r="B122" t="str">
            <v>Laos</v>
          </cell>
          <cell r="C122">
            <v>44</v>
          </cell>
          <cell r="D122">
            <v>0</v>
          </cell>
          <cell r="E122">
            <v>209</v>
          </cell>
          <cell r="F122">
            <v>33</v>
          </cell>
        </row>
        <row r="123">
          <cell r="A123" t="str">
            <v>LS</v>
          </cell>
          <cell r="B123" t="str">
            <v>Lesotho</v>
          </cell>
          <cell r="C123">
            <v>249</v>
          </cell>
          <cell r="D123">
            <v>1</v>
          </cell>
          <cell r="E123">
            <v>449</v>
          </cell>
          <cell r="F123">
            <v>0</v>
          </cell>
        </row>
        <row r="124">
          <cell r="A124" t="str">
            <v>LB</v>
          </cell>
          <cell r="B124" t="str">
            <v>Libanon</v>
          </cell>
          <cell r="C124">
            <v>32</v>
          </cell>
          <cell r="D124">
            <v>1032</v>
          </cell>
          <cell r="E124">
            <v>4</v>
          </cell>
          <cell r="F124">
            <v>800</v>
          </cell>
        </row>
        <row r="125">
          <cell r="A125" t="str">
            <v>LR</v>
          </cell>
          <cell r="B125" t="str">
            <v>Libéria</v>
          </cell>
          <cell r="C125">
            <v>0</v>
          </cell>
          <cell r="D125">
            <v>0</v>
          </cell>
          <cell r="E125">
            <v>0</v>
          </cell>
          <cell r="F125">
            <v>96</v>
          </cell>
        </row>
        <row r="126">
          <cell r="A126" t="str">
            <v>LY</v>
          </cell>
          <cell r="B126" t="str">
            <v>Líbya</v>
          </cell>
          <cell r="C126">
            <v>0</v>
          </cell>
          <cell r="D126">
            <v>1794</v>
          </cell>
          <cell r="E126">
            <v>1</v>
          </cell>
          <cell r="F126">
            <v>68</v>
          </cell>
        </row>
        <row r="127">
          <cell r="A127" t="str">
            <v>LI</v>
          </cell>
          <cell r="B127" t="str">
            <v>Lichtenštajnsko</v>
          </cell>
          <cell r="C127">
            <v>578</v>
          </cell>
          <cell r="D127">
            <v>1682</v>
          </cell>
          <cell r="E127">
            <v>254</v>
          </cell>
          <cell r="F127">
            <v>920</v>
          </cell>
        </row>
        <row r="128">
          <cell r="A128" t="str">
            <v>LT</v>
          </cell>
          <cell r="B128" t="str">
            <v>Litva</v>
          </cell>
          <cell r="C128">
            <v>2822</v>
          </cell>
          <cell r="D128">
            <v>13342</v>
          </cell>
          <cell r="E128">
            <v>4388</v>
          </cell>
          <cell r="F128">
            <v>17910</v>
          </cell>
        </row>
        <row r="129">
          <cell r="A129" t="str">
            <v>LV</v>
          </cell>
          <cell r="B129" t="str">
            <v>Lotyšsko</v>
          </cell>
          <cell r="C129">
            <v>2256</v>
          </cell>
          <cell r="D129">
            <v>12737</v>
          </cell>
          <cell r="E129">
            <v>1296</v>
          </cell>
          <cell r="F129">
            <v>14367</v>
          </cell>
        </row>
        <row r="130">
          <cell r="A130" t="str">
            <v>LU</v>
          </cell>
          <cell r="B130" t="str">
            <v>Luxembursko</v>
          </cell>
          <cell r="C130">
            <v>4973</v>
          </cell>
          <cell r="D130">
            <v>9342</v>
          </cell>
          <cell r="E130">
            <v>5186</v>
          </cell>
          <cell r="F130">
            <v>18352</v>
          </cell>
        </row>
        <row r="131">
          <cell r="A131" t="str">
            <v>MO</v>
          </cell>
          <cell r="B131" t="str">
            <v>Macao</v>
          </cell>
          <cell r="C131">
            <v>92</v>
          </cell>
          <cell r="D131">
            <v>0</v>
          </cell>
          <cell r="E131">
            <v>97</v>
          </cell>
          <cell r="F131">
            <v>11</v>
          </cell>
        </row>
        <row r="132">
          <cell r="A132" t="str">
            <v>MK</v>
          </cell>
          <cell r="B132" t="str">
            <v>Macedónsko</v>
          </cell>
          <cell r="C132">
            <v>2248</v>
          </cell>
          <cell r="D132">
            <v>3526</v>
          </cell>
          <cell r="E132">
            <v>8888</v>
          </cell>
          <cell r="F132">
            <v>6863</v>
          </cell>
        </row>
        <row r="133">
          <cell r="A133" t="str">
            <v>MG</v>
          </cell>
          <cell r="B133" t="str">
            <v>Madagaskar</v>
          </cell>
          <cell r="C133">
            <v>82</v>
          </cell>
          <cell r="D133">
            <v>62</v>
          </cell>
          <cell r="E133">
            <v>24</v>
          </cell>
          <cell r="F133">
            <v>215</v>
          </cell>
        </row>
        <row r="134">
          <cell r="A134" t="str">
            <v>HU</v>
          </cell>
          <cell r="B134" t="str">
            <v>Maďarsko</v>
          </cell>
          <cell r="C134">
            <v>272507</v>
          </cell>
          <cell r="D134">
            <v>383611</v>
          </cell>
          <cell r="E134">
            <v>320008</v>
          </cell>
          <cell r="F134">
            <v>555617</v>
          </cell>
        </row>
        <row r="135">
          <cell r="A135" t="str">
            <v>MY</v>
          </cell>
          <cell r="B135" t="str">
            <v>Malajzia</v>
          </cell>
          <cell r="C135">
            <v>32551</v>
          </cell>
          <cell r="D135">
            <v>1873</v>
          </cell>
          <cell r="E135">
            <v>31218</v>
          </cell>
          <cell r="F135">
            <v>1981</v>
          </cell>
        </row>
        <row r="136">
          <cell r="A136" t="str">
            <v>MW</v>
          </cell>
          <cell r="B136" t="str">
            <v>Malawi</v>
          </cell>
          <cell r="C136">
            <v>2</v>
          </cell>
          <cell r="D136">
            <v>183</v>
          </cell>
          <cell r="E136">
            <v>1</v>
          </cell>
          <cell r="F136">
            <v>132</v>
          </cell>
        </row>
        <row r="137">
          <cell r="A137" t="str">
            <v>MV</v>
          </cell>
          <cell r="B137" t="str">
            <v>Maldivy</v>
          </cell>
          <cell r="C137">
            <v>0</v>
          </cell>
          <cell r="D137">
            <v>440</v>
          </cell>
          <cell r="E137">
            <v>57</v>
          </cell>
          <cell r="F137">
            <v>12</v>
          </cell>
        </row>
        <row r="138">
          <cell r="A138" t="str">
            <v>ML</v>
          </cell>
          <cell r="B138" t="str">
            <v>Mali</v>
          </cell>
          <cell r="C138">
            <v>1</v>
          </cell>
          <cell r="D138">
            <v>7</v>
          </cell>
          <cell r="E138">
            <v>0</v>
          </cell>
          <cell r="F138">
            <v>129</v>
          </cell>
        </row>
        <row r="139">
          <cell r="A139" t="str">
            <v>MT</v>
          </cell>
          <cell r="B139" t="str">
            <v>Malta</v>
          </cell>
          <cell r="C139">
            <v>258</v>
          </cell>
          <cell r="D139">
            <v>2794</v>
          </cell>
          <cell r="E139">
            <v>719</v>
          </cell>
          <cell r="F139">
            <v>463</v>
          </cell>
        </row>
        <row r="140">
          <cell r="A140" t="str">
            <v>MA</v>
          </cell>
          <cell r="B140" t="str">
            <v>Maroko</v>
          </cell>
          <cell r="C140">
            <v>8497</v>
          </cell>
          <cell r="D140">
            <v>5077</v>
          </cell>
          <cell r="E140">
            <v>6171</v>
          </cell>
          <cell r="F140">
            <v>5786</v>
          </cell>
        </row>
        <row r="141">
          <cell r="A141" t="str">
            <v>MH</v>
          </cell>
          <cell r="B141" t="str">
            <v>Marshallove ostrovy</v>
          </cell>
          <cell r="C141">
            <v>0</v>
          </cell>
          <cell r="D141">
            <v>0</v>
          </cell>
          <cell r="E141">
            <v>3</v>
          </cell>
          <cell r="F141">
            <v>0</v>
          </cell>
        </row>
        <row r="142">
          <cell r="A142" t="str">
            <v>MU</v>
          </cell>
          <cell r="B142" t="str">
            <v>Maurícius</v>
          </cell>
          <cell r="C142">
            <v>85</v>
          </cell>
          <cell r="D142">
            <v>162</v>
          </cell>
          <cell r="E142">
            <v>85</v>
          </cell>
          <cell r="F142">
            <v>18</v>
          </cell>
        </row>
        <row r="143">
          <cell r="A143" t="str">
            <v>MR</v>
          </cell>
          <cell r="B143" t="str">
            <v>Mauritánia</v>
          </cell>
          <cell r="C143">
            <v>0</v>
          </cell>
          <cell r="D143">
            <v>58</v>
          </cell>
          <cell r="E143">
            <v>0</v>
          </cell>
          <cell r="F143">
            <v>0</v>
          </cell>
        </row>
        <row r="144">
          <cell r="A144" t="str">
            <v>UM</v>
          </cell>
          <cell r="B144" t="str">
            <v>Menšie odľahlé ostrovy</v>
          </cell>
          <cell r="C144">
            <v>144</v>
          </cell>
          <cell r="D144">
            <v>0</v>
          </cell>
          <cell r="E144">
            <v>7</v>
          </cell>
          <cell r="F144">
            <v>0</v>
          </cell>
        </row>
        <row r="145">
          <cell r="A145" t="str">
            <v>MX</v>
          </cell>
          <cell r="B145" t="str">
            <v>Mexiko</v>
          </cell>
          <cell r="C145">
            <v>8864</v>
          </cell>
          <cell r="D145">
            <v>6356</v>
          </cell>
          <cell r="E145">
            <v>7178</v>
          </cell>
          <cell r="F145">
            <v>9865</v>
          </cell>
        </row>
        <row r="146">
          <cell r="A146" t="str">
            <v>FM</v>
          </cell>
          <cell r="B146" t="str">
            <v>Mikronézia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MM</v>
          </cell>
          <cell r="B147" t="str">
            <v>Mjanmarsko</v>
          </cell>
          <cell r="C147">
            <v>89</v>
          </cell>
          <cell r="D147">
            <v>0</v>
          </cell>
          <cell r="E147">
            <v>59</v>
          </cell>
          <cell r="F147">
            <v>15</v>
          </cell>
        </row>
        <row r="148">
          <cell r="A148" t="str">
            <v>MD</v>
          </cell>
          <cell r="B148" t="str">
            <v>Moldavsko</v>
          </cell>
          <cell r="C148">
            <v>911</v>
          </cell>
          <cell r="D148">
            <v>3180</v>
          </cell>
          <cell r="E148">
            <v>1081</v>
          </cell>
          <cell r="F148">
            <v>3636</v>
          </cell>
        </row>
        <row r="149">
          <cell r="A149" t="str">
            <v>MN</v>
          </cell>
          <cell r="B149" t="str">
            <v>Mongolsko</v>
          </cell>
          <cell r="C149">
            <v>0</v>
          </cell>
          <cell r="D149">
            <v>164</v>
          </cell>
          <cell r="E149">
            <v>0</v>
          </cell>
          <cell r="F149">
            <v>113</v>
          </cell>
        </row>
        <row r="150">
          <cell r="A150" t="str">
            <v>MS</v>
          </cell>
          <cell r="B150" t="str">
            <v>Montserrat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A151" t="str">
            <v>MZ</v>
          </cell>
          <cell r="B151" t="str">
            <v>Mozambik</v>
          </cell>
          <cell r="C151">
            <v>5</v>
          </cell>
          <cell r="D151">
            <v>29</v>
          </cell>
          <cell r="E151">
            <v>2</v>
          </cell>
          <cell r="F151">
            <v>0</v>
          </cell>
        </row>
        <row r="152">
          <cell r="A152" t="str">
            <v>NA</v>
          </cell>
          <cell r="B152" t="str">
            <v>Namíbia</v>
          </cell>
          <cell r="C152">
            <v>259</v>
          </cell>
          <cell r="D152">
            <v>0</v>
          </cell>
          <cell r="E152">
            <v>162</v>
          </cell>
          <cell r="F152">
            <v>19</v>
          </cell>
        </row>
        <row r="153">
          <cell r="A153" t="str">
            <v>NR</v>
          </cell>
          <cell r="B153" t="str">
            <v>Nauru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A154" t="str">
            <v>DE</v>
          </cell>
          <cell r="B154" t="str">
            <v>Nemecko</v>
          </cell>
          <cell r="C154">
            <v>1013150</v>
          </cell>
          <cell r="D154">
            <v>1232358</v>
          </cell>
          <cell r="E154">
            <v>1221354</v>
          </cell>
          <cell r="F154">
            <v>1718199</v>
          </cell>
        </row>
        <row r="155">
          <cell r="A155" t="str">
            <v>NP</v>
          </cell>
          <cell r="B155" t="str">
            <v>Nepál</v>
          </cell>
          <cell r="C155">
            <v>5</v>
          </cell>
          <cell r="D155">
            <v>211</v>
          </cell>
          <cell r="E155">
            <v>3</v>
          </cell>
          <cell r="F155">
            <v>161</v>
          </cell>
        </row>
        <row r="156">
          <cell r="A156" t="str">
            <v>NE</v>
          </cell>
          <cell r="B156" t="str">
            <v>Niger</v>
          </cell>
          <cell r="C156">
            <v>0</v>
          </cell>
          <cell r="D156">
            <v>31</v>
          </cell>
          <cell r="E156">
            <v>4</v>
          </cell>
          <cell r="F156">
            <v>4</v>
          </cell>
        </row>
        <row r="157">
          <cell r="A157" t="str">
            <v>NG</v>
          </cell>
          <cell r="B157" t="str">
            <v>Nigéria</v>
          </cell>
          <cell r="C157">
            <v>0</v>
          </cell>
          <cell r="D157">
            <v>2028</v>
          </cell>
          <cell r="E157">
            <v>361</v>
          </cell>
          <cell r="F157">
            <v>1379</v>
          </cell>
        </row>
        <row r="158">
          <cell r="A158" t="str">
            <v>NI</v>
          </cell>
          <cell r="B158" t="str">
            <v>Nikaragua</v>
          </cell>
          <cell r="C158">
            <v>9</v>
          </cell>
          <cell r="D158">
            <v>18</v>
          </cell>
          <cell r="E158">
            <v>15</v>
          </cell>
          <cell r="F158">
            <v>0</v>
          </cell>
        </row>
        <row r="159">
          <cell r="A159" t="str">
            <v>NU</v>
          </cell>
          <cell r="B159" t="str">
            <v>Niue</v>
          </cell>
          <cell r="C159">
            <v>41</v>
          </cell>
          <cell r="D159">
            <v>0</v>
          </cell>
          <cell r="E159">
            <v>0</v>
          </cell>
          <cell r="F159">
            <v>0</v>
          </cell>
        </row>
        <row r="160">
          <cell r="A160" t="str">
            <v>NF</v>
          </cell>
          <cell r="B160" t="str">
            <v>Norfolk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A161" t="str">
            <v>NO</v>
          </cell>
          <cell r="B161" t="str">
            <v>Nórsko</v>
          </cell>
          <cell r="C161">
            <v>4517</v>
          </cell>
          <cell r="D161">
            <v>20155</v>
          </cell>
          <cell r="E161">
            <v>5474</v>
          </cell>
          <cell r="F161">
            <v>23373</v>
          </cell>
        </row>
        <row r="162">
          <cell r="A162" t="str">
            <v>NC</v>
          </cell>
          <cell r="B162" t="str">
            <v>Nová Kaledónia</v>
          </cell>
          <cell r="C162">
            <v>0</v>
          </cell>
          <cell r="D162">
            <v>77</v>
          </cell>
          <cell r="E162">
            <v>0</v>
          </cell>
          <cell r="F162">
            <v>48</v>
          </cell>
        </row>
        <row r="163">
          <cell r="A163" t="str">
            <v>NZ</v>
          </cell>
          <cell r="B163" t="str">
            <v>Nový Zéland</v>
          </cell>
          <cell r="C163">
            <v>235</v>
          </cell>
          <cell r="D163">
            <v>1034</v>
          </cell>
          <cell r="E163">
            <v>127</v>
          </cell>
          <cell r="F163">
            <v>3056</v>
          </cell>
        </row>
        <row r="164">
          <cell r="A164" t="str">
            <v>PS</v>
          </cell>
          <cell r="B164" t="str">
            <v>Okupované územie Palest</v>
          </cell>
          <cell r="C164">
            <v>0</v>
          </cell>
          <cell r="D164">
            <v>205</v>
          </cell>
          <cell r="E164">
            <v>0</v>
          </cell>
          <cell r="F164">
            <v>11</v>
          </cell>
        </row>
        <row r="165">
          <cell r="A165" t="str">
            <v>OM</v>
          </cell>
          <cell r="B165" t="str">
            <v>Omán</v>
          </cell>
          <cell r="C165">
            <v>13</v>
          </cell>
          <cell r="D165">
            <v>670</v>
          </cell>
          <cell r="E165">
            <v>13</v>
          </cell>
          <cell r="F165">
            <v>1544</v>
          </cell>
        </row>
        <row r="166">
          <cell r="A166" t="str">
            <v>PK</v>
          </cell>
          <cell r="B166" t="str">
            <v>Pakistan</v>
          </cell>
          <cell r="C166">
            <v>2343</v>
          </cell>
          <cell r="D166">
            <v>2437</v>
          </cell>
          <cell r="E166">
            <v>4749</v>
          </cell>
          <cell r="F166">
            <v>1688</v>
          </cell>
        </row>
        <row r="167">
          <cell r="A167" t="str">
            <v>PA</v>
          </cell>
          <cell r="B167" t="str">
            <v>Panama</v>
          </cell>
          <cell r="C167">
            <v>532</v>
          </cell>
          <cell r="D167">
            <v>10</v>
          </cell>
          <cell r="E167">
            <v>413</v>
          </cell>
          <cell r="F167">
            <v>29</v>
          </cell>
        </row>
        <row r="168">
          <cell r="A168" t="str">
            <v>PG</v>
          </cell>
          <cell r="B168" t="str">
            <v>Papua-Nová Guinea</v>
          </cell>
          <cell r="C168">
            <v>0</v>
          </cell>
          <cell r="D168">
            <v>0</v>
          </cell>
          <cell r="E168">
            <v>0</v>
          </cell>
          <cell r="F168">
            <v>1</v>
          </cell>
        </row>
        <row r="169">
          <cell r="A169" t="str">
            <v>PY</v>
          </cell>
          <cell r="B169" t="str">
            <v>Paraguaj</v>
          </cell>
          <cell r="C169">
            <v>0</v>
          </cell>
          <cell r="D169">
            <v>95</v>
          </cell>
          <cell r="E169">
            <v>36</v>
          </cell>
          <cell r="F169">
            <v>719</v>
          </cell>
        </row>
        <row r="170">
          <cell r="A170" t="str">
            <v>PE</v>
          </cell>
          <cell r="B170" t="str">
            <v>Peru</v>
          </cell>
          <cell r="C170">
            <v>3324</v>
          </cell>
          <cell r="D170">
            <v>86</v>
          </cell>
          <cell r="E170">
            <v>8062</v>
          </cell>
          <cell r="F170">
            <v>438</v>
          </cell>
        </row>
        <row r="171">
          <cell r="A171" t="str">
            <v>PN</v>
          </cell>
          <cell r="B171" t="str">
            <v>Pitcairnove ostrovy</v>
          </cell>
          <cell r="C171">
            <v>2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CI</v>
          </cell>
          <cell r="B172" t="str">
            <v>Pobrežie Slonoviny</v>
          </cell>
          <cell r="C172">
            <v>2508</v>
          </cell>
          <cell r="D172">
            <v>137</v>
          </cell>
          <cell r="E172">
            <v>680</v>
          </cell>
          <cell r="F172">
            <v>4</v>
          </cell>
        </row>
        <row r="173">
          <cell r="A173" t="str">
            <v>PL</v>
          </cell>
          <cell r="B173" t="str">
            <v>Poľsko</v>
          </cell>
          <cell r="C173">
            <v>238848</v>
          </cell>
          <cell r="D173">
            <v>483187</v>
          </cell>
          <cell r="E173">
            <v>310930</v>
          </cell>
          <cell r="F173">
            <v>588648</v>
          </cell>
        </row>
        <row r="174">
          <cell r="A174" t="str">
            <v>PT</v>
          </cell>
          <cell r="B174" t="str">
            <v>Portugalsko</v>
          </cell>
          <cell r="C174">
            <v>11360</v>
          </cell>
          <cell r="D174">
            <v>19461</v>
          </cell>
          <cell r="E174">
            <v>16544</v>
          </cell>
          <cell r="F174">
            <v>23776</v>
          </cell>
        </row>
        <row r="175">
          <cell r="A175" t="str">
            <v>AT</v>
          </cell>
          <cell r="B175" t="str">
            <v>Rakúsko</v>
          </cell>
          <cell r="C175">
            <v>162175</v>
          </cell>
          <cell r="D175">
            <v>417690</v>
          </cell>
          <cell r="E175">
            <v>172948</v>
          </cell>
          <cell r="F175">
            <v>589033</v>
          </cell>
        </row>
        <row r="176">
          <cell r="A176" t="str">
            <v>GQ</v>
          </cell>
          <cell r="B176" t="str">
            <v>Rovníková Guinea</v>
          </cell>
          <cell r="C176">
            <v>0</v>
          </cell>
          <cell r="D176">
            <v>0</v>
          </cell>
          <cell r="E176">
            <v>0</v>
          </cell>
          <cell r="F176">
            <v>10</v>
          </cell>
        </row>
        <row r="177">
          <cell r="A177" t="str">
            <v>RO</v>
          </cell>
          <cell r="B177" t="str">
            <v>Rumunsko</v>
          </cell>
          <cell r="C177">
            <v>35809</v>
          </cell>
          <cell r="D177">
            <v>106796</v>
          </cell>
          <cell r="E177">
            <v>85380</v>
          </cell>
          <cell r="F177">
            <v>144286</v>
          </cell>
        </row>
        <row r="178">
          <cell r="A178" t="str">
            <v>RU</v>
          </cell>
          <cell r="B178" t="str">
            <v>Rusko</v>
          </cell>
          <cell r="C178">
            <v>820118</v>
          </cell>
          <cell r="D178">
            <v>201994</v>
          </cell>
          <cell r="E178">
            <v>946890</v>
          </cell>
          <cell r="F178">
            <v>259759</v>
          </cell>
        </row>
        <row r="179">
          <cell r="A179" t="str">
            <v>RW</v>
          </cell>
          <cell r="B179" t="str">
            <v>Rwanda</v>
          </cell>
          <cell r="C179">
            <v>0</v>
          </cell>
          <cell r="D179">
            <v>4</v>
          </cell>
          <cell r="E179">
            <v>0</v>
          </cell>
          <cell r="F179">
            <v>9</v>
          </cell>
        </row>
        <row r="180">
          <cell r="A180" t="str">
            <v>PM</v>
          </cell>
          <cell r="B180" t="str">
            <v>Saint Pierre a Miquelon</v>
          </cell>
          <cell r="C180">
            <v>105</v>
          </cell>
          <cell r="D180">
            <v>0</v>
          </cell>
          <cell r="E180">
            <v>1</v>
          </cell>
          <cell r="F180">
            <v>0</v>
          </cell>
        </row>
        <row r="181">
          <cell r="A181" t="str">
            <v>SV</v>
          </cell>
          <cell r="B181" t="str">
            <v>Salvádor</v>
          </cell>
          <cell r="C181">
            <v>66</v>
          </cell>
          <cell r="D181">
            <v>0</v>
          </cell>
          <cell r="E181">
            <v>15</v>
          </cell>
          <cell r="F181">
            <v>0</v>
          </cell>
        </row>
        <row r="182">
          <cell r="A182" t="str">
            <v>SM</v>
          </cell>
          <cell r="B182" t="str">
            <v>San Maríno</v>
          </cell>
          <cell r="C182">
            <v>30</v>
          </cell>
          <cell r="D182">
            <v>1419</v>
          </cell>
          <cell r="E182">
            <v>44</v>
          </cell>
          <cell r="F182">
            <v>3679</v>
          </cell>
        </row>
        <row r="183">
          <cell r="A183" t="str">
            <v>SA</v>
          </cell>
          <cell r="B183" t="str">
            <v>Saudská Arábia</v>
          </cell>
          <cell r="C183">
            <v>347</v>
          </cell>
          <cell r="D183">
            <v>5004</v>
          </cell>
          <cell r="E183">
            <v>508</v>
          </cell>
          <cell r="F183">
            <v>7043</v>
          </cell>
        </row>
        <row r="184">
          <cell r="A184" t="str">
            <v>SN</v>
          </cell>
          <cell r="B184" t="str">
            <v>Senegal</v>
          </cell>
          <cell r="C184">
            <v>28</v>
          </cell>
          <cell r="D184">
            <v>197</v>
          </cell>
          <cell r="E184">
            <v>28</v>
          </cell>
          <cell r="F184">
            <v>496</v>
          </cell>
        </row>
        <row r="185">
          <cell r="A185" t="str">
            <v>MP</v>
          </cell>
          <cell r="B185" t="str">
            <v>Severné Mariány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SC</v>
          </cell>
          <cell r="B186" t="str">
            <v>Seychely</v>
          </cell>
          <cell r="C186">
            <v>6</v>
          </cell>
          <cell r="D186">
            <v>2</v>
          </cell>
          <cell r="E186">
            <v>5</v>
          </cell>
          <cell r="F186">
            <v>0</v>
          </cell>
        </row>
        <row r="187">
          <cell r="A187" t="str">
            <v>SL</v>
          </cell>
          <cell r="B187" t="str">
            <v>Sierra Leone</v>
          </cell>
          <cell r="C187">
            <v>52</v>
          </cell>
          <cell r="D187">
            <v>0</v>
          </cell>
          <cell r="E187">
            <v>17</v>
          </cell>
          <cell r="F187">
            <v>0</v>
          </cell>
        </row>
        <row r="188">
          <cell r="A188" t="str">
            <v>SG</v>
          </cell>
          <cell r="B188" t="str">
            <v>Singapur</v>
          </cell>
          <cell r="C188">
            <v>6467</v>
          </cell>
          <cell r="D188">
            <v>2584</v>
          </cell>
          <cell r="E188">
            <v>7145</v>
          </cell>
          <cell r="F188">
            <v>2983</v>
          </cell>
        </row>
        <row r="189">
          <cell r="A189" t="str">
            <v>SK</v>
          </cell>
          <cell r="B189" t="str">
            <v>Slovensko</v>
          </cell>
          <cell r="C189">
            <v>29586</v>
          </cell>
          <cell r="D189">
            <v>0</v>
          </cell>
          <cell r="E189">
            <v>35440</v>
          </cell>
          <cell r="F189">
            <v>0</v>
          </cell>
        </row>
        <row r="190">
          <cell r="A190" t="str">
            <v>SI</v>
          </cell>
          <cell r="B190" t="str">
            <v>Slovinsko</v>
          </cell>
          <cell r="C190">
            <v>22029</v>
          </cell>
          <cell r="D190">
            <v>39269</v>
          </cell>
          <cell r="E190">
            <v>30056</v>
          </cell>
          <cell r="F190">
            <v>62997</v>
          </cell>
        </row>
        <row r="191">
          <cell r="A191" t="str">
            <v>SO</v>
          </cell>
          <cell r="B191" t="str">
            <v>Somálsko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A192" t="str">
            <v>AE</v>
          </cell>
          <cell r="B192" t="str">
            <v>Spojené arabské emiráty</v>
          </cell>
          <cell r="C192">
            <v>169</v>
          </cell>
          <cell r="D192">
            <v>6686</v>
          </cell>
          <cell r="E192">
            <v>1619</v>
          </cell>
          <cell r="F192">
            <v>13127</v>
          </cell>
        </row>
        <row r="193">
          <cell r="A193" t="str">
            <v>GB</v>
          </cell>
          <cell r="B193" t="str">
            <v>Británia</v>
          </cell>
          <cell r="C193">
            <v>141367</v>
          </cell>
          <cell r="D193">
            <v>264138</v>
          </cell>
          <cell r="E193">
            <v>99475</v>
          </cell>
          <cell r="F193">
            <v>313079</v>
          </cell>
        </row>
        <row r="194">
          <cell r="A194" t="str">
            <v>US</v>
          </cell>
          <cell r="B194" t="str">
            <v>Spojené štáty</v>
          </cell>
          <cell r="C194">
            <v>55085</v>
          </cell>
          <cell r="D194">
            <v>101536</v>
          </cell>
          <cell r="E194">
            <v>81628</v>
          </cell>
          <cell r="F194">
            <v>109194</v>
          </cell>
        </row>
        <row r="195">
          <cell r="A195" t="str">
            <v>XS</v>
          </cell>
          <cell r="B195" t="str">
            <v>Srbsko</v>
          </cell>
          <cell r="C195">
            <v>10096</v>
          </cell>
          <cell r="D195">
            <v>39115</v>
          </cell>
          <cell r="E195">
            <v>14211</v>
          </cell>
          <cell r="F195">
            <v>46202</v>
          </cell>
        </row>
        <row r="196">
          <cell r="A196" t="str">
            <v>LK</v>
          </cell>
          <cell r="B196" t="str">
            <v>Srí Lanka</v>
          </cell>
          <cell r="C196">
            <v>3302</v>
          </cell>
          <cell r="D196">
            <v>1065</v>
          </cell>
          <cell r="E196">
            <v>5461</v>
          </cell>
          <cell r="F196">
            <v>15</v>
          </cell>
        </row>
        <row r="197">
          <cell r="A197" t="str">
            <v>CF</v>
          </cell>
          <cell r="B197" t="str">
            <v>Stredoafrická republika</v>
          </cell>
          <cell r="C197">
            <v>0</v>
          </cell>
          <cell r="D197">
            <v>0</v>
          </cell>
          <cell r="E197">
            <v>0</v>
          </cell>
          <cell r="F197">
            <v>151</v>
          </cell>
        </row>
        <row r="198">
          <cell r="A198" t="str">
            <v>SD</v>
          </cell>
          <cell r="B198" t="str">
            <v>Sudán</v>
          </cell>
          <cell r="C198">
            <v>0</v>
          </cell>
          <cell r="D198">
            <v>171</v>
          </cell>
          <cell r="E198">
            <v>0</v>
          </cell>
          <cell r="F198">
            <v>631</v>
          </cell>
        </row>
        <row r="199">
          <cell r="A199" t="str">
            <v>SR</v>
          </cell>
          <cell r="B199" t="str">
            <v>Surinam</v>
          </cell>
          <cell r="C199">
            <v>279</v>
          </cell>
          <cell r="D199">
            <v>0</v>
          </cell>
          <cell r="E199">
            <v>147</v>
          </cell>
          <cell r="F199">
            <v>43</v>
          </cell>
        </row>
        <row r="200">
          <cell r="A200" t="str">
            <v>SZ</v>
          </cell>
          <cell r="B200" t="str">
            <v>Svazijsko</v>
          </cell>
          <cell r="C200">
            <v>27</v>
          </cell>
          <cell r="D200">
            <v>0</v>
          </cell>
          <cell r="E200">
            <v>131</v>
          </cell>
          <cell r="F200">
            <v>0</v>
          </cell>
        </row>
        <row r="201">
          <cell r="A201" t="str">
            <v>SH</v>
          </cell>
          <cell r="B201" t="str">
            <v>Svätá Helena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A202" t="str">
            <v>LC</v>
          </cell>
          <cell r="B202" t="str">
            <v>Svätá Lucia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A203" t="str">
            <v>KN</v>
          </cell>
          <cell r="B203" t="str">
            <v>Svätý Krištof</v>
          </cell>
          <cell r="C203">
            <v>0</v>
          </cell>
          <cell r="D203">
            <v>0</v>
          </cell>
          <cell r="E203">
            <v>14</v>
          </cell>
          <cell r="F203">
            <v>0</v>
          </cell>
        </row>
        <row r="204">
          <cell r="A204" t="str">
            <v>ST</v>
          </cell>
          <cell r="B204" t="str">
            <v>Svätý Tomáš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A205" t="str">
            <v>VC</v>
          </cell>
          <cell r="B205" t="str">
            <v>Svätý Vincent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A206" t="str">
            <v>SY</v>
          </cell>
          <cell r="B206" t="str">
            <v>Sýria</v>
          </cell>
          <cell r="C206">
            <v>50</v>
          </cell>
          <cell r="D206">
            <v>1311</v>
          </cell>
          <cell r="E206">
            <v>107</v>
          </cell>
          <cell r="F206">
            <v>1677</v>
          </cell>
        </row>
        <row r="207">
          <cell r="A207" t="str">
            <v>SB</v>
          </cell>
          <cell r="B207" t="str">
            <v>Šalamúnove ostrovy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ES</v>
          </cell>
          <cell r="B208" t="str">
            <v>Španielsko</v>
          </cell>
          <cell r="C208">
            <v>68878</v>
          </cell>
          <cell r="D208">
            <v>167097</v>
          </cell>
          <cell r="E208">
            <v>80401</v>
          </cell>
          <cell r="F208">
            <v>209991</v>
          </cell>
        </row>
        <row r="209">
          <cell r="A209" t="str">
            <v>CH</v>
          </cell>
          <cell r="B209" t="str">
            <v>Švajčiarsko</v>
          </cell>
          <cell r="C209">
            <v>41390</v>
          </cell>
          <cell r="D209">
            <v>61466</v>
          </cell>
          <cell r="E209">
            <v>47541</v>
          </cell>
          <cell r="F209">
            <v>91774</v>
          </cell>
        </row>
        <row r="210">
          <cell r="A210" t="str">
            <v>SE</v>
          </cell>
          <cell r="B210" t="str">
            <v>Švédsko</v>
          </cell>
          <cell r="C210">
            <v>29958</v>
          </cell>
          <cell r="D210">
            <v>110220</v>
          </cell>
          <cell r="E210">
            <v>40502</v>
          </cell>
          <cell r="F210">
            <v>133840</v>
          </cell>
        </row>
        <row r="211">
          <cell r="A211" t="str">
            <v>TJ</v>
          </cell>
          <cell r="B211" t="str">
            <v>Tadžikistan</v>
          </cell>
          <cell r="C211">
            <v>1</v>
          </cell>
          <cell r="D211">
            <v>45</v>
          </cell>
          <cell r="E211">
            <v>0</v>
          </cell>
          <cell r="F211">
            <v>47</v>
          </cell>
        </row>
        <row r="212">
          <cell r="A212" t="str">
            <v>TW</v>
          </cell>
          <cell r="B212" t="str">
            <v>Taiwan</v>
          </cell>
          <cell r="C212">
            <v>95981</v>
          </cell>
          <cell r="D212">
            <v>1971</v>
          </cell>
          <cell r="E212">
            <v>105726</v>
          </cell>
          <cell r="F212">
            <v>3140</v>
          </cell>
        </row>
        <row r="213">
          <cell r="A213" t="str">
            <v>IT</v>
          </cell>
          <cell r="B213" t="str">
            <v>Taliansko</v>
          </cell>
          <cell r="C213">
            <v>197504</v>
          </cell>
          <cell r="D213">
            <v>417039</v>
          </cell>
          <cell r="E213">
            <v>241600</v>
          </cell>
          <cell r="F213">
            <v>461011</v>
          </cell>
        </row>
        <row r="214">
          <cell r="A214" t="str">
            <v>TZ</v>
          </cell>
          <cell r="B214" t="str">
            <v>Tanzánia</v>
          </cell>
          <cell r="C214">
            <v>0</v>
          </cell>
          <cell r="D214">
            <v>87</v>
          </cell>
          <cell r="E214">
            <v>40</v>
          </cell>
          <cell r="F214">
            <v>104</v>
          </cell>
        </row>
        <row r="215">
          <cell r="A215" t="str">
            <v>TH</v>
          </cell>
          <cell r="B215" t="str">
            <v>Thajsko</v>
          </cell>
          <cell r="C215">
            <v>18017</v>
          </cell>
          <cell r="D215">
            <v>2136</v>
          </cell>
          <cell r="E215">
            <v>22448</v>
          </cell>
          <cell r="F215">
            <v>2022</v>
          </cell>
        </row>
        <row r="216">
          <cell r="A216" t="str">
            <v>TG</v>
          </cell>
          <cell r="B216" t="str">
            <v>Togo</v>
          </cell>
          <cell r="C216">
            <v>0</v>
          </cell>
          <cell r="D216">
            <v>61</v>
          </cell>
          <cell r="E216">
            <v>0</v>
          </cell>
          <cell r="F216">
            <v>242</v>
          </cell>
        </row>
        <row r="217">
          <cell r="A217" t="str">
            <v>TK</v>
          </cell>
          <cell r="B217" t="str">
            <v>Tokelau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TT</v>
          </cell>
          <cell r="B218" t="str">
            <v>Trinidad a Tobago</v>
          </cell>
          <cell r="C218">
            <v>2</v>
          </cell>
          <cell r="D218">
            <v>25</v>
          </cell>
          <cell r="E218">
            <v>1</v>
          </cell>
          <cell r="F218">
            <v>7</v>
          </cell>
        </row>
        <row r="219">
          <cell r="A219" t="str">
            <v>TN</v>
          </cell>
          <cell r="B219" t="str">
            <v>Tunisko</v>
          </cell>
          <cell r="C219">
            <v>15094</v>
          </cell>
          <cell r="D219">
            <v>4108</v>
          </cell>
          <cell r="E219">
            <v>19703</v>
          </cell>
          <cell r="F219">
            <v>2414</v>
          </cell>
        </row>
        <row r="220">
          <cell r="A220" t="str">
            <v>TR</v>
          </cell>
          <cell r="B220" t="str">
            <v>Turecko</v>
          </cell>
          <cell r="C220">
            <v>33951</v>
          </cell>
          <cell r="D220">
            <v>131736</v>
          </cell>
          <cell r="E220">
            <v>64104</v>
          </cell>
          <cell r="F220">
            <v>136178</v>
          </cell>
        </row>
        <row r="221">
          <cell r="A221" t="str">
            <v>TM</v>
          </cell>
          <cell r="B221" t="str">
            <v>Turkménsko</v>
          </cell>
          <cell r="C221">
            <v>0</v>
          </cell>
          <cell r="D221">
            <v>189</v>
          </cell>
          <cell r="E221">
            <v>1</v>
          </cell>
          <cell r="F221">
            <v>477</v>
          </cell>
        </row>
        <row r="222">
          <cell r="A222" t="str">
            <v>TC</v>
          </cell>
          <cell r="B222" t="str">
            <v>Turks a Caicos</v>
          </cell>
          <cell r="C222">
            <v>122</v>
          </cell>
          <cell r="D222">
            <v>0</v>
          </cell>
          <cell r="E222">
            <v>141</v>
          </cell>
          <cell r="F222">
            <v>0</v>
          </cell>
        </row>
        <row r="223">
          <cell r="A223" t="str">
            <v>TV</v>
          </cell>
          <cell r="B223" t="str">
            <v>Tuvalu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UG</v>
          </cell>
          <cell r="B224" t="str">
            <v>Uganda</v>
          </cell>
          <cell r="C224">
            <v>8</v>
          </cell>
          <cell r="D224">
            <v>6</v>
          </cell>
          <cell r="E224">
            <v>0</v>
          </cell>
          <cell r="F224">
            <v>2396</v>
          </cell>
        </row>
        <row r="225">
          <cell r="A225" t="str">
            <v>UA</v>
          </cell>
          <cell r="B225" t="str">
            <v>Ukrajina</v>
          </cell>
          <cell r="C225">
            <v>52742</v>
          </cell>
          <cell r="D225">
            <v>31015</v>
          </cell>
          <cell r="E225">
            <v>92763</v>
          </cell>
          <cell r="F225">
            <v>59061</v>
          </cell>
        </row>
        <row r="226">
          <cell r="A226" t="str">
            <v>UY</v>
          </cell>
          <cell r="B226" t="str">
            <v>Uruguaj</v>
          </cell>
          <cell r="C226">
            <v>15</v>
          </cell>
          <cell r="D226">
            <v>88</v>
          </cell>
          <cell r="E226">
            <v>176</v>
          </cell>
          <cell r="F226">
            <v>78</v>
          </cell>
        </row>
        <row r="227">
          <cell r="A227" t="str">
            <v>UZ</v>
          </cell>
          <cell r="B227" t="str">
            <v>Uzbekistan</v>
          </cell>
          <cell r="C227">
            <v>53</v>
          </cell>
          <cell r="D227">
            <v>436</v>
          </cell>
          <cell r="E227">
            <v>53</v>
          </cell>
          <cell r="F227">
            <v>834</v>
          </cell>
        </row>
        <row r="228">
          <cell r="A228" t="str">
            <v>VU</v>
          </cell>
          <cell r="B228" t="str">
            <v>Vanuatu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VA</v>
          </cell>
          <cell r="B229" t="str">
            <v>Vatikán</v>
          </cell>
          <cell r="C229">
            <v>0</v>
          </cell>
          <cell r="D229">
            <v>0</v>
          </cell>
          <cell r="E229">
            <v>7</v>
          </cell>
          <cell r="F229">
            <v>0</v>
          </cell>
        </row>
        <row r="230">
          <cell r="A230" t="str">
            <v>VE</v>
          </cell>
          <cell r="B230" t="str">
            <v>Venezuela</v>
          </cell>
          <cell r="C230">
            <v>4</v>
          </cell>
          <cell r="D230">
            <v>1774</v>
          </cell>
          <cell r="E230">
            <v>10</v>
          </cell>
          <cell r="F230">
            <v>1755</v>
          </cell>
        </row>
        <row r="231">
          <cell r="A231" t="str">
            <v>CX</v>
          </cell>
          <cell r="B231" t="str">
            <v>Vianočný ostrov</v>
          </cell>
          <cell r="C231">
            <v>1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VN</v>
          </cell>
          <cell r="B232" t="str">
            <v>Vietnam</v>
          </cell>
          <cell r="C232">
            <v>20962</v>
          </cell>
          <cell r="D232">
            <v>1028</v>
          </cell>
          <cell r="E232">
            <v>29972</v>
          </cell>
          <cell r="F232">
            <v>2275</v>
          </cell>
        </row>
        <row r="233">
          <cell r="A233" t="str">
            <v>WF</v>
          </cell>
          <cell r="B233" t="str">
            <v>Wallis a Futuna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ZM</v>
          </cell>
          <cell r="B234" t="str">
            <v>Zambia</v>
          </cell>
          <cell r="C234">
            <v>3</v>
          </cell>
          <cell r="D234">
            <v>8</v>
          </cell>
          <cell r="E234">
            <v>13</v>
          </cell>
          <cell r="F234">
            <v>7</v>
          </cell>
        </row>
        <row r="235">
          <cell r="A235" t="str">
            <v>ZW</v>
          </cell>
          <cell r="B235" t="str">
            <v>Zimbabwe</v>
          </cell>
          <cell r="C235">
            <v>3</v>
          </cell>
          <cell r="D235">
            <v>5</v>
          </cell>
          <cell r="E235">
            <v>6</v>
          </cell>
          <cell r="F2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J3" sqref="J3"/>
    </sheetView>
  </sheetViews>
  <sheetFormatPr defaultColWidth="9.8515625" defaultRowHeight="12.75"/>
  <cols>
    <col min="1" max="1" width="2.14062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8" bestFit="1" customWidth="1"/>
    <col min="8" max="8" width="1.7109375" style="31" customWidth="1"/>
    <col min="9" max="9" width="9.28125" style="253" bestFit="1" customWidth="1"/>
    <col min="10" max="10" width="7.421875" style="118" bestFit="1" customWidth="1"/>
    <col min="11" max="11" width="9.28125" style="253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487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69" t="s">
        <v>483</v>
      </c>
      <c r="D6" s="370"/>
      <c r="E6" s="370"/>
      <c r="F6" s="370"/>
      <c r="G6" s="371"/>
      <c r="I6" s="369" t="s">
        <v>488</v>
      </c>
      <c r="J6" s="370"/>
      <c r="K6" s="370"/>
      <c r="L6" s="370"/>
      <c r="M6" s="371"/>
      <c r="O6" s="372" t="s">
        <v>484</v>
      </c>
      <c r="P6" s="373"/>
      <c r="Q6" s="15"/>
      <c r="R6" s="192">
        <v>2010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470</v>
      </c>
      <c r="D8" s="205"/>
      <c r="E8" s="206" t="s">
        <v>470</v>
      </c>
      <c r="F8" s="205"/>
      <c r="G8" s="207" t="s">
        <v>470</v>
      </c>
      <c r="H8" s="19"/>
      <c r="I8" s="208" t="s">
        <v>470</v>
      </c>
      <c r="J8" s="205"/>
      <c r="K8" s="209" t="s">
        <v>470</v>
      </c>
      <c r="L8" s="205"/>
      <c r="M8" s="210" t="s">
        <v>470</v>
      </c>
      <c r="N8" s="19"/>
      <c r="O8" s="211"/>
      <c r="P8" s="212"/>
      <c r="Q8" s="20"/>
      <c r="R8" s="213" t="s">
        <v>470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284">
        <v>6423184</v>
      </c>
      <c r="D10" s="219">
        <v>100</v>
      </c>
      <c r="E10" s="285">
        <v>6532073</v>
      </c>
      <c r="F10" s="219">
        <v>100</v>
      </c>
      <c r="G10" s="286">
        <v>108889</v>
      </c>
      <c r="H10" s="220"/>
      <c r="I10" s="284">
        <v>8142254</v>
      </c>
      <c r="J10" s="219">
        <v>100</v>
      </c>
      <c r="K10" s="285">
        <v>8361372</v>
      </c>
      <c r="L10" s="219">
        <v>100</v>
      </c>
      <c r="M10" s="286">
        <v>219118</v>
      </c>
      <c r="N10" s="22"/>
      <c r="O10" s="63">
        <v>126.76351790638411</v>
      </c>
      <c r="P10" s="64">
        <v>128.00487685915328</v>
      </c>
      <c r="Q10" s="23"/>
      <c r="R10" s="287">
        <v>16503626</v>
      </c>
    </row>
    <row r="11" spans="2:17" ht="12.75">
      <c r="B11" s="221"/>
      <c r="C11" s="288"/>
      <c r="D11" s="222"/>
      <c r="E11" s="288"/>
      <c r="F11" s="222"/>
      <c r="G11" s="288"/>
      <c r="H11" s="223"/>
      <c r="I11" s="288"/>
      <c r="J11" s="222"/>
      <c r="K11" s="288"/>
      <c r="L11" s="222"/>
      <c r="M11" s="288"/>
      <c r="O11" s="224"/>
      <c r="P11" s="224"/>
      <c r="Q11" s="224"/>
    </row>
    <row r="12" spans="2:18" s="21" customFormat="1" ht="12.75">
      <c r="B12" s="218" t="s">
        <v>8</v>
      </c>
      <c r="C12" s="284">
        <v>4238566</v>
      </c>
      <c r="D12" s="219">
        <v>65.9885502268034</v>
      </c>
      <c r="E12" s="285">
        <v>5550520</v>
      </c>
      <c r="F12" s="219">
        <v>84.97333082468613</v>
      </c>
      <c r="G12" s="286">
        <v>1311954</v>
      </c>
      <c r="H12" s="220"/>
      <c r="I12" s="284">
        <v>5315002</v>
      </c>
      <c r="J12" s="219">
        <v>65.27678944921148</v>
      </c>
      <c r="K12" s="285">
        <v>7207955</v>
      </c>
      <c r="L12" s="219">
        <v>86.20540982987002</v>
      </c>
      <c r="M12" s="286">
        <v>1892953</v>
      </c>
      <c r="N12" s="22"/>
      <c r="O12" s="63">
        <v>125.39623070632851</v>
      </c>
      <c r="P12" s="64">
        <v>129.86089591605833</v>
      </c>
      <c r="Q12" s="23"/>
      <c r="R12" s="287">
        <v>12522957</v>
      </c>
    </row>
    <row r="13" spans="2:18" s="21" customFormat="1" ht="15" customHeight="1">
      <c r="B13" s="225"/>
      <c r="C13" s="226"/>
      <c r="D13" s="227"/>
      <c r="E13" s="226"/>
      <c r="F13" s="227"/>
      <c r="G13" s="226"/>
      <c r="H13" s="223"/>
      <c r="I13" s="226"/>
      <c r="J13" s="227"/>
      <c r="K13" s="226"/>
      <c r="L13" s="227"/>
      <c r="M13" s="186"/>
      <c r="O13" s="228"/>
      <c r="P13" s="228"/>
      <c r="Q13" s="229"/>
      <c r="R13" s="230"/>
    </row>
    <row r="14" spans="1:18" ht="12.75">
      <c r="A14" s="10" t="s">
        <v>9</v>
      </c>
      <c r="B14" s="231" t="s">
        <v>10</v>
      </c>
      <c r="C14" s="289">
        <v>1013150</v>
      </c>
      <c r="D14" s="232">
        <v>15.77332986257283</v>
      </c>
      <c r="E14" s="290">
        <v>1232358</v>
      </c>
      <c r="F14" s="232">
        <v>18.86626190491135</v>
      </c>
      <c r="G14" s="291">
        <v>219208</v>
      </c>
      <c r="H14" s="233"/>
      <c r="I14" s="289">
        <v>1221354</v>
      </c>
      <c r="J14" s="232">
        <v>15.000195277622142</v>
      </c>
      <c r="K14" s="290">
        <v>1718199</v>
      </c>
      <c r="L14" s="232">
        <v>20.54924718096504</v>
      </c>
      <c r="M14" s="291">
        <v>496845</v>
      </c>
      <c r="N14" s="26"/>
      <c r="O14" s="234">
        <v>120.55016532596359</v>
      </c>
      <c r="P14" s="235">
        <v>139.42369019392092</v>
      </c>
      <c r="Q14" s="27"/>
      <c r="R14" s="292">
        <v>2939553</v>
      </c>
    </row>
    <row r="15" spans="1:18" ht="12.75">
      <c r="A15" s="10" t="s">
        <v>39</v>
      </c>
      <c r="B15" s="236" t="s">
        <v>40</v>
      </c>
      <c r="C15" s="293">
        <v>649708</v>
      </c>
      <c r="D15" s="237">
        <v>10.11504574678228</v>
      </c>
      <c r="E15" s="294">
        <v>914146</v>
      </c>
      <c r="F15" s="237">
        <v>13.994730309964387</v>
      </c>
      <c r="G15" s="295">
        <v>264438</v>
      </c>
      <c r="H15" s="233"/>
      <c r="I15" s="293">
        <v>785700</v>
      </c>
      <c r="J15" s="237">
        <v>9.649662120587248</v>
      </c>
      <c r="K15" s="294">
        <v>1179316</v>
      </c>
      <c r="L15" s="237">
        <v>14.10433598696482</v>
      </c>
      <c r="M15" s="295">
        <v>393616</v>
      </c>
      <c r="N15" s="26"/>
      <c r="O15" s="238">
        <v>120.93124911498705</v>
      </c>
      <c r="P15" s="239">
        <v>129.0074014435331</v>
      </c>
      <c r="Q15" s="27"/>
      <c r="R15" s="296">
        <v>1965016</v>
      </c>
    </row>
    <row r="16" spans="1:18" ht="12.75">
      <c r="A16" s="10" t="s">
        <v>15</v>
      </c>
      <c r="B16" s="236" t="s">
        <v>16</v>
      </c>
      <c r="C16" s="293">
        <v>263887</v>
      </c>
      <c r="D16" s="237">
        <v>4.108351870349659</v>
      </c>
      <c r="E16" s="294">
        <v>526668</v>
      </c>
      <c r="F16" s="237">
        <v>8.06280027795158</v>
      </c>
      <c r="G16" s="295">
        <v>262781</v>
      </c>
      <c r="H16" s="233"/>
      <c r="I16" s="293">
        <v>318026</v>
      </c>
      <c r="J16" s="237">
        <v>3.9058717647472063</v>
      </c>
      <c r="K16" s="294">
        <v>597002</v>
      </c>
      <c r="L16" s="237">
        <v>7.140000468822581</v>
      </c>
      <c r="M16" s="295">
        <v>278976</v>
      </c>
      <c r="N16" s="26"/>
      <c r="O16" s="238">
        <v>120.5159784301614</v>
      </c>
      <c r="P16" s="239">
        <v>113.35452315310594</v>
      </c>
      <c r="Q16" s="27"/>
      <c r="R16" s="296">
        <v>915028</v>
      </c>
    </row>
    <row r="17" spans="1:18" ht="12.75">
      <c r="A17" s="10" t="s">
        <v>41</v>
      </c>
      <c r="B17" s="236" t="s">
        <v>42</v>
      </c>
      <c r="C17" s="293">
        <v>238848</v>
      </c>
      <c r="D17" s="237">
        <v>3.7185296264282637</v>
      </c>
      <c r="E17" s="294">
        <v>483187</v>
      </c>
      <c r="F17" s="237">
        <v>7.397146357672366</v>
      </c>
      <c r="G17" s="295">
        <v>244339</v>
      </c>
      <c r="H17" s="233"/>
      <c r="I17" s="293">
        <v>310930</v>
      </c>
      <c r="J17" s="237">
        <v>3.81872144985897</v>
      </c>
      <c r="K17" s="294">
        <v>588648</v>
      </c>
      <c r="L17" s="237">
        <v>7.040088636171193</v>
      </c>
      <c r="M17" s="295">
        <v>277718</v>
      </c>
      <c r="N17" s="26"/>
      <c r="O17" s="238">
        <v>130.1790259914255</v>
      </c>
      <c r="P17" s="239">
        <v>121.8261252889668</v>
      </c>
      <c r="Q17" s="27"/>
      <c r="R17" s="296">
        <v>899578</v>
      </c>
    </row>
    <row r="18" spans="1:18" ht="12.75">
      <c r="A18" s="10" t="s">
        <v>13</v>
      </c>
      <c r="B18" s="240" t="s">
        <v>14</v>
      </c>
      <c r="C18" s="297">
        <v>162175</v>
      </c>
      <c r="D18" s="241">
        <v>2.52483814880595</v>
      </c>
      <c r="E18" s="298">
        <v>417690</v>
      </c>
      <c r="F18" s="241">
        <v>6.394447826899668</v>
      </c>
      <c r="G18" s="299">
        <v>255515</v>
      </c>
      <c r="H18" s="233"/>
      <c r="I18" s="297">
        <v>172948</v>
      </c>
      <c r="J18" s="241">
        <v>2.1240801380060117</v>
      </c>
      <c r="K18" s="298">
        <v>589033</v>
      </c>
      <c r="L18" s="241">
        <v>7.044693143661113</v>
      </c>
      <c r="M18" s="299">
        <v>416085</v>
      </c>
      <c r="N18" s="26"/>
      <c r="O18" s="242">
        <v>106.64282410975798</v>
      </c>
      <c r="P18" s="243">
        <v>141.02157102157102</v>
      </c>
      <c r="Q18" s="27"/>
      <c r="R18" s="300">
        <v>761981</v>
      </c>
    </row>
    <row r="19" spans="1:18" ht="12.75">
      <c r="A19" s="10" t="s">
        <v>43</v>
      </c>
      <c r="B19" s="231" t="s">
        <v>44</v>
      </c>
      <c r="C19" s="289">
        <v>272507</v>
      </c>
      <c r="D19" s="232">
        <v>4.2425532259390355</v>
      </c>
      <c r="E19" s="290">
        <v>383611</v>
      </c>
      <c r="F19" s="232">
        <v>5.872729836301584</v>
      </c>
      <c r="G19" s="291">
        <v>111104</v>
      </c>
      <c r="H19" s="233"/>
      <c r="I19" s="289">
        <v>320008</v>
      </c>
      <c r="J19" s="232">
        <v>3.9302139186520098</v>
      </c>
      <c r="K19" s="290">
        <v>555617</v>
      </c>
      <c r="L19" s="232">
        <v>6.645045813055561</v>
      </c>
      <c r="M19" s="291">
        <v>235609</v>
      </c>
      <c r="N19" s="26"/>
      <c r="O19" s="234">
        <v>117.43111186134666</v>
      </c>
      <c r="P19" s="235">
        <v>144.83865165493168</v>
      </c>
      <c r="Q19" s="27"/>
      <c r="R19" s="292">
        <v>875625</v>
      </c>
    </row>
    <row r="20" spans="1:18" ht="12.75">
      <c r="A20" s="10" t="s">
        <v>11</v>
      </c>
      <c r="B20" s="236" t="s">
        <v>12</v>
      </c>
      <c r="C20" s="293">
        <v>197504</v>
      </c>
      <c r="D20" s="237">
        <v>3.0748613148868222</v>
      </c>
      <c r="E20" s="294">
        <v>417039</v>
      </c>
      <c r="F20" s="237">
        <v>6.384481618622449</v>
      </c>
      <c r="G20" s="295">
        <v>219535</v>
      </c>
      <c r="H20" s="233"/>
      <c r="I20" s="293">
        <v>241600</v>
      </c>
      <c r="J20" s="237">
        <v>2.9672373276490758</v>
      </c>
      <c r="K20" s="294">
        <v>461011</v>
      </c>
      <c r="L20" s="237">
        <v>5.513580785545721</v>
      </c>
      <c r="M20" s="295">
        <v>219411</v>
      </c>
      <c r="N20" s="26"/>
      <c r="O20" s="238">
        <v>122.32663642255346</v>
      </c>
      <c r="P20" s="239">
        <v>110.54385800848361</v>
      </c>
      <c r="Q20" s="27"/>
      <c r="R20" s="296">
        <v>702611</v>
      </c>
    </row>
    <row r="21" spans="1:18" ht="12.75">
      <c r="A21" s="10" t="s">
        <v>19</v>
      </c>
      <c r="B21" s="236" t="s">
        <v>20</v>
      </c>
      <c r="C21" s="293">
        <v>141367</v>
      </c>
      <c r="D21" s="237">
        <v>2.200886663063054</v>
      </c>
      <c r="E21" s="294">
        <v>264138</v>
      </c>
      <c r="F21" s="237">
        <v>4.04370863583429</v>
      </c>
      <c r="G21" s="295">
        <v>122771</v>
      </c>
      <c r="H21" s="233"/>
      <c r="I21" s="293">
        <v>99475</v>
      </c>
      <c r="J21" s="237">
        <v>1.2217132995359763</v>
      </c>
      <c r="K21" s="294">
        <v>313079</v>
      </c>
      <c r="L21" s="237">
        <v>3.744349611523085</v>
      </c>
      <c r="M21" s="295">
        <v>213604</v>
      </c>
      <c r="N21" s="26"/>
      <c r="O21" s="238">
        <v>70.3664928873075</v>
      </c>
      <c r="P21" s="239">
        <v>118.52857218575139</v>
      </c>
      <c r="Q21" s="27"/>
      <c r="R21" s="296">
        <v>412554</v>
      </c>
    </row>
    <row r="22" spans="1:18" ht="12.75">
      <c r="A22" s="10" t="s">
        <v>21</v>
      </c>
      <c r="B22" s="236" t="s">
        <v>22</v>
      </c>
      <c r="C22" s="293">
        <v>68878</v>
      </c>
      <c r="D22" s="237">
        <v>1.0723342192906196</v>
      </c>
      <c r="E22" s="294">
        <v>167097</v>
      </c>
      <c r="F22" s="237">
        <v>2.558100621349455</v>
      </c>
      <c r="G22" s="295">
        <v>98219</v>
      </c>
      <c r="H22" s="233"/>
      <c r="I22" s="293">
        <v>80401</v>
      </c>
      <c r="J22" s="237">
        <v>0.9874538426337475</v>
      </c>
      <c r="K22" s="294">
        <v>209991</v>
      </c>
      <c r="L22" s="237">
        <v>2.511441902118456</v>
      </c>
      <c r="M22" s="295">
        <v>129590</v>
      </c>
      <c r="N22" s="26"/>
      <c r="O22" s="238">
        <v>116.72957983681292</v>
      </c>
      <c r="P22" s="239">
        <v>125.67011975080342</v>
      </c>
      <c r="Q22" s="27"/>
      <c r="R22" s="296">
        <v>290392</v>
      </c>
    </row>
    <row r="23" spans="1:18" ht="12.75">
      <c r="A23" s="10" t="s">
        <v>17</v>
      </c>
      <c r="B23" s="240" t="s">
        <v>18</v>
      </c>
      <c r="C23" s="297">
        <v>67743</v>
      </c>
      <c r="D23" s="241">
        <v>1.0546638551845937</v>
      </c>
      <c r="E23" s="298">
        <v>167807</v>
      </c>
      <c r="F23" s="241">
        <v>2.568970065092659</v>
      </c>
      <c r="G23" s="299">
        <v>100064</v>
      </c>
      <c r="H23" s="233"/>
      <c r="I23" s="297">
        <v>77798</v>
      </c>
      <c r="J23" s="241">
        <v>0.955484808015078</v>
      </c>
      <c r="K23" s="298">
        <v>227066</v>
      </c>
      <c r="L23" s="241">
        <v>2.715654799236298</v>
      </c>
      <c r="M23" s="299">
        <v>149268</v>
      </c>
      <c r="N23" s="26"/>
      <c r="O23" s="242">
        <v>114.84286199312106</v>
      </c>
      <c r="P23" s="243">
        <v>135.31378309605677</v>
      </c>
      <c r="Q23" s="27"/>
      <c r="R23" s="300">
        <v>304864</v>
      </c>
    </row>
    <row r="24" spans="1:18" ht="12.75">
      <c r="A24" s="10" t="s">
        <v>23</v>
      </c>
      <c r="B24" s="244" t="s">
        <v>24</v>
      </c>
      <c r="C24" s="365">
        <v>65087</v>
      </c>
      <c r="D24" s="245">
        <v>1.0133136463162196</v>
      </c>
      <c r="E24" s="366">
        <v>109454</v>
      </c>
      <c r="F24" s="245">
        <v>1.6756395710825644</v>
      </c>
      <c r="G24" s="301">
        <v>44367</v>
      </c>
      <c r="H24" s="249"/>
      <c r="I24" s="365">
        <v>70935</v>
      </c>
      <c r="J24" s="245">
        <v>0.8711961085959735</v>
      </c>
      <c r="K24" s="366">
        <v>153439</v>
      </c>
      <c r="L24" s="245">
        <v>1.8350935707680511</v>
      </c>
      <c r="M24" s="301">
        <v>82504</v>
      </c>
      <c r="N24" s="26"/>
      <c r="O24" s="367">
        <v>108.98489713767728</v>
      </c>
      <c r="P24" s="368">
        <v>140.18583149085458</v>
      </c>
      <c r="Q24" s="28"/>
      <c r="R24" s="302">
        <v>224374</v>
      </c>
    </row>
    <row r="25" spans="2:18" ht="12.75">
      <c r="B25" s="248" t="s">
        <v>59</v>
      </c>
      <c r="C25" s="293">
        <v>35809</v>
      </c>
      <c r="D25" s="237">
        <v>0.5574960953944337</v>
      </c>
      <c r="E25" s="294">
        <v>106796</v>
      </c>
      <c r="F25" s="237">
        <v>1.6349480478861766</v>
      </c>
      <c r="G25" s="295">
        <v>70987</v>
      </c>
      <c r="H25" s="233"/>
      <c r="I25" s="293">
        <v>85380</v>
      </c>
      <c r="J25" s="237">
        <v>1.0486039860706877</v>
      </c>
      <c r="K25" s="294">
        <v>144286</v>
      </c>
      <c r="L25" s="237">
        <v>1.7256258901051167</v>
      </c>
      <c r="M25" s="295">
        <v>58906</v>
      </c>
      <c r="N25" s="26"/>
      <c r="O25" s="238">
        <v>238.4316791867966</v>
      </c>
      <c r="P25" s="239">
        <v>135.10431102288476</v>
      </c>
      <c r="Q25" s="27"/>
      <c r="R25" s="296">
        <v>229666</v>
      </c>
    </row>
    <row r="26" spans="1:18" ht="12.75">
      <c r="A26" s="10" t="s">
        <v>25</v>
      </c>
      <c r="B26" s="236" t="s">
        <v>26</v>
      </c>
      <c r="C26" s="293">
        <v>29958</v>
      </c>
      <c r="D26" s="237">
        <v>0.4664042007826648</v>
      </c>
      <c r="E26" s="294">
        <v>110220</v>
      </c>
      <c r="F26" s="237">
        <v>1.6873663230646687</v>
      </c>
      <c r="G26" s="295">
        <v>80262</v>
      </c>
      <c r="H26" s="233"/>
      <c r="I26" s="293">
        <v>40502</v>
      </c>
      <c r="J26" s="237">
        <v>0.4974298271707073</v>
      </c>
      <c r="K26" s="294">
        <v>133840</v>
      </c>
      <c r="L26" s="237">
        <v>1.6006942401318824</v>
      </c>
      <c r="M26" s="295">
        <v>93338</v>
      </c>
      <c r="N26" s="26"/>
      <c r="O26" s="238">
        <v>135.19594098404434</v>
      </c>
      <c r="P26" s="239">
        <v>121.42986753765197</v>
      </c>
      <c r="Q26" s="27"/>
      <c r="R26" s="296">
        <v>174342</v>
      </c>
    </row>
    <row r="27" spans="1:18" ht="12.75">
      <c r="A27" s="10" t="s">
        <v>45</v>
      </c>
      <c r="B27" s="236" t="s">
        <v>46</v>
      </c>
      <c r="C27" s="293">
        <v>22029</v>
      </c>
      <c r="D27" s="237">
        <v>0.34296074968426876</v>
      </c>
      <c r="E27" s="294">
        <v>39269</v>
      </c>
      <c r="F27" s="237">
        <v>0.601172093453334</v>
      </c>
      <c r="G27" s="295">
        <v>17240</v>
      </c>
      <c r="H27" s="233"/>
      <c r="I27" s="293">
        <v>30056</v>
      </c>
      <c r="J27" s="237">
        <v>0.36913611390654233</v>
      </c>
      <c r="K27" s="294">
        <v>62997</v>
      </c>
      <c r="L27" s="237">
        <v>0.7534289827076226</v>
      </c>
      <c r="M27" s="295">
        <v>32941</v>
      </c>
      <c r="N27" s="26"/>
      <c r="O27" s="238">
        <v>136.4383312905715</v>
      </c>
      <c r="P27" s="239">
        <v>160.4242532277369</v>
      </c>
      <c r="Q27" s="27"/>
      <c r="R27" s="296">
        <v>93053</v>
      </c>
    </row>
    <row r="28" spans="1:18" ht="12.75">
      <c r="A28" s="10" t="s">
        <v>27</v>
      </c>
      <c r="B28" s="240" t="s">
        <v>28</v>
      </c>
      <c r="C28" s="329">
        <v>25694</v>
      </c>
      <c r="D28" s="241">
        <v>0.4000196787138591</v>
      </c>
      <c r="E28" s="312">
        <v>52385</v>
      </c>
      <c r="F28" s="241">
        <v>0.8019659302644045</v>
      </c>
      <c r="G28" s="299">
        <v>26691</v>
      </c>
      <c r="H28" s="249"/>
      <c r="I28" s="329">
        <v>27672</v>
      </c>
      <c r="J28" s="241">
        <v>0.3398567521966276</v>
      </c>
      <c r="K28" s="312">
        <v>59501</v>
      </c>
      <c r="L28" s="241">
        <v>0.7116176627472142</v>
      </c>
      <c r="M28" s="299">
        <v>31829</v>
      </c>
      <c r="N28" s="26"/>
      <c r="O28" s="258">
        <v>107.69829532186503</v>
      </c>
      <c r="P28" s="259">
        <v>113.58404123317744</v>
      </c>
      <c r="Q28" s="28"/>
      <c r="R28" s="300">
        <v>87173</v>
      </c>
    </row>
    <row r="29" spans="2:18" ht="12.75">
      <c r="B29" s="364" t="s">
        <v>60</v>
      </c>
      <c r="C29" s="289">
        <v>8091</v>
      </c>
      <c r="D29" s="232">
        <v>0.1259655647417231</v>
      </c>
      <c r="E29" s="290">
        <v>36005</v>
      </c>
      <c r="F29" s="232">
        <v>0.5512032703859862</v>
      </c>
      <c r="G29" s="291">
        <v>27914</v>
      </c>
      <c r="H29" s="233"/>
      <c r="I29" s="289">
        <v>12618</v>
      </c>
      <c r="J29" s="232">
        <v>0.15496937334551342</v>
      </c>
      <c r="K29" s="290">
        <v>63380</v>
      </c>
      <c r="L29" s="232">
        <v>0.7580095706781136</v>
      </c>
      <c r="M29" s="291">
        <v>50762</v>
      </c>
      <c r="N29" s="26"/>
      <c r="O29" s="234">
        <v>155.95105672969967</v>
      </c>
      <c r="P29" s="235">
        <v>176.03110679072353</v>
      </c>
      <c r="Q29" s="27"/>
      <c r="R29" s="292">
        <v>75998</v>
      </c>
    </row>
    <row r="30" spans="1:18" ht="12.75">
      <c r="A30" s="10" t="s">
        <v>35</v>
      </c>
      <c r="B30" s="236" t="s">
        <v>36</v>
      </c>
      <c r="C30" s="293">
        <v>11360</v>
      </c>
      <c r="D30" s="237">
        <v>0.17685932708762508</v>
      </c>
      <c r="E30" s="294">
        <v>19461</v>
      </c>
      <c r="F30" s="237">
        <v>0.2979299220936447</v>
      </c>
      <c r="G30" s="295">
        <v>8101</v>
      </c>
      <c r="H30" s="233"/>
      <c r="I30" s="293">
        <v>16544</v>
      </c>
      <c r="J30" s="237">
        <v>0.2031869799198109</v>
      </c>
      <c r="K30" s="294">
        <v>23776</v>
      </c>
      <c r="L30" s="237">
        <v>0.2843552469618622</v>
      </c>
      <c r="M30" s="295">
        <v>7232</v>
      </c>
      <c r="N30" s="26"/>
      <c r="O30" s="238">
        <v>145.6338028169014</v>
      </c>
      <c r="P30" s="239">
        <v>122.17255022866244</v>
      </c>
      <c r="Q30" s="27"/>
      <c r="R30" s="296">
        <v>40320</v>
      </c>
    </row>
    <row r="31" spans="1:18" ht="12.75">
      <c r="A31" s="10" t="s">
        <v>33</v>
      </c>
      <c r="B31" s="236" t="s">
        <v>34</v>
      </c>
      <c r="C31" s="293">
        <v>14489</v>
      </c>
      <c r="D31" s="237">
        <v>0.22557348505040492</v>
      </c>
      <c r="E31" s="294">
        <v>28844</v>
      </c>
      <c r="F31" s="237">
        <v>0.4415749793365751</v>
      </c>
      <c r="G31" s="295">
        <v>14355</v>
      </c>
      <c r="H31" s="233"/>
      <c r="I31" s="293">
        <v>15235</v>
      </c>
      <c r="J31" s="237">
        <v>0.1871103505245599</v>
      </c>
      <c r="K31" s="294">
        <v>21540</v>
      </c>
      <c r="L31" s="237">
        <v>0.25761322424118915</v>
      </c>
      <c r="M31" s="295">
        <v>6305</v>
      </c>
      <c r="N31" s="26"/>
      <c r="O31" s="238">
        <v>105.1487335219822</v>
      </c>
      <c r="P31" s="239">
        <v>74.67757592566912</v>
      </c>
      <c r="Q31" s="27"/>
      <c r="R31" s="296">
        <v>36775</v>
      </c>
    </row>
    <row r="32" spans="1:18" ht="12.75">
      <c r="A32" s="10" t="s">
        <v>29</v>
      </c>
      <c r="B32" s="236" t="s">
        <v>30</v>
      </c>
      <c r="C32" s="293">
        <v>16965</v>
      </c>
      <c r="D32" s="237">
        <v>0.2641213454261936</v>
      </c>
      <c r="E32" s="294">
        <v>19472</v>
      </c>
      <c r="F32" s="237">
        <v>0.2980983219262859</v>
      </c>
      <c r="G32" s="295">
        <v>2507</v>
      </c>
      <c r="H32" s="233"/>
      <c r="I32" s="293">
        <v>15175</v>
      </c>
      <c r="J32" s="237">
        <v>0.18637345383722984</v>
      </c>
      <c r="K32" s="294">
        <v>25166</v>
      </c>
      <c r="L32" s="237">
        <v>0.30097931296442737</v>
      </c>
      <c r="M32" s="295">
        <v>9991</v>
      </c>
      <c r="N32" s="26"/>
      <c r="O32" s="238">
        <v>89.44886531093428</v>
      </c>
      <c r="P32" s="239">
        <v>129.24198849630238</v>
      </c>
      <c r="Q32" s="27"/>
      <c r="R32" s="296">
        <v>40341</v>
      </c>
    </row>
    <row r="33" spans="1:18" ht="12.75">
      <c r="A33" s="10" t="s">
        <v>31</v>
      </c>
      <c r="B33" s="240" t="s">
        <v>32</v>
      </c>
      <c r="C33" s="297">
        <v>17921</v>
      </c>
      <c r="D33" s="241">
        <v>0.2790049296423705</v>
      </c>
      <c r="E33" s="298">
        <v>5895</v>
      </c>
      <c r="F33" s="241">
        <v>0.09024700121998024</v>
      </c>
      <c r="G33" s="299">
        <v>-12026</v>
      </c>
      <c r="H33" s="233"/>
      <c r="I33" s="297">
        <v>20425</v>
      </c>
      <c r="J33" s="241">
        <v>0.25085191397861084</v>
      </c>
      <c r="K33" s="298">
        <v>16579</v>
      </c>
      <c r="L33" s="241">
        <v>0.19828085629965989</v>
      </c>
      <c r="M33" s="299">
        <v>-3846</v>
      </c>
      <c r="N33" s="26"/>
      <c r="O33" s="242">
        <v>113.97243457396351</v>
      </c>
      <c r="P33" s="243">
        <v>281.23833757421545</v>
      </c>
      <c r="Q33" s="27"/>
      <c r="R33" s="300">
        <v>37004</v>
      </c>
    </row>
    <row r="34" spans="1:18" ht="12.75">
      <c r="A34" s="10" t="s">
        <v>49</v>
      </c>
      <c r="B34" s="244" t="s">
        <v>50</v>
      </c>
      <c r="C34" s="305">
        <v>2822</v>
      </c>
      <c r="D34" s="245">
        <v>0.04393459692264771</v>
      </c>
      <c r="E34" s="306">
        <v>13342</v>
      </c>
      <c r="F34" s="245">
        <v>0.20425368791806217</v>
      </c>
      <c r="G34" s="301">
        <v>10520</v>
      </c>
      <c r="H34" s="233"/>
      <c r="I34" s="305">
        <v>4388</v>
      </c>
      <c r="J34" s="245">
        <v>0.05389171106673902</v>
      </c>
      <c r="K34" s="306">
        <v>17910</v>
      </c>
      <c r="L34" s="245">
        <v>0.21419929647909455</v>
      </c>
      <c r="M34" s="301">
        <v>13522</v>
      </c>
      <c r="N34" s="26"/>
      <c r="O34" s="246">
        <v>155.4925584691708</v>
      </c>
      <c r="P34" s="247">
        <v>134.23774546544746</v>
      </c>
      <c r="Q34" s="27"/>
      <c r="R34" s="292">
        <v>22298</v>
      </c>
    </row>
    <row r="35" spans="1:18" ht="12.75">
      <c r="A35" s="10" t="s">
        <v>37</v>
      </c>
      <c r="B35" s="236" t="s">
        <v>38</v>
      </c>
      <c r="C35" s="293">
        <v>4973</v>
      </c>
      <c r="D35" s="237">
        <v>0.07742266140904573</v>
      </c>
      <c r="E35" s="294">
        <v>9342</v>
      </c>
      <c r="F35" s="237">
        <v>0.1430173851394496</v>
      </c>
      <c r="G35" s="295">
        <v>4369</v>
      </c>
      <c r="H35" s="233"/>
      <c r="I35" s="293">
        <v>5186</v>
      </c>
      <c r="J35" s="237">
        <v>0.06369243700822892</v>
      </c>
      <c r="K35" s="294">
        <v>18352</v>
      </c>
      <c r="L35" s="237">
        <v>0.219485510272716</v>
      </c>
      <c r="M35" s="295">
        <v>13166</v>
      </c>
      <c r="N35" s="26"/>
      <c r="O35" s="238">
        <v>104.28312889603862</v>
      </c>
      <c r="P35" s="239">
        <v>196.44615713979877</v>
      </c>
      <c r="Q35" s="27"/>
      <c r="R35" s="296">
        <v>23538</v>
      </c>
    </row>
    <row r="36" spans="1:18" ht="12.75">
      <c r="A36" s="10" t="s">
        <v>51</v>
      </c>
      <c r="B36" s="236" t="s">
        <v>52</v>
      </c>
      <c r="C36" s="293">
        <v>2256</v>
      </c>
      <c r="D36" s="237">
        <v>0.03512276777373963</v>
      </c>
      <c r="E36" s="294">
        <v>12737</v>
      </c>
      <c r="F36" s="237">
        <v>0.19499169712279701</v>
      </c>
      <c r="G36" s="295">
        <v>10481</v>
      </c>
      <c r="H36" s="233"/>
      <c r="I36" s="293">
        <v>1296</v>
      </c>
      <c r="J36" s="237">
        <v>0.01591696844632948</v>
      </c>
      <c r="K36" s="294">
        <v>14367</v>
      </c>
      <c r="L36" s="237">
        <v>0.1718258678121246</v>
      </c>
      <c r="M36" s="295">
        <v>13071</v>
      </c>
      <c r="N36" s="26"/>
      <c r="O36" s="238">
        <v>57.446808510638306</v>
      </c>
      <c r="P36" s="239">
        <v>112.79736201617337</v>
      </c>
      <c r="Q36" s="27"/>
      <c r="R36" s="296">
        <v>15663</v>
      </c>
    </row>
    <row r="37" spans="1:18" ht="12.75">
      <c r="A37" s="10" t="s">
        <v>55</v>
      </c>
      <c r="B37" s="236" t="s">
        <v>56</v>
      </c>
      <c r="C37" s="293">
        <v>714</v>
      </c>
      <c r="D37" s="237">
        <v>0.011115982353922915</v>
      </c>
      <c r="E37" s="294">
        <v>8100</v>
      </c>
      <c r="F37" s="237">
        <v>0.1240035131266904</v>
      </c>
      <c r="G37" s="295">
        <v>7386</v>
      </c>
      <c r="H37" s="233"/>
      <c r="I37" s="293">
        <v>361</v>
      </c>
      <c r="J37" s="237">
        <v>0.004433661735435913</v>
      </c>
      <c r="K37" s="294">
        <v>9983</v>
      </c>
      <c r="L37" s="237">
        <v>0.11939428122561704</v>
      </c>
      <c r="M37" s="295">
        <v>9622</v>
      </c>
      <c r="N37" s="26"/>
      <c r="O37" s="238">
        <v>50.56022408963585</v>
      </c>
      <c r="P37" s="239">
        <v>123.24691358024691</v>
      </c>
      <c r="Q37" s="27"/>
      <c r="R37" s="296">
        <v>10344</v>
      </c>
    </row>
    <row r="38" spans="1:18" ht="12.75">
      <c r="A38" s="10" t="s">
        <v>53</v>
      </c>
      <c r="B38" s="240" t="s">
        <v>54</v>
      </c>
      <c r="C38" s="297">
        <v>1494</v>
      </c>
      <c r="D38" s="241">
        <v>0.02325949248846055</v>
      </c>
      <c r="E38" s="298">
        <v>2652</v>
      </c>
      <c r="F38" s="241">
        <v>0.04059966874222012</v>
      </c>
      <c r="G38" s="299">
        <v>1158</v>
      </c>
      <c r="H38" s="233"/>
      <c r="I38" s="297">
        <v>1767</v>
      </c>
      <c r="J38" s="241">
        <v>0.02170160744187052</v>
      </c>
      <c r="K38" s="298">
        <v>3359</v>
      </c>
      <c r="L38" s="241">
        <v>0.040172832879580046</v>
      </c>
      <c r="M38" s="299">
        <v>1592</v>
      </c>
      <c r="N38" s="26"/>
      <c r="O38" s="242">
        <v>118.27309236947792</v>
      </c>
      <c r="P38" s="243">
        <v>126.65912518853695</v>
      </c>
      <c r="Q38" s="27"/>
      <c r="R38" s="300">
        <v>5126</v>
      </c>
    </row>
    <row r="39" spans="1:18" ht="12.75">
      <c r="A39" s="10" t="s">
        <v>57</v>
      </c>
      <c r="B39" s="231" t="s">
        <v>58</v>
      </c>
      <c r="C39" s="289">
        <v>258</v>
      </c>
      <c r="D39" s="232">
        <v>0.004016699506039372</v>
      </c>
      <c r="E39" s="290">
        <v>2794</v>
      </c>
      <c r="F39" s="232">
        <v>0.04277355749086087</v>
      </c>
      <c r="G39" s="291">
        <v>2536</v>
      </c>
      <c r="H39" s="233"/>
      <c r="I39" s="289">
        <v>719</v>
      </c>
      <c r="J39" s="232">
        <v>0.008830478636505322</v>
      </c>
      <c r="K39" s="290">
        <v>463</v>
      </c>
      <c r="L39" s="232">
        <v>0.005537368747617019</v>
      </c>
      <c r="M39" s="291">
        <v>-256</v>
      </c>
      <c r="N39" s="26"/>
      <c r="O39" s="234">
        <v>278.6821705426357</v>
      </c>
      <c r="P39" s="235">
        <v>16.571224051539012</v>
      </c>
      <c r="Q39" s="27"/>
      <c r="R39" s="307">
        <v>1182</v>
      </c>
    </row>
    <row r="40" spans="1:18" ht="12.75">
      <c r="A40" s="10" t="s">
        <v>47</v>
      </c>
      <c r="B40" s="240" t="s">
        <v>48</v>
      </c>
      <c r="C40" s="297">
        <v>29586</v>
      </c>
      <c r="D40" s="241">
        <v>0.46061268056465454</v>
      </c>
      <c r="E40" s="298">
        <v>0</v>
      </c>
      <c r="F40" s="241">
        <v>0</v>
      </c>
      <c r="G40" s="308">
        <v>-29586</v>
      </c>
      <c r="H40" s="233"/>
      <c r="I40" s="309">
        <v>35440</v>
      </c>
      <c r="J40" s="241">
        <v>0.43526030998296045</v>
      </c>
      <c r="K40" s="298">
        <v>0</v>
      </c>
      <c r="L40" s="241">
        <v>0</v>
      </c>
      <c r="M40" s="308">
        <v>-35440</v>
      </c>
      <c r="N40" s="26"/>
      <c r="O40" s="252">
        <v>119.78638545257891</v>
      </c>
      <c r="P40" s="243"/>
      <c r="Q40" s="27"/>
      <c r="R40" s="300">
        <v>35440</v>
      </c>
    </row>
    <row r="41" spans="3:18" ht="4.5" customHeight="1">
      <c r="C41" s="226"/>
      <c r="D41" s="227"/>
      <c r="G41" s="226"/>
      <c r="M41" s="12"/>
      <c r="O41" s="229"/>
      <c r="P41" s="229"/>
      <c r="Q41" s="229"/>
      <c r="R41" s="12"/>
    </row>
    <row r="42" spans="1:18" ht="12.75">
      <c r="A42" s="21"/>
      <c r="B42" s="225" t="s">
        <v>61</v>
      </c>
      <c r="D42" s="227"/>
      <c r="E42" s="226"/>
      <c r="F42" s="227"/>
      <c r="G42" s="226"/>
      <c r="H42" s="223"/>
      <c r="I42" s="226"/>
      <c r="J42" s="227"/>
      <c r="K42" s="226"/>
      <c r="L42" s="227"/>
      <c r="M42" s="186"/>
      <c r="N42" s="21"/>
      <c r="O42" s="229"/>
      <c r="P42" s="229"/>
      <c r="Q42" s="229"/>
      <c r="R42" s="230"/>
    </row>
    <row r="43" spans="3:18" ht="12.75">
      <c r="C43" s="226"/>
      <c r="D43" s="227"/>
      <c r="G43" s="226"/>
      <c r="M43" s="12"/>
      <c r="O43" s="229"/>
      <c r="P43" s="229"/>
      <c r="Q43" s="229"/>
      <c r="R43" s="12"/>
    </row>
    <row r="44" spans="2:18" ht="12.75">
      <c r="B44" s="254" t="s">
        <v>62</v>
      </c>
      <c r="C44" s="310">
        <v>41390</v>
      </c>
      <c r="D44" s="232">
        <v>0.6443844672673241</v>
      </c>
      <c r="E44" s="304">
        <v>61466</v>
      </c>
      <c r="F44" s="232">
        <v>0.9409876466475496</v>
      </c>
      <c r="G44" s="291">
        <v>20076</v>
      </c>
      <c r="H44" s="249"/>
      <c r="I44" s="310">
        <v>47541</v>
      </c>
      <c r="J44" s="232">
        <v>0.5838800902059799</v>
      </c>
      <c r="K44" s="304">
        <v>91774</v>
      </c>
      <c r="L44" s="232">
        <v>1.0975949879995772</v>
      </c>
      <c r="M44" s="291">
        <v>44233</v>
      </c>
      <c r="N44" s="26"/>
      <c r="O44" s="255">
        <v>114.86107755496498</v>
      </c>
      <c r="P44" s="256">
        <v>149.3085608303778</v>
      </c>
      <c r="Q44" s="28"/>
      <c r="R44" s="307">
        <v>139315</v>
      </c>
    </row>
    <row r="45" spans="2:18" ht="12.75">
      <c r="B45" s="257" t="s">
        <v>63</v>
      </c>
      <c r="C45" s="311">
        <v>4517</v>
      </c>
      <c r="D45" s="241">
        <v>0.07032337856116219</v>
      </c>
      <c r="E45" s="312">
        <v>20155</v>
      </c>
      <c r="F45" s="241">
        <v>0.30855442062573396</v>
      </c>
      <c r="G45" s="299">
        <v>15638</v>
      </c>
      <c r="H45" s="249"/>
      <c r="I45" s="311">
        <v>5474</v>
      </c>
      <c r="J45" s="241">
        <v>0.06722954110741326</v>
      </c>
      <c r="K45" s="312">
        <v>23373</v>
      </c>
      <c r="L45" s="241">
        <v>0.27953546379708977</v>
      </c>
      <c r="M45" s="299">
        <v>17899</v>
      </c>
      <c r="N45" s="26"/>
      <c r="O45" s="258">
        <v>121.18662829311491</v>
      </c>
      <c r="P45" s="259">
        <v>115.96626147357976</v>
      </c>
      <c r="Q45" s="30"/>
      <c r="R45" s="313">
        <v>28847</v>
      </c>
    </row>
    <row r="46" spans="1:18" ht="12.75">
      <c r="A46" s="24"/>
      <c r="B46" s="260"/>
      <c r="C46" s="314"/>
      <c r="D46" s="261"/>
      <c r="E46" s="315"/>
      <c r="F46" s="261"/>
      <c r="G46" s="316"/>
      <c r="H46" s="29"/>
      <c r="I46" s="317"/>
      <c r="J46" s="262"/>
      <c r="K46" s="318"/>
      <c r="L46" s="262"/>
      <c r="M46" s="316"/>
      <c r="N46" s="24"/>
      <c r="O46" s="263"/>
      <c r="P46" s="25"/>
      <c r="Q46" s="25"/>
      <c r="R46" s="319"/>
    </row>
    <row r="47" spans="2:18" ht="12.75">
      <c r="B47" s="264" t="s">
        <v>64</v>
      </c>
      <c r="C47" s="320">
        <v>4736</v>
      </c>
      <c r="D47" s="265">
        <v>0.07373290256047468</v>
      </c>
      <c r="E47" s="321">
        <v>20488</v>
      </c>
      <c r="F47" s="265">
        <v>0.3136523428320535</v>
      </c>
      <c r="G47" s="322">
        <v>15752</v>
      </c>
      <c r="H47" s="249"/>
      <c r="I47" s="320">
        <v>8208</v>
      </c>
      <c r="J47" s="265">
        <v>0.10080746682675339</v>
      </c>
      <c r="K47" s="321">
        <v>27278</v>
      </c>
      <c r="L47" s="265">
        <v>0.3262383254805551</v>
      </c>
      <c r="M47" s="322">
        <v>19070</v>
      </c>
      <c r="N47" s="26"/>
      <c r="O47" s="266">
        <v>173.3108108108108</v>
      </c>
      <c r="P47" s="267">
        <v>133.14135103475203</v>
      </c>
      <c r="Q47" s="28"/>
      <c r="R47" s="323">
        <v>35486</v>
      </c>
    </row>
    <row r="49" spans="2:18" ht="12.75">
      <c r="B49" s="269" t="s">
        <v>65</v>
      </c>
      <c r="C49" s="303">
        <v>820118</v>
      </c>
      <c r="D49" s="232">
        <v>12.768091339124025</v>
      </c>
      <c r="E49" s="304">
        <v>201994</v>
      </c>
      <c r="F49" s="232">
        <v>3.092341435865766</v>
      </c>
      <c r="G49" s="324">
        <v>-618124</v>
      </c>
      <c r="H49" s="249"/>
      <c r="I49" s="303">
        <v>946890</v>
      </c>
      <c r="J49" s="232">
        <v>11.629335071099476</v>
      </c>
      <c r="K49" s="304">
        <v>259759</v>
      </c>
      <c r="L49" s="232">
        <v>3.106655223568572</v>
      </c>
      <c r="M49" s="324">
        <v>-687131</v>
      </c>
      <c r="N49" s="26"/>
      <c r="O49" s="270">
        <v>115.45777558839094</v>
      </c>
      <c r="P49" s="256">
        <v>128.59738408071527</v>
      </c>
      <c r="Q49" s="28"/>
      <c r="R49" s="292">
        <v>1206649</v>
      </c>
    </row>
    <row r="50" spans="2:18" ht="12.75">
      <c r="B50" s="271" t="s">
        <v>66</v>
      </c>
      <c r="C50" s="325">
        <v>52742</v>
      </c>
      <c r="D50" s="237">
        <v>0.8211192455330566</v>
      </c>
      <c r="E50" s="326">
        <v>31015</v>
      </c>
      <c r="F50" s="237">
        <v>0.4748109826696671</v>
      </c>
      <c r="G50" s="327">
        <v>-21727</v>
      </c>
      <c r="H50" s="249"/>
      <c r="I50" s="328">
        <v>92763</v>
      </c>
      <c r="J50" s="237">
        <v>1.1392791234466526</v>
      </c>
      <c r="K50" s="326">
        <v>59061</v>
      </c>
      <c r="L50" s="237">
        <v>0.7063553684730209</v>
      </c>
      <c r="M50" s="327">
        <v>-33702</v>
      </c>
      <c r="N50" s="26"/>
      <c r="O50" s="272">
        <v>175.8807022866027</v>
      </c>
      <c r="P50" s="251">
        <v>190.42721263904562</v>
      </c>
      <c r="Q50" s="28"/>
      <c r="R50" s="296">
        <v>151824</v>
      </c>
    </row>
    <row r="51" spans="2:18" ht="12.75">
      <c r="B51" s="271" t="s">
        <v>67</v>
      </c>
      <c r="C51" s="325">
        <v>33951</v>
      </c>
      <c r="D51" s="237">
        <v>0.5285696315098555</v>
      </c>
      <c r="E51" s="326">
        <v>131736</v>
      </c>
      <c r="F51" s="237">
        <v>2.016756395710826</v>
      </c>
      <c r="G51" s="327">
        <v>97785</v>
      </c>
      <c r="H51" s="249"/>
      <c r="I51" s="325">
        <v>64104</v>
      </c>
      <c r="J51" s="237">
        <v>0.7873004207434453</v>
      </c>
      <c r="K51" s="326">
        <v>136178</v>
      </c>
      <c r="L51" s="237">
        <v>1.6286561583433914</v>
      </c>
      <c r="M51" s="327">
        <v>72074</v>
      </c>
      <c r="N51" s="26"/>
      <c r="O51" s="272">
        <v>188.81328974109746</v>
      </c>
      <c r="P51" s="251">
        <v>103.37189530576305</v>
      </c>
      <c r="Q51" s="28"/>
      <c r="R51" s="296">
        <v>200282</v>
      </c>
    </row>
    <row r="52" spans="2:18" ht="12.75">
      <c r="B52" s="257" t="s">
        <v>68</v>
      </c>
      <c r="C52" s="329">
        <v>0</v>
      </c>
      <c r="D52" s="241">
        <v>0</v>
      </c>
      <c r="E52" s="312">
        <v>189</v>
      </c>
      <c r="F52" s="241">
        <v>0.002893415306289443</v>
      </c>
      <c r="G52" s="308">
        <v>189</v>
      </c>
      <c r="H52" s="249"/>
      <c r="I52" s="330">
        <v>1</v>
      </c>
      <c r="J52" s="241">
        <v>1.2281611455501142E-05</v>
      </c>
      <c r="K52" s="312">
        <v>477</v>
      </c>
      <c r="L52" s="241">
        <v>0.0057048053836140766</v>
      </c>
      <c r="M52" s="308">
        <v>476</v>
      </c>
      <c r="N52" s="26"/>
      <c r="O52" s="273">
        <v>0</v>
      </c>
      <c r="P52" s="259">
        <v>252.38095238095238</v>
      </c>
      <c r="Q52" s="28"/>
      <c r="R52" s="300">
        <v>478</v>
      </c>
    </row>
    <row r="53" spans="2:18" ht="12.75">
      <c r="B53" s="274"/>
      <c r="C53" s="331"/>
      <c r="D53" s="275"/>
      <c r="E53" s="331"/>
      <c r="F53" s="275"/>
      <c r="G53" s="332"/>
      <c r="I53" s="331"/>
      <c r="J53" s="275"/>
      <c r="K53" s="331"/>
      <c r="L53" s="275"/>
      <c r="M53" s="332"/>
      <c r="O53" s="224"/>
      <c r="P53" s="224"/>
      <c r="Q53" s="276"/>
      <c r="R53" s="332"/>
    </row>
    <row r="54" spans="2:18" ht="12.75">
      <c r="B54" s="269" t="s">
        <v>69</v>
      </c>
      <c r="C54" s="303">
        <v>55085</v>
      </c>
      <c r="D54" s="232">
        <v>0.8575964817448791</v>
      </c>
      <c r="E54" s="304">
        <v>101536</v>
      </c>
      <c r="F54" s="232">
        <v>1.5544223097323009</v>
      </c>
      <c r="G54" s="291">
        <v>46451</v>
      </c>
      <c r="H54" s="249"/>
      <c r="I54" s="303">
        <v>81628</v>
      </c>
      <c r="J54" s="232">
        <v>1.0025233798896473</v>
      </c>
      <c r="K54" s="304">
        <v>109194</v>
      </c>
      <c r="L54" s="232">
        <v>1.3059340022187746</v>
      </c>
      <c r="M54" s="291">
        <v>27566</v>
      </c>
      <c r="N54" s="26"/>
      <c r="O54" s="255">
        <v>148.1855314513933</v>
      </c>
      <c r="P54" s="256">
        <v>107.54215253703121</v>
      </c>
      <c r="Q54" s="28"/>
      <c r="R54" s="292">
        <v>190822</v>
      </c>
    </row>
    <row r="55" spans="2:18" ht="12.75">
      <c r="B55" s="271" t="s">
        <v>70</v>
      </c>
      <c r="C55" s="325">
        <v>4440</v>
      </c>
      <c r="D55" s="237">
        <v>0.06912459615044501</v>
      </c>
      <c r="E55" s="326">
        <v>14971</v>
      </c>
      <c r="F55" s="237">
        <v>0.2291921722246521</v>
      </c>
      <c r="G55" s="295">
        <v>10531</v>
      </c>
      <c r="H55" s="249"/>
      <c r="I55" s="325">
        <v>6608</v>
      </c>
      <c r="J55" s="237">
        <v>0.08115688849795155</v>
      </c>
      <c r="K55" s="326">
        <v>18050</v>
      </c>
      <c r="L55" s="237">
        <v>0.21587366283906517</v>
      </c>
      <c r="M55" s="295">
        <v>11442</v>
      </c>
      <c r="N55" s="26"/>
      <c r="O55" s="250">
        <v>148.82882882882882</v>
      </c>
      <c r="P55" s="251">
        <v>120.5664284282947</v>
      </c>
      <c r="Q55" s="28"/>
      <c r="R55" s="296">
        <v>24658</v>
      </c>
    </row>
    <row r="56" spans="2:18" ht="12.75">
      <c r="B56" s="257" t="s">
        <v>71</v>
      </c>
      <c r="C56" s="329">
        <v>7856</v>
      </c>
      <c r="D56" s="241">
        <v>0.12230694309862523</v>
      </c>
      <c r="E56" s="312">
        <v>18651</v>
      </c>
      <c r="F56" s="241">
        <v>0.28552957078097563</v>
      </c>
      <c r="G56" s="308">
        <v>10795</v>
      </c>
      <c r="H56" s="249"/>
      <c r="I56" s="330">
        <v>10081</v>
      </c>
      <c r="J56" s="241">
        <v>0.12381092508290702</v>
      </c>
      <c r="K56" s="312">
        <v>10086</v>
      </c>
      <c r="L56" s="241">
        <v>0.12062613647616682</v>
      </c>
      <c r="M56" s="308">
        <v>5</v>
      </c>
      <c r="N56" s="26"/>
      <c r="O56" s="273">
        <v>128.32230142566192</v>
      </c>
      <c r="P56" s="259">
        <v>54.07752935499437</v>
      </c>
      <c r="Q56" s="28"/>
      <c r="R56" s="300">
        <v>20167</v>
      </c>
    </row>
    <row r="57" spans="2:9" ht="12.75">
      <c r="B57" s="277"/>
      <c r="C57" s="268"/>
      <c r="I57" s="268"/>
    </row>
    <row r="58" spans="2:18" ht="12.75">
      <c r="B58" s="254" t="s">
        <v>72</v>
      </c>
      <c r="C58" s="303">
        <v>309430</v>
      </c>
      <c r="D58" s="232">
        <v>4.817392744782027</v>
      </c>
      <c r="E58" s="304">
        <v>162309</v>
      </c>
      <c r="F58" s="232">
        <v>2.4848007669234558</v>
      </c>
      <c r="G58" s="324">
        <v>-147121</v>
      </c>
      <c r="H58" s="249"/>
      <c r="I58" s="303">
        <v>509913</v>
      </c>
      <c r="J58" s="232">
        <v>6.262553342108953</v>
      </c>
      <c r="K58" s="304">
        <v>142644</v>
      </c>
      <c r="L58" s="232">
        <v>1.7059879646546046</v>
      </c>
      <c r="M58" s="324">
        <v>-367269</v>
      </c>
      <c r="N58" s="26"/>
      <c r="O58" s="270">
        <v>164.79106744659535</v>
      </c>
      <c r="P58" s="256">
        <v>87.88422083803115</v>
      </c>
      <c r="Q58" s="28"/>
      <c r="R58" s="292">
        <v>652557</v>
      </c>
    </row>
    <row r="59" spans="2:18" ht="12.75">
      <c r="B59" s="278" t="s">
        <v>73</v>
      </c>
      <c r="C59" s="325">
        <v>417154</v>
      </c>
      <c r="D59" s="237">
        <v>6.494504905978095</v>
      </c>
      <c r="E59" s="326">
        <v>7553</v>
      </c>
      <c r="F59" s="237">
        <v>0.11562944872171514</v>
      </c>
      <c r="G59" s="327">
        <v>-409601</v>
      </c>
      <c r="H59" s="249"/>
      <c r="I59" s="328">
        <v>495715</v>
      </c>
      <c r="J59" s="237">
        <v>6.088179022663749</v>
      </c>
      <c r="K59" s="326">
        <v>13993</v>
      </c>
      <c r="L59" s="237">
        <v>0.16735291767906033</v>
      </c>
      <c r="M59" s="327">
        <v>-481722</v>
      </c>
      <c r="N59" s="26"/>
      <c r="O59" s="272">
        <v>118.83261337539615</v>
      </c>
      <c r="P59" s="251">
        <v>185.26413345690455</v>
      </c>
      <c r="Q59" s="28"/>
      <c r="R59" s="296">
        <v>509708</v>
      </c>
    </row>
    <row r="60" spans="2:18" ht="12.75">
      <c r="B60" s="271" t="s">
        <v>74</v>
      </c>
      <c r="C60" s="325">
        <v>86698</v>
      </c>
      <c r="D60" s="237">
        <v>1.349766720056595</v>
      </c>
      <c r="E60" s="326">
        <v>6711</v>
      </c>
      <c r="F60" s="237">
        <v>0.1027392069868172</v>
      </c>
      <c r="G60" s="327">
        <v>-79987</v>
      </c>
      <c r="H60" s="249"/>
      <c r="I60" s="325">
        <v>119515</v>
      </c>
      <c r="J60" s="237">
        <v>1.467836793104219</v>
      </c>
      <c r="K60" s="326">
        <v>10233</v>
      </c>
      <c r="L60" s="237">
        <v>0.12238422115413594</v>
      </c>
      <c r="M60" s="327">
        <v>-109282</v>
      </c>
      <c r="N60" s="26"/>
      <c r="O60" s="272">
        <v>137.85208424646473</v>
      </c>
      <c r="P60" s="251">
        <v>152.4810013410818</v>
      </c>
      <c r="Q60" s="28"/>
      <c r="R60" s="296">
        <v>129748</v>
      </c>
    </row>
    <row r="61" spans="2:18" ht="12.75">
      <c r="B61" s="271" t="s">
        <v>75</v>
      </c>
      <c r="C61" s="325">
        <v>95981</v>
      </c>
      <c r="D61" s="237">
        <v>1.4942900592603294</v>
      </c>
      <c r="E61" s="326">
        <v>1971</v>
      </c>
      <c r="F61" s="237">
        <v>0.030174188194161334</v>
      </c>
      <c r="G61" s="295">
        <v>-94010</v>
      </c>
      <c r="H61" s="249"/>
      <c r="I61" s="325">
        <v>105726</v>
      </c>
      <c r="J61" s="237">
        <v>1.2984856527443138</v>
      </c>
      <c r="K61" s="326">
        <v>3140</v>
      </c>
      <c r="L61" s="237">
        <v>0.03755364550219748</v>
      </c>
      <c r="M61" s="295">
        <v>-102586</v>
      </c>
      <c r="N61" s="26"/>
      <c r="O61" s="250">
        <v>110.15305112470178</v>
      </c>
      <c r="P61" s="251">
        <v>159.30999492643326</v>
      </c>
      <c r="Q61" s="28"/>
      <c r="R61" s="296">
        <v>108866</v>
      </c>
    </row>
    <row r="62" spans="2:18" ht="12.75">
      <c r="B62" s="257" t="s">
        <v>76</v>
      </c>
      <c r="C62" s="333">
        <v>17174</v>
      </c>
      <c r="D62" s="279">
        <v>0.26737518339814026</v>
      </c>
      <c r="E62" s="334">
        <v>10085</v>
      </c>
      <c r="F62" s="279">
        <v>0.1543920283805769</v>
      </c>
      <c r="G62" s="335">
        <v>-7089</v>
      </c>
      <c r="H62" s="249"/>
      <c r="I62" s="336">
        <v>30243</v>
      </c>
      <c r="J62" s="279">
        <v>0.37143277524872104</v>
      </c>
      <c r="K62" s="334">
        <v>9022</v>
      </c>
      <c r="L62" s="279">
        <v>0.10790095214039035</v>
      </c>
      <c r="M62" s="335">
        <v>-21221</v>
      </c>
      <c r="N62" s="26"/>
      <c r="O62" s="280">
        <v>176.09758937929428</v>
      </c>
      <c r="P62" s="281">
        <v>89.45959345562717</v>
      </c>
      <c r="Q62" s="28"/>
      <c r="R62" s="337">
        <v>39265</v>
      </c>
    </row>
    <row r="65" spans="3:18" ht="12.75">
      <c r="C65" s="282"/>
      <c r="G65" s="283"/>
      <c r="M65" s="12"/>
      <c r="Q65" s="12"/>
      <c r="R65" s="12"/>
    </row>
    <row r="66" spans="7:18" ht="12.75">
      <c r="G66" s="283"/>
      <c r="M66" s="12"/>
      <c r="Q66" s="12"/>
      <c r="R66" s="12"/>
    </row>
    <row r="67" spans="2:18" ht="12.75">
      <c r="B67" s="12" t="s">
        <v>489</v>
      </c>
      <c r="G67" s="283"/>
      <c r="M67" s="12"/>
      <c r="Q67" s="12"/>
      <c r="R67" s="12"/>
    </row>
    <row r="68" spans="2:18" ht="12.75">
      <c r="B68" s="12" t="s">
        <v>472</v>
      </c>
      <c r="G68" s="283"/>
      <c r="M68" s="12"/>
      <c r="Q68" s="12"/>
      <c r="R68" s="12"/>
    </row>
    <row r="69" spans="2:18" ht="12.75">
      <c r="B69" s="12" t="s">
        <v>471</v>
      </c>
      <c r="G69" s="283"/>
      <c r="M69" s="12"/>
      <c r="Q69" s="12"/>
      <c r="R69" s="12"/>
    </row>
    <row r="70" spans="2:18" ht="12.75">
      <c r="B70" s="19"/>
      <c r="G70" s="283"/>
      <c r="M70" s="12"/>
      <c r="Q70" s="12"/>
      <c r="R70" s="12"/>
    </row>
    <row r="71" spans="2:18" ht="12.75">
      <c r="B71" s="12" t="s">
        <v>77</v>
      </c>
      <c r="G71" s="283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zoomScale="96" zoomScaleNormal="96" workbookViewId="0" topLeftCell="A1">
      <selection activeCell="A1" sqref="A1:IV16384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487</v>
      </c>
      <c r="B1" s="32"/>
      <c r="C1" s="33"/>
      <c r="D1" s="33"/>
      <c r="E1" s="33"/>
      <c r="G1" s="35"/>
      <c r="I1" s="35"/>
      <c r="J1" s="363">
        <v>1.3978899999999999</v>
      </c>
      <c r="K1" s="363">
        <v>1.3500780487804878</v>
      </c>
      <c r="L1" s="35"/>
      <c r="M1" s="35"/>
      <c r="N1" s="36" t="s">
        <v>78</v>
      </c>
      <c r="O1" s="35"/>
      <c r="P1" s="33"/>
      <c r="Q1" s="33"/>
      <c r="R1" s="37"/>
    </row>
    <row r="2" spans="1:18" ht="12.75">
      <c r="A2" s="39" t="s">
        <v>1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490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493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339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7" t="s">
        <v>473</v>
      </c>
      <c r="D6" s="378"/>
      <c r="E6" s="378"/>
      <c r="F6" s="375"/>
      <c r="G6" s="340"/>
      <c r="H6" s="374" t="s">
        <v>480</v>
      </c>
      <c r="I6" s="378"/>
      <c r="J6" s="378"/>
      <c r="K6" s="375"/>
      <c r="L6" s="46"/>
      <c r="M6" s="374" t="s">
        <v>481</v>
      </c>
      <c r="N6" s="375"/>
      <c r="O6" s="341" t="s">
        <v>0</v>
      </c>
      <c r="P6" s="374" t="s">
        <v>480</v>
      </c>
      <c r="Q6" s="375"/>
      <c r="R6" s="47"/>
    </row>
    <row r="7" spans="1:18" s="48" customFormat="1" ht="12.75">
      <c r="A7" s="45"/>
      <c r="B7" s="45"/>
      <c r="C7" s="377" t="s">
        <v>494</v>
      </c>
      <c r="D7" s="375"/>
      <c r="E7" s="377" t="s">
        <v>495</v>
      </c>
      <c r="F7" s="375"/>
      <c r="G7" s="49"/>
      <c r="H7" s="377" t="s">
        <v>496</v>
      </c>
      <c r="I7" s="375"/>
      <c r="J7" s="377" t="s">
        <v>495</v>
      </c>
      <c r="K7" s="375"/>
      <c r="L7" s="50" t="s">
        <v>0</v>
      </c>
      <c r="M7" s="376" t="s">
        <v>491</v>
      </c>
      <c r="N7" s="375"/>
      <c r="O7" s="49"/>
      <c r="P7" s="377" t="s">
        <v>495</v>
      </c>
      <c r="Q7" s="375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342" t="s">
        <v>79</v>
      </c>
      <c r="Q8" s="343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482</v>
      </c>
      <c r="B10" s="344" t="s">
        <v>80</v>
      </c>
      <c r="C10" s="59">
        <v>6423184</v>
      </c>
      <c r="D10" s="60">
        <v>6532073</v>
      </c>
      <c r="E10" s="59">
        <v>8142254</v>
      </c>
      <c r="F10" s="60">
        <v>8361372</v>
      </c>
      <c r="G10" s="61"/>
      <c r="H10" s="59">
        <v>8978904.681759998</v>
      </c>
      <c r="I10" s="345">
        <v>9131119.525969999</v>
      </c>
      <c r="J10" s="59">
        <v>10992678.392995121</v>
      </c>
      <c r="K10" s="345">
        <v>11288504.794887805</v>
      </c>
      <c r="L10" s="62"/>
      <c r="M10" s="63">
        <v>122.42783259884649</v>
      </c>
      <c r="N10" s="64">
        <v>123.62673342279602</v>
      </c>
      <c r="O10" s="61"/>
      <c r="P10" s="346">
        <v>295826.4018926844</v>
      </c>
      <c r="Q10" s="347">
        <v>22281183.187882926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348" t="s">
        <v>82</v>
      </c>
      <c r="C12" s="69">
        <v>8</v>
      </c>
      <c r="D12" s="70">
        <v>122</v>
      </c>
      <c r="E12" s="71">
        <v>8</v>
      </c>
      <c r="F12" s="72">
        <v>1199</v>
      </c>
      <c r="G12" s="73"/>
      <c r="H12" s="69">
        <v>11.183119999999999</v>
      </c>
      <c r="I12" s="70">
        <v>170.54258</v>
      </c>
      <c r="J12" s="69">
        <v>10.800624390243902</v>
      </c>
      <c r="K12" s="74">
        <v>1618.7435804878048</v>
      </c>
      <c r="L12" s="75"/>
      <c r="M12" s="349">
        <v>96.57970575513724</v>
      </c>
      <c r="N12" s="350">
        <v>949.17268197057</v>
      </c>
      <c r="O12" s="73"/>
      <c r="P12" s="76">
        <v>1607.942956097561</v>
      </c>
      <c r="Q12" s="77">
        <v>1629.5442048780487</v>
      </c>
    </row>
    <row r="13" spans="1:17" s="78" customFormat="1" ht="11.25" customHeight="1">
      <c r="A13" s="79" t="s">
        <v>83</v>
      </c>
      <c r="B13" s="351" t="s">
        <v>84</v>
      </c>
      <c r="C13" s="80">
        <v>77</v>
      </c>
      <c r="D13" s="81">
        <v>5936</v>
      </c>
      <c r="E13" s="82">
        <v>329</v>
      </c>
      <c r="F13" s="83">
        <v>3631</v>
      </c>
      <c r="G13" s="84"/>
      <c r="H13" s="80">
        <v>107.63752999999998</v>
      </c>
      <c r="I13" s="85">
        <v>8297.875039999999</v>
      </c>
      <c r="J13" s="80">
        <v>444.17567804878047</v>
      </c>
      <c r="K13" s="86">
        <v>4902.133395121951</v>
      </c>
      <c r="L13" s="87"/>
      <c r="M13" s="352">
        <v>412.6587427719501</v>
      </c>
      <c r="N13" s="353">
        <v>59.07697297791498</v>
      </c>
      <c r="O13" s="84"/>
      <c r="P13" s="88">
        <v>4457.957717073171</v>
      </c>
      <c r="Q13" s="89">
        <v>5346.309073170732</v>
      </c>
    </row>
    <row r="14" spans="1:17" s="78" customFormat="1" ht="11.25" customHeight="1">
      <c r="A14" s="79" t="s">
        <v>85</v>
      </c>
      <c r="B14" s="351" t="s">
        <v>86</v>
      </c>
      <c r="C14" s="90">
        <v>0</v>
      </c>
      <c r="D14" s="85">
        <v>3704</v>
      </c>
      <c r="E14" s="91">
        <v>45</v>
      </c>
      <c r="F14" s="83">
        <v>534</v>
      </c>
      <c r="G14" s="84"/>
      <c r="H14" s="90">
        <v>0</v>
      </c>
      <c r="I14" s="85">
        <v>5177.784559999999</v>
      </c>
      <c r="J14" s="90">
        <v>60.75351219512195</v>
      </c>
      <c r="K14" s="86">
        <v>720.9416780487804</v>
      </c>
      <c r="L14" s="87"/>
      <c r="M14" s="352" t="s">
        <v>0</v>
      </c>
      <c r="N14" s="353">
        <v>13.923748075929613</v>
      </c>
      <c r="O14" s="84"/>
      <c r="P14" s="88">
        <v>660.1881658536585</v>
      </c>
      <c r="Q14" s="92">
        <v>781.6951902439024</v>
      </c>
    </row>
    <row r="15" spans="1:17" s="78" customFormat="1" ht="11.25" customHeight="1">
      <c r="A15" s="79" t="s">
        <v>87</v>
      </c>
      <c r="B15" s="351" t="s">
        <v>88</v>
      </c>
      <c r="C15" s="90">
        <v>1</v>
      </c>
      <c r="D15" s="85">
        <v>0</v>
      </c>
      <c r="E15" s="91">
        <v>0</v>
      </c>
      <c r="F15" s="83">
        <v>0</v>
      </c>
      <c r="G15" s="84"/>
      <c r="H15" s="90">
        <v>1.3978899999999999</v>
      </c>
      <c r="I15" s="85">
        <v>0</v>
      </c>
      <c r="J15" s="90">
        <v>0</v>
      </c>
      <c r="K15" s="86">
        <v>0</v>
      </c>
      <c r="L15" s="87"/>
      <c r="M15" s="352">
        <v>0</v>
      </c>
      <c r="N15" s="353" t="s">
        <v>0</v>
      </c>
      <c r="O15" s="84"/>
      <c r="P15" s="88">
        <v>0</v>
      </c>
      <c r="Q15" s="92">
        <v>0</v>
      </c>
    </row>
    <row r="16" spans="1:17" s="78" customFormat="1" ht="11.25" customHeight="1">
      <c r="A16" s="93" t="s">
        <v>89</v>
      </c>
      <c r="B16" s="354" t="s">
        <v>90</v>
      </c>
      <c r="C16" s="94">
        <v>0</v>
      </c>
      <c r="D16" s="95">
        <v>0</v>
      </c>
      <c r="E16" s="96">
        <v>0</v>
      </c>
      <c r="F16" s="97">
        <v>0</v>
      </c>
      <c r="G16" s="84"/>
      <c r="H16" s="94">
        <v>0</v>
      </c>
      <c r="I16" s="95">
        <v>0</v>
      </c>
      <c r="J16" s="94">
        <v>0</v>
      </c>
      <c r="K16" s="98">
        <v>0</v>
      </c>
      <c r="L16" s="87"/>
      <c r="M16" s="355" t="s">
        <v>0</v>
      </c>
      <c r="N16" s="356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91</v>
      </c>
      <c r="B17" s="348" t="s">
        <v>92</v>
      </c>
      <c r="C17" s="69">
        <v>783</v>
      </c>
      <c r="D17" s="70">
        <v>34</v>
      </c>
      <c r="E17" s="71">
        <v>22</v>
      </c>
      <c r="F17" s="72">
        <v>58</v>
      </c>
      <c r="G17" s="73"/>
      <c r="H17" s="69">
        <v>1094.5478699999999</v>
      </c>
      <c r="I17" s="70">
        <v>47.528259999999996</v>
      </c>
      <c r="J17" s="69">
        <v>29.70171707317073</v>
      </c>
      <c r="K17" s="74">
        <v>78.30452682926828</v>
      </c>
      <c r="L17" s="75"/>
      <c r="M17" s="349">
        <v>2.7136060365428087</v>
      </c>
      <c r="N17" s="350">
        <v>164.75361569993999</v>
      </c>
      <c r="O17" s="73"/>
      <c r="P17" s="76">
        <v>48.60280975609756</v>
      </c>
      <c r="Q17" s="77">
        <v>108.00624390243901</v>
      </c>
    </row>
    <row r="18" spans="1:17" s="78" customFormat="1" ht="11.25" customHeight="1">
      <c r="A18" s="79" t="s">
        <v>93</v>
      </c>
      <c r="B18" s="351" t="s">
        <v>94</v>
      </c>
      <c r="C18" s="90">
        <v>0</v>
      </c>
      <c r="D18" s="85">
        <v>165</v>
      </c>
      <c r="E18" s="91">
        <v>0</v>
      </c>
      <c r="F18" s="83">
        <v>254</v>
      </c>
      <c r="G18" s="84"/>
      <c r="H18" s="90">
        <v>0</v>
      </c>
      <c r="I18" s="85">
        <v>230.65184999999997</v>
      </c>
      <c r="J18" s="90">
        <v>0</v>
      </c>
      <c r="K18" s="86">
        <v>342.9198243902439</v>
      </c>
      <c r="L18" s="87"/>
      <c r="M18" s="352" t="s">
        <v>0</v>
      </c>
      <c r="N18" s="353">
        <v>148.67421370790822</v>
      </c>
      <c r="O18" s="84"/>
      <c r="P18" s="88">
        <v>342.9198243902439</v>
      </c>
      <c r="Q18" s="92">
        <v>342.9198243902439</v>
      </c>
    </row>
    <row r="19" spans="1:17" s="78" customFormat="1" ht="11.25" customHeight="1">
      <c r="A19" s="79" t="s">
        <v>95</v>
      </c>
      <c r="B19" s="351" t="s">
        <v>96</v>
      </c>
      <c r="C19" s="90">
        <v>0</v>
      </c>
      <c r="D19" s="85">
        <v>0</v>
      </c>
      <c r="E19" s="91">
        <v>0</v>
      </c>
      <c r="F19" s="83">
        <v>0</v>
      </c>
      <c r="G19" s="84"/>
      <c r="H19" s="90">
        <v>0</v>
      </c>
      <c r="I19" s="85">
        <v>0</v>
      </c>
      <c r="J19" s="90">
        <v>0</v>
      </c>
      <c r="K19" s="86">
        <v>0</v>
      </c>
      <c r="L19" s="87"/>
      <c r="M19" s="352" t="s">
        <v>0</v>
      </c>
      <c r="N19" s="353" t="s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97</v>
      </c>
      <c r="B20" s="351" t="s">
        <v>98</v>
      </c>
      <c r="C20" s="90">
        <v>0</v>
      </c>
      <c r="D20" s="85">
        <v>0</v>
      </c>
      <c r="E20" s="91">
        <v>6</v>
      </c>
      <c r="F20" s="83">
        <v>0</v>
      </c>
      <c r="G20" s="84"/>
      <c r="H20" s="90">
        <v>0</v>
      </c>
      <c r="I20" s="85">
        <v>0</v>
      </c>
      <c r="J20" s="90">
        <v>8.100468292682926</v>
      </c>
      <c r="K20" s="86">
        <v>0</v>
      </c>
      <c r="L20" s="87"/>
      <c r="M20" s="352" t="s">
        <v>0</v>
      </c>
      <c r="N20" s="353" t="s">
        <v>0</v>
      </c>
      <c r="O20" s="84"/>
      <c r="P20" s="88">
        <v>-8.100468292682926</v>
      </c>
      <c r="Q20" s="92">
        <v>8.100468292682926</v>
      </c>
    </row>
    <row r="21" spans="1:17" s="78" customFormat="1" ht="11.25" customHeight="1">
      <c r="A21" s="101" t="s">
        <v>99</v>
      </c>
      <c r="B21" s="357" t="s">
        <v>100</v>
      </c>
      <c r="C21" s="102">
        <v>1</v>
      </c>
      <c r="D21" s="103">
        <v>0</v>
      </c>
      <c r="E21" s="104">
        <v>0</v>
      </c>
      <c r="F21" s="105">
        <v>1</v>
      </c>
      <c r="G21" s="106"/>
      <c r="H21" s="102">
        <v>1.3978899999999999</v>
      </c>
      <c r="I21" s="103">
        <v>0</v>
      </c>
      <c r="J21" s="102">
        <v>0</v>
      </c>
      <c r="K21" s="107">
        <v>1.3500780487804878</v>
      </c>
      <c r="L21" s="108"/>
      <c r="M21" s="355">
        <v>0</v>
      </c>
      <c r="N21" s="356" t="s">
        <v>0</v>
      </c>
      <c r="O21" s="106"/>
      <c r="P21" s="109">
        <v>1.3500780487804878</v>
      </c>
      <c r="Q21" s="110">
        <v>1.3500780487804878</v>
      </c>
    </row>
    <row r="22" spans="1:17" s="78" customFormat="1" ht="11.25" customHeight="1">
      <c r="A22" s="111" t="s">
        <v>101</v>
      </c>
      <c r="B22" s="358" t="s">
        <v>102</v>
      </c>
      <c r="C22" s="80">
        <v>1217</v>
      </c>
      <c r="D22" s="81">
        <v>6762</v>
      </c>
      <c r="E22" s="82">
        <v>1983</v>
      </c>
      <c r="F22" s="112">
        <v>1698</v>
      </c>
      <c r="G22" s="84"/>
      <c r="H22" s="80">
        <v>1701.2321299999999</v>
      </c>
      <c r="I22" s="81">
        <v>9452.532179999998</v>
      </c>
      <c r="J22" s="80">
        <v>2677.2047707317074</v>
      </c>
      <c r="K22" s="113">
        <v>2292.432526829268</v>
      </c>
      <c r="L22" s="87"/>
      <c r="M22" s="349">
        <v>157.36857560594672</v>
      </c>
      <c r="N22" s="350">
        <v>24.252046786782465</v>
      </c>
      <c r="O22" s="84"/>
      <c r="P22" s="114">
        <v>-384.7722439024392</v>
      </c>
      <c r="Q22" s="89">
        <v>4969.637297560976</v>
      </c>
    </row>
    <row r="23" spans="1:17" s="78" customFormat="1" ht="11.25" customHeight="1">
      <c r="A23" s="79" t="s">
        <v>103</v>
      </c>
      <c r="B23" s="351" t="s">
        <v>104</v>
      </c>
      <c r="C23" s="90">
        <v>3</v>
      </c>
      <c r="D23" s="85">
        <v>85</v>
      </c>
      <c r="E23" s="91">
        <v>29</v>
      </c>
      <c r="F23" s="83">
        <v>818</v>
      </c>
      <c r="G23" s="84"/>
      <c r="H23" s="90">
        <v>4.193669999999999</v>
      </c>
      <c r="I23" s="85">
        <v>118.82064999999999</v>
      </c>
      <c r="J23" s="90">
        <v>39.15226341463414</v>
      </c>
      <c r="K23" s="86">
        <v>1104.363843902439</v>
      </c>
      <c r="L23" s="87"/>
      <c r="M23" s="352">
        <v>933.6038222996599</v>
      </c>
      <c r="N23" s="353">
        <v>929.4376389141443</v>
      </c>
      <c r="O23" s="84"/>
      <c r="P23" s="88">
        <v>1065.211580487805</v>
      </c>
      <c r="Q23" s="92">
        <v>1143.516107317073</v>
      </c>
    </row>
    <row r="24" spans="1:17" s="78" customFormat="1" ht="11.25" customHeight="1">
      <c r="A24" s="79" t="s">
        <v>105</v>
      </c>
      <c r="B24" s="351" t="s">
        <v>106</v>
      </c>
      <c r="C24" s="90">
        <v>2538</v>
      </c>
      <c r="D24" s="85">
        <v>13798</v>
      </c>
      <c r="E24" s="91">
        <v>3914</v>
      </c>
      <c r="F24" s="83">
        <v>11065</v>
      </c>
      <c r="G24" s="84"/>
      <c r="H24" s="90">
        <v>3547.84482</v>
      </c>
      <c r="I24" s="85">
        <v>19288.086219999997</v>
      </c>
      <c r="J24" s="90">
        <v>5284.205482926829</v>
      </c>
      <c r="K24" s="86">
        <v>14938.613609756098</v>
      </c>
      <c r="L24" s="87"/>
      <c r="M24" s="352">
        <v>148.94127987612572</v>
      </c>
      <c r="N24" s="353">
        <v>77.4499524699662</v>
      </c>
      <c r="O24" s="84"/>
      <c r="P24" s="88">
        <v>9654.408126829268</v>
      </c>
      <c r="Q24" s="92">
        <v>20222.819092682927</v>
      </c>
    </row>
    <row r="25" spans="1:17" s="78" customFormat="1" ht="11.25" customHeight="1">
      <c r="A25" s="79" t="s">
        <v>107</v>
      </c>
      <c r="B25" s="351" t="s">
        <v>108</v>
      </c>
      <c r="C25" s="90">
        <v>0</v>
      </c>
      <c r="D25" s="85">
        <v>1295</v>
      </c>
      <c r="E25" s="91">
        <v>4</v>
      </c>
      <c r="F25" s="83">
        <v>1937</v>
      </c>
      <c r="G25" s="84"/>
      <c r="H25" s="90">
        <v>0</v>
      </c>
      <c r="I25" s="85">
        <v>1810.2675499999998</v>
      </c>
      <c r="J25" s="90">
        <v>5.400312195121951</v>
      </c>
      <c r="K25" s="86">
        <v>2615.101180487805</v>
      </c>
      <c r="L25" s="87"/>
      <c r="M25" s="352" t="s">
        <v>0</v>
      </c>
      <c r="N25" s="353">
        <v>144.45937455420915</v>
      </c>
      <c r="O25" s="84"/>
      <c r="P25" s="88">
        <v>2609.700868292683</v>
      </c>
      <c r="Q25" s="92">
        <v>2620.5014926829267</v>
      </c>
    </row>
    <row r="26" spans="1:17" s="78" customFormat="1" ht="11.25" customHeight="1">
      <c r="A26" s="93" t="s">
        <v>109</v>
      </c>
      <c r="B26" s="354" t="s">
        <v>110</v>
      </c>
      <c r="C26" s="94">
        <v>1</v>
      </c>
      <c r="D26" s="95">
        <v>0</v>
      </c>
      <c r="E26" s="96">
        <v>1</v>
      </c>
      <c r="F26" s="97">
        <v>0</v>
      </c>
      <c r="G26" s="84"/>
      <c r="H26" s="94">
        <v>1.3978899999999999</v>
      </c>
      <c r="I26" s="95">
        <v>0</v>
      </c>
      <c r="J26" s="94">
        <v>1.3500780487804878</v>
      </c>
      <c r="K26" s="98">
        <v>0</v>
      </c>
      <c r="L26" s="87"/>
      <c r="M26" s="355">
        <v>96.57970575513724</v>
      </c>
      <c r="N26" s="356" t="s">
        <v>0</v>
      </c>
      <c r="O26" s="84"/>
      <c r="P26" s="99">
        <v>-1.3500780487804878</v>
      </c>
      <c r="Q26" s="100">
        <v>1.3500780487804878</v>
      </c>
    </row>
    <row r="27" spans="1:17" s="78" customFormat="1" ht="11.25" customHeight="1">
      <c r="A27" s="68" t="s">
        <v>111</v>
      </c>
      <c r="B27" s="348" t="s">
        <v>112</v>
      </c>
      <c r="C27" s="69">
        <v>0</v>
      </c>
      <c r="D27" s="70">
        <v>1952</v>
      </c>
      <c r="E27" s="71">
        <v>0</v>
      </c>
      <c r="F27" s="72">
        <v>888</v>
      </c>
      <c r="G27" s="73"/>
      <c r="H27" s="69">
        <v>0</v>
      </c>
      <c r="I27" s="70">
        <v>2728.68128</v>
      </c>
      <c r="J27" s="69">
        <v>0</v>
      </c>
      <c r="K27" s="74">
        <v>1198.8693073170732</v>
      </c>
      <c r="L27" s="75"/>
      <c r="M27" s="349" t="s">
        <v>0</v>
      </c>
      <c r="N27" s="350">
        <v>43.93584974926325</v>
      </c>
      <c r="O27" s="73"/>
      <c r="P27" s="76">
        <v>1198.8693073170732</v>
      </c>
      <c r="Q27" s="77">
        <v>1198.8693073170732</v>
      </c>
    </row>
    <row r="28" spans="1:17" s="78" customFormat="1" ht="11.25" customHeight="1">
      <c r="A28" s="79" t="s">
        <v>113</v>
      </c>
      <c r="B28" s="351" t="s">
        <v>114</v>
      </c>
      <c r="C28" s="90">
        <v>9982</v>
      </c>
      <c r="D28" s="85">
        <v>167</v>
      </c>
      <c r="E28" s="91">
        <v>21521</v>
      </c>
      <c r="F28" s="83">
        <v>1089</v>
      </c>
      <c r="G28" s="84"/>
      <c r="H28" s="90">
        <v>13953.737979999998</v>
      </c>
      <c r="I28" s="85">
        <v>233.44762999999998</v>
      </c>
      <c r="J28" s="90">
        <v>29055.029687804876</v>
      </c>
      <c r="K28" s="86">
        <v>1470.2349951219512</v>
      </c>
      <c r="L28" s="87"/>
      <c r="M28" s="352">
        <v>208.22398793391187</v>
      </c>
      <c r="N28" s="353">
        <v>629.7922129781105</v>
      </c>
      <c r="O28" s="84"/>
      <c r="P28" s="88">
        <v>-27584.794692682925</v>
      </c>
      <c r="Q28" s="92">
        <v>30525.264682926827</v>
      </c>
    </row>
    <row r="29" spans="1:17" s="78" customFormat="1" ht="11.25" customHeight="1">
      <c r="A29" s="79" t="s">
        <v>115</v>
      </c>
      <c r="B29" s="351" t="s">
        <v>116</v>
      </c>
      <c r="C29" s="90">
        <v>1</v>
      </c>
      <c r="D29" s="85">
        <v>0</v>
      </c>
      <c r="E29" s="91">
        <v>0</v>
      </c>
      <c r="F29" s="83">
        <v>0</v>
      </c>
      <c r="G29" s="84"/>
      <c r="H29" s="90">
        <v>1.3978899999999999</v>
      </c>
      <c r="I29" s="85">
        <v>0</v>
      </c>
      <c r="J29" s="90">
        <v>0</v>
      </c>
      <c r="K29" s="86">
        <v>0</v>
      </c>
      <c r="L29" s="87"/>
      <c r="M29" s="352">
        <v>0</v>
      </c>
      <c r="N29" s="353" t="s">
        <v>0</v>
      </c>
      <c r="O29" s="84"/>
      <c r="P29" s="88">
        <v>0</v>
      </c>
      <c r="Q29" s="92">
        <v>0</v>
      </c>
    </row>
    <row r="30" spans="1:17" s="78" customFormat="1" ht="11.25" customHeight="1">
      <c r="A30" s="79" t="s">
        <v>23</v>
      </c>
      <c r="B30" s="351" t="s">
        <v>24</v>
      </c>
      <c r="C30" s="90">
        <v>65087</v>
      </c>
      <c r="D30" s="85">
        <v>109454</v>
      </c>
      <c r="E30" s="91">
        <v>70935</v>
      </c>
      <c r="F30" s="83">
        <v>153439</v>
      </c>
      <c r="G30" s="84"/>
      <c r="H30" s="90">
        <v>90984.46642999999</v>
      </c>
      <c r="I30" s="85">
        <v>153004.65206</v>
      </c>
      <c r="J30" s="90">
        <v>95767.7863902439</v>
      </c>
      <c r="K30" s="86">
        <v>207154.62572682925</v>
      </c>
      <c r="L30" s="87"/>
      <c r="M30" s="352">
        <v>105.25729297310768</v>
      </c>
      <c r="N30" s="353">
        <v>135.39106356425987</v>
      </c>
      <c r="O30" s="84"/>
      <c r="P30" s="88">
        <v>111386.83933658536</v>
      </c>
      <c r="Q30" s="92">
        <v>302922.41211707314</v>
      </c>
    </row>
    <row r="31" spans="1:17" s="78" customFormat="1" ht="11.25" customHeight="1">
      <c r="A31" s="101" t="s">
        <v>117</v>
      </c>
      <c r="B31" s="357" t="s">
        <v>118</v>
      </c>
      <c r="C31" s="102">
        <v>8</v>
      </c>
      <c r="D31" s="103">
        <v>9</v>
      </c>
      <c r="E31" s="104">
        <v>0</v>
      </c>
      <c r="F31" s="105">
        <v>51</v>
      </c>
      <c r="G31" s="106"/>
      <c r="H31" s="102">
        <v>11.183119999999999</v>
      </c>
      <c r="I31" s="103">
        <v>12.58101</v>
      </c>
      <c r="J31" s="102">
        <v>0</v>
      </c>
      <c r="K31" s="107">
        <v>68.85398048780488</v>
      </c>
      <c r="L31" s="108"/>
      <c r="M31" s="355">
        <v>0</v>
      </c>
      <c r="N31" s="356">
        <v>547.2849992791109</v>
      </c>
      <c r="O31" s="106"/>
      <c r="P31" s="109">
        <v>68.85398048780488</v>
      </c>
      <c r="Q31" s="110">
        <v>68.85398048780488</v>
      </c>
    </row>
    <row r="32" spans="1:17" s="78" customFormat="1" ht="11.25" customHeight="1">
      <c r="A32" s="111" t="s">
        <v>119</v>
      </c>
      <c r="B32" s="358" t="s">
        <v>120</v>
      </c>
      <c r="C32" s="80">
        <v>0</v>
      </c>
      <c r="D32" s="81">
        <v>114</v>
      </c>
      <c r="E32" s="82">
        <v>0</v>
      </c>
      <c r="F32" s="112">
        <v>161</v>
      </c>
      <c r="G32" s="84"/>
      <c r="H32" s="80">
        <v>0</v>
      </c>
      <c r="I32" s="81">
        <v>159.35945999999998</v>
      </c>
      <c r="J32" s="80">
        <v>0</v>
      </c>
      <c r="K32" s="113">
        <v>217.36256585365854</v>
      </c>
      <c r="L32" s="87"/>
      <c r="M32" s="349" t="s">
        <v>0</v>
      </c>
      <c r="N32" s="350">
        <v>136.39765461909732</v>
      </c>
      <c r="O32" s="84"/>
      <c r="P32" s="114">
        <v>217.36256585365854</v>
      </c>
      <c r="Q32" s="89">
        <v>217.36256585365854</v>
      </c>
    </row>
    <row r="33" spans="1:17" s="78" customFormat="1" ht="11.25" customHeight="1">
      <c r="A33" s="79" t="s">
        <v>121</v>
      </c>
      <c r="B33" s="351" t="s">
        <v>122</v>
      </c>
      <c r="C33" s="90">
        <v>0</v>
      </c>
      <c r="D33" s="85">
        <v>0</v>
      </c>
      <c r="E33" s="91">
        <v>0</v>
      </c>
      <c r="F33" s="83">
        <v>0</v>
      </c>
      <c r="G33" s="84"/>
      <c r="H33" s="90">
        <v>0</v>
      </c>
      <c r="I33" s="85">
        <v>0</v>
      </c>
      <c r="J33" s="90">
        <v>0</v>
      </c>
      <c r="K33" s="86">
        <v>0</v>
      </c>
      <c r="L33" s="87"/>
      <c r="M33" s="352" t="s">
        <v>0</v>
      </c>
      <c r="N33" s="353" t="s">
        <v>0</v>
      </c>
      <c r="O33" s="84"/>
      <c r="P33" s="88">
        <v>0</v>
      </c>
      <c r="Q33" s="92">
        <v>0</v>
      </c>
    </row>
    <row r="34" spans="1:17" s="78" customFormat="1" ht="11.25" customHeight="1">
      <c r="A34" s="79" t="s">
        <v>123</v>
      </c>
      <c r="B34" s="351" t="s">
        <v>124</v>
      </c>
      <c r="C34" s="90">
        <v>1</v>
      </c>
      <c r="D34" s="85">
        <v>0</v>
      </c>
      <c r="E34" s="91">
        <v>0</v>
      </c>
      <c r="F34" s="83">
        <v>0</v>
      </c>
      <c r="G34" s="84"/>
      <c r="H34" s="90">
        <v>1.3978899999999999</v>
      </c>
      <c r="I34" s="85">
        <v>0</v>
      </c>
      <c r="J34" s="90">
        <v>0</v>
      </c>
      <c r="K34" s="86">
        <v>0</v>
      </c>
      <c r="L34" s="87"/>
      <c r="M34" s="352">
        <v>0</v>
      </c>
      <c r="N34" s="353" t="s">
        <v>0</v>
      </c>
      <c r="O34" s="84"/>
      <c r="P34" s="88">
        <v>0</v>
      </c>
      <c r="Q34" s="92">
        <v>0</v>
      </c>
    </row>
    <row r="35" spans="1:17" s="78" customFormat="1" ht="11.25" customHeight="1">
      <c r="A35" s="79" t="s">
        <v>125</v>
      </c>
      <c r="B35" s="351" t="s">
        <v>126</v>
      </c>
      <c r="C35" s="90">
        <v>10318</v>
      </c>
      <c r="D35" s="85">
        <v>7689</v>
      </c>
      <c r="E35" s="91">
        <v>8438</v>
      </c>
      <c r="F35" s="83">
        <v>20515</v>
      </c>
      <c r="G35" s="84"/>
      <c r="H35" s="90">
        <v>14423.429019999998</v>
      </c>
      <c r="I35" s="85">
        <v>10748.376209999999</v>
      </c>
      <c r="J35" s="90">
        <v>11391.958575609755</v>
      </c>
      <c r="K35" s="86">
        <v>27696.851170731705</v>
      </c>
      <c r="L35" s="87"/>
      <c r="M35" s="352">
        <v>78.98231800366815</v>
      </c>
      <c r="N35" s="353">
        <v>257.68405040533753</v>
      </c>
      <c r="O35" s="84"/>
      <c r="P35" s="88">
        <v>16304.89259512195</v>
      </c>
      <c r="Q35" s="92">
        <v>39088.80974634146</v>
      </c>
    </row>
    <row r="36" spans="1:17" s="78" customFormat="1" ht="11.25" customHeight="1">
      <c r="A36" s="93" t="s">
        <v>127</v>
      </c>
      <c r="B36" s="354" t="s">
        <v>128</v>
      </c>
      <c r="C36" s="94">
        <v>13</v>
      </c>
      <c r="D36" s="95">
        <v>9</v>
      </c>
      <c r="E36" s="96">
        <v>54</v>
      </c>
      <c r="F36" s="97">
        <v>9</v>
      </c>
      <c r="G36" s="84"/>
      <c r="H36" s="94">
        <v>18.172569999999997</v>
      </c>
      <c r="I36" s="95">
        <v>12.58101</v>
      </c>
      <c r="J36" s="94">
        <v>72.90421463414634</v>
      </c>
      <c r="K36" s="98">
        <v>12.15070243902439</v>
      </c>
      <c r="L36" s="87"/>
      <c r="M36" s="355">
        <v>401.1772392905701</v>
      </c>
      <c r="N36" s="356">
        <v>96.57970575513723</v>
      </c>
      <c r="O36" s="84"/>
      <c r="P36" s="99">
        <v>-60.75351219512196</v>
      </c>
      <c r="Q36" s="100">
        <v>85.05491707317073</v>
      </c>
    </row>
    <row r="37" spans="1:17" s="78" customFormat="1" ht="11.25" customHeight="1">
      <c r="A37" s="68" t="s">
        <v>129</v>
      </c>
      <c r="B37" s="348" t="s">
        <v>130</v>
      </c>
      <c r="C37" s="69">
        <v>1540</v>
      </c>
      <c r="D37" s="70">
        <v>6206</v>
      </c>
      <c r="E37" s="71">
        <v>3941</v>
      </c>
      <c r="F37" s="72">
        <v>10150</v>
      </c>
      <c r="G37" s="73"/>
      <c r="H37" s="69">
        <v>2152.7506</v>
      </c>
      <c r="I37" s="70">
        <v>8675.305339999999</v>
      </c>
      <c r="J37" s="69">
        <v>5320.657590243903</v>
      </c>
      <c r="K37" s="74">
        <v>13703.29219512195</v>
      </c>
      <c r="L37" s="75"/>
      <c r="M37" s="349">
        <v>247.15624700064666</v>
      </c>
      <c r="N37" s="350">
        <v>157.95746268363567</v>
      </c>
      <c r="O37" s="73"/>
      <c r="P37" s="76">
        <v>8382.634604878047</v>
      </c>
      <c r="Q37" s="77">
        <v>19023.949785365854</v>
      </c>
    </row>
    <row r="38" spans="1:17" s="78" customFormat="1" ht="11.25" customHeight="1">
      <c r="A38" s="79" t="s">
        <v>131</v>
      </c>
      <c r="B38" s="351" t="s">
        <v>132</v>
      </c>
      <c r="C38" s="90">
        <v>0</v>
      </c>
      <c r="D38" s="85">
        <v>1</v>
      </c>
      <c r="E38" s="91">
        <v>0</v>
      </c>
      <c r="F38" s="83">
        <v>1</v>
      </c>
      <c r="G38" s="84"/>
      <c r="H38" s="90">
        <v>0</v>
      </c>
      <c r="I38" s="85">
        <v>1.3978899999999999</v>
      </c>
      <c r="J38" s="90">
        <v>0</v>
      </c>
      <c r="K38" s="86">
        <v>1.3500780487804878</v>
      </c>
      <c r="L38" s="87"/>
      <c r="M38" s="352" t="s">
        <v>0</v>
      </c>
      <c r="N38" s="353">
        <v>96.57970575513724</v>
      </c>
      <c r="O38" s="84"/>
      <c r="P38" s="88">
        <v>1.3500780487804878</v>
      </c>
      <c r="Q38" s="92">
        <v>1.3500780487804878</v>
      </c>
    </row>
    <row r="39" spans="1:17" s="78" customFormat="1" ht="11.25" customHeight="1">
      <c r="A39" s="79" t="s">
        <v>133</v>
      </c>
      <c r="B39" s="351" t="s">
        <v>71</v>
      </c>
      <c r="C39" s="90">
        <v>7856</v>
      </c>
      <c r="D39" s="85">
        <v>18651</v>
      </c>
      <c r="E39" s="91">
        <v>10081</v>
      </c>
      <c r="F39" s="83">
        <v>10086</v>
      </c>
      <c r="G39" s="84"/>
      <c r="H39" s="90">
        <v>10981.82384</v>
      </c>
      <c r="I39" s="85">
        <v>26072.046389999996</v>
      </c>
      <c r="J39" s="90">
        <v>13610.136809756097</v>
      </c>
      <c r="K39" s="86">
        <v>13616.8872</v>
      </c>
      <c r="L39" s="87"/>
      <c r="M39" s="352">
        <v>123.93330113512455</v>
      </c>
      <c r="N39" s="353">
        <v>52.227918730701525</v>
      </c>
      <c r="O39" s="84"/>
      <c r="P39" s="88">
        <v>6.750390243902075</v>
      </c>
      <c r="Q39" s="92">
        <v>27227.024009756096</v>
      </c>
    </row>
    <row r="40" spans="1:17" s="78" customFormat="1" ht="11.25" customHeight="1">
      <c r="A40" s="79" t="s">
        <v>134</v>
      </c>
      <c r="B40" s="351" t="s">
        <v>135</v>
      </c>
      <c r="C40" s="90">
        <v>0</v>
      </c>
      <c r="D40" s="85">
        <v>0</v>
      </c>
      <c r="E40" s="91">
        <v>0</v>
      </c>
      <c r="F40" s="83">
        <v>0</v>
      </c>
      <c r="G40" s="84"/>
      <c r="H40" s="90">
        <v>0</v>
      </c>
      <c r="I40" s="85">
        <v>0</v>
      </c>
      <c r="J40" s="90">
        <v>0</v>
      </c>
      <c r="K40" s="86">
        <v>0</v>
      </c>
      <c r="L40" s="87"/>
      <c r="M40" s="352" t="s">
        <v>0</v>
      </c>
      <c r="N40" s="353" t="s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136</v>
      </c>
      <c r="B41" s="357" t="s">
        <v>137</v>
      </c>
      <c r="C41" s="102">
        <v>49</v>
      </c>
      <c r="D41" s="103">
        <v>109</v>
      </c>
      <c r="E41" s="104">
        <v>0</v>
      </c>
      <c r="F41" s="105">
        <v>0</v>
      </c>
      <c r="G41" s="106"/>
      <c r="H41" s="102">
        <v>68.49660999999999</v>
      </c>
      <c r="I41" s="103">
        <v>152.37000999999998</v>
      </c>
      <c r="J41" s="102">
        <v>0</v>
      </c>
      <c r="K41" s="107">
        <v>0</v>
      </c>
      <c r="L41" s="108"/>
      <c r="M41" s="355">
        <v>0</v>
      </c>
      <c r="N41" s="356">
        <v>0</v>
      </c>
      <c r="O41" s="106"/>
      <c r="P41" s="109">
        <v>0</v>
      </c>
      <c r="Q41" s="110">
        <v>0</v>
      </c>
    </row>
    <row r="42" spans="1:17" s="78" customFormat="1" ht="11.25" customHeight="1">
      <c r="A42" s="111" t="s">
        <v>138</v>
      </c>
      <c r="B42" s="358" t="s">
        <v>139</v>
      </c>
      <c r="C42" s="80">
        <v>0</v>
      </c>
      <c r="D42" s="81">
        <v>125</v>
      </c>
      <c r="E42" s="82">
        <v>0</v>
      </c>
      <c r="F42" s="112">
        <v>113</v>
      </c>
      <c r="G42" s="84"/>
      <c r="H42" s="80">
        <v>0</v>
      </c>
      <c r="I42" s="81">
        <v>174.73625</v>
      </c>
      <c r="J42" s="80">
        <v>0</v>
      </c>
      <c r="K42" s="113">
        <v>152.55881951219513</v>
      </c>
      <c r="L42" s="87"/>
      <c r="M42" s="349" t="s">
        <v>0</v>
      </c>
      <c r="N42" s="350">
        <v>87.30805400264407</v>
      </c>
      <c r="O42" s="84"/>
      <c r="P42" s="114">
        <v>152.55881951219513</v>
      </c>
      <c r="Q42" s="89">
        <v>152.55881951219513</v>
      </c>
    </row>
    <row r="43" spans="1:17" s="78" customFormat="1" ht="11.25" customHeight="1">
      <c r="A43" s="79" t="s">
        <v>140</v>
      </c>
      <c r="B43" s="351" t="s">
        <v>60</v>
      </c>
      <c r="C43" s="90">
        <v>8091</v>
      </c>
      <c r="D43" s="85">
        <v>36005</v>
      </c>
      <c r="E43" s="91">
        <v>12618</v>
      </c>
      <c r="F43" s="83">
        <v>63380</v>
      </c>
      <c r="G43" s="84"/>
      <c r="H43" s="90">
        <v>11310.327989999998</v>
      </c>
      <c r="I43" s="85">
        <v>50331.029449999995</v>
      </c>
      <c r="J43" s="90">
        <v>17035.284819512195</v>
      </c>
      <c r="K43" s="86">
        <v>85567.94673170731</v>
      </c>
      <c r="L43" s="87"/>
      <c r="M43" s="352">
        <v>150.6170717115711</v>
      </c>
      <c r="N43" s="353">
        <v>170.01032497599218</v>
      </c>
      <c r="O43" s="84"/>
      <c r="P43" s="88">
        <v>68532.66191219512</v>
      </c>
      <c r="Q43" s="92">
        <v>102603.2315512195</v>
      </c>
    </row>
    <row r="44" spans="1:17" s="78" customFormat="1" ht="11.25" customHeight="1">
      <c r="A44" s="79" t="s">
        <v>141</v>
      </c>
      <c r="B44" s="351" t="s">
        <v>142</v>
      </c>
      <c r="C44" s="90">
        <v>0</v>
      </c>
      <c r="D44" s="85">
        <v>0</v>
      </c>
      <c r="E44" s="91">
        <v>1</v>
      </c>
      <c r="F44" s="83">
        <v>0</v>
      </c>
      <c r="G44" s="84"/>
      <c r="H44" s="90">
        <v>0</v>
      </c>
      <c r="I44" s="85">
        <v>0</v>
      </c>
      <c r="J44" s="90">
        <v>1.3500780487804878</v>
      </c>
      <c r="K44" s="86">
        <v>0</v>
      </c>
      <c r="L44" s="87"/>
      <c r="M44" s="352" t="s">
        <v>0</v>
      </c>
      <c r="N44" s="353" t="s">
        <v>0</v>
      </c>
      <c r="O44" s="84"/>
      <c r="P44" s="88">
        <v>-1.3500780487804878</v>
      </c>
      <c r="Q44" s="92">
        <v>1.3500780487804878</v>
      </c>
    </row>
    <row r="45" spans="1:17" s="78" customFormat="1" ht="11.25" customHeight="1">
      <c r="A45" s="93" t="s">
        <v>143</v>
      </c>
      <c r="B45" s="354" t="s">
        <v>144</v>
      </c>
      <c r="C45" s="94">
        <v>126</v>
      </c>
      <c r="D45" s="95">
        <v>138</v>
      </c>
      <c r="E45" s="96">
        <v>0</v>
      </c>
      <c r="F45" s="97">
        <v>0</v>
      </c>
      <c r="G45" s="84"/>
      <c r="H45" s="94">
        <v>176.13413999999997</v>
      </c>
      <c r="I45" s="95">
        <v>192.90882</v>
      </c>
      <c r="J45" s="94">
        <v>0</v>
      </c>
      <c r="K45" s="98">
        <v>0</v>
      </c>
      <c r="L45" s="87"/>
      <c r="M45" s="359">
        <v>0</v>
      </c>
      <c r="N45" s="360">
        <v>0</v>
      </c>
      <c r="O45" s="84"/>
      <c r="P45" s="99">
        <v>0</v>
      </c>
      <c r="Q45" s="100">
        <v>0</v>
      </c>
    </row>
    <row r="46" spans="1:17" s="78" customFormat="1" ht="11.25" customHeight="1">
      <c r="A46" s="101" t="s">
        <v>145</v>
      </c>
      <c r="B46" s="357" t="s">
        <v>146</v>
      </c>
      <c r="C46" s="102">
        <v>0</v>
      </c>
      <c r="D46" s="103">
        <v>54</v>
      </c>
      <c r="E46" s="104">
        <v>10</v>
      </c>
      <c r="F46" s="105">
        <v>27</v>
      </c>
      <c r="G46" s="115"/>
      <c r="H46" s="102">
        <v>0</v>
      </c>
      <c r="I46" s="103">
        <v>75.48606</v>
      </c>
      <c r="J46" s="102">
        <v>13.500780487804878</v>
      </c>
      <c r="K46" s="107">
        <v>36.45210731707317</v>
      </c>
      <c r="L46" s="116"/>
      <c r="M46" s="355" t="s">
        <v>0</v>
      </c>
      <c r="N46" s="356">
        <v>48.28985287756862</v>
      </c>
      <c r="O46" s="115"/>
      <c r="P46" s="109">
        <v>22.951326829268293</v>
      </c>
      <c r="Q46" s="110">
        <v>49.952887804878046</v>
      </c>
    </row>
    <row r="47" spans="1:17" s="78" customFormat="1" ht="11.25" customHeight="1">
      <c r="A47" s="111" t="s">
        <v>147</v>
      </c>
      <c r="B47" s="358" t="s">
        <v>148</v>
      </c>
      <c r="C47" s="80">
        <v>0</v>
      </c>
      <c r="D47" s="81">
        <v>0</v>
      </c>
      <c r="E47" s="82">
        <v>0</v>
      </c>
      <c r="F47" s="112">
        <v>0</v>
      </c>
      <c r="G47" s="84"/>
      <c r="H47" s="80">
        <v>0</v>
      </c>
      <c r="I47" s="81">
        <v>0</v>
      </c>
      <c r="J47" s="80">
        <v>0</v>
      </c>
      <c r="K47" s="113">
        <v>0</v>
      </c>
      <c r="L47" s="87"/>
      <c r="M47" s="361" t="s">
        <v>0</v>
      </c>
      <c r="N47" s="362" t="s">
        <v>0</v>
      </c>
      <c r="O47" s="84"/>
      <c r="P47" s="114">
        <v>0</v>
      </c>
      <c r="Q47" s="89">
        <v>0</v>
      </c>
    </row>
    <row r="48" spans="1:17" s="78" customFormat="1" ht="11.25" customHeight="1">
      <c r="A48" s="79" t="s">
        <v>55</v>
      </c>
      <c r="B48" s="351" t="s">
        <v>56</v>
      </c>
      <c r="C48" s="90">
        <v>714</v>
      </c>
      <c r="D48" s="85">
        <v>8100</v>
      </c>
      <c r="E48" s="91">
        <v>361</v>
      </c>
      <c r="F48" s="83">
        <v>9983</v>
      </c>
      <c r="G48" s="84"/>
      <c r="H48" s="90">
        <v>998.0934599999999</v>
      </c>
      <c r="I48" s="85">
        <v>11322.909</v>
      </c>
      <c r="J48" s="90">
        <v>487.37817560975606</v>
      </c>
      <c r="K48" s="86">
        <v>13477.829160975609</v>
      </c>
      <c r="L48" s="87"/>
      <c r="M48" s="352">
        <v>48.83091565490832</v>
      </c>
      <c r="N48" s="353">
        <v>119.03150648809073</v>
      </c>
      <c r="O48" s="84"/>
      <c r="P48" s="88">
        <v>12990.450985365853</v>
      </c>
      <c r="Q48" s="92">
        <v>13965.207336585365</v>
      </c>
    </row>
    <row r="49" spans="1:17" s="78" customFormat="1" ht="11.25" customHeight="1">
      <c r="A49" s="79" t="s">
        <v>149</v>
      </c>
      <c r="B49" s="351" t="s">
        <v>150</v>
      </c>
      <c r="C49" s="90">
        <v>0</v>
      </c>
      <c r="D49" s="85">
        <v>0</v>
      </c>
      <c r="E49" s="91">
        <v>0</v>
      </c>
      <c r="F49" s="83">
        <v>0</v>
      </c>
      <c r="G49" s="84"/>
      <c r="H49" s="90">
        <v>0</v>
      </c>
      <c r="I49" s="85">
        <v>0</v>
      </c>
      <c r="J49" s="90">
        <v>0</v>
      </c>
      <c r="K49" s="86">
        <v>0</v>
      </c>
      <c r="L49" s="87"/>
      <c r="M49" s="352" t="s">
        <v>0</v>
      </c>
      <c r="N49" s="353" t="s">
        <v>0</v>
      </c>
      <c r="O49" s="84"/>
      <c r="P49" s="88">
        <v>0</v>
      </c>
      <c r="Q49" s="92">
        <v>0</v>
      </c>
    </row>
    <row r="50" spans="1:17" s="78" customFormat="1" ht="11.25" customHeight="1">
      <c r="A50" s="93" t="s">
        <v>39</v>
      </c>
      <c r="B50" s="354" t="s">
        <v>40</v>
      </c>
      <c r="C50" s="94">
        <v>649708</v>
      </c>
      <c r="D50" s="95">
        <v>914146</v>
      </c>
      <c r="E50" s="96">
        <v>785700</v>
      </c>
      <c r="F50" s="97">
        <v>1179316</v>
      </c>
      <c r="G50" s="84"/>
      <c r="H50" s="94">
        <v>908220.3161199999</v>
      </c>
      <c r="I50" s="95">
        <v>1277875.55194</v>
      </c>
      <c r="J50" s="94">
        <v>1060756.3229268293</v>
      </c>
      <c r="K50" s="98">
        <v>1592168.6441756098</v>
      </c>
      <c r="L50" s="87"/>
      <c r="M50" s="359">
        <v>116.79504456126651</v>
      </c>
      <c r="N50" s="360">
        <v>124.59496871651292</v>
      </c>
      <c r="O50" s="84"/>
      <c r="P50" s="99">
        <v>531412.3212487805</v>
      </c>
      <c r="Q50" s="100">
        <v>2652924.967102439</v>
      </c>
    </row>
    <row r="51" spans="1:17" s="78" customFormat="1" ht="11.25" customHeight="1">
      <c r="A51" s="101" t="s">
        <v>151</v>
      </c>
      <c r="B51" s="357" t="s">
        <v>152</v>
      </c>
      <c r="C51" s="102">
        <v>12</v>
      </c>
      <c r="D51" s="103">
        <v>777</v>
      </c>
      <c r="E51" s="104">
        <v>572</v>
      </c>
      <c r="F51" s="105">
        <v>995</v>
      </c>
      <c r="G51" s="115"/>
      <c r="H51" s="102">
        <v>16.774679999999996</v>
      </c>
      <c r="I51" s="103">
        <v>1086.1605299999999</v>
      </c>
      <c r="J51" s="102">
        <v>772.244643902439</v>
      </c>
      <c r="K51" s="107">
        <v>1343.3276585365854</v>
      </c>
      <c r="L51" s="116"/>
      <c r="M51" s="355">
        <v>999</v>
      </c>
      <c r="N51" s="356">
        <v>123.6767145770419</v>
      </c>
      <c r="O51" s="115"/>
      <c r="P51" s="109">
        <v>571.0830146341465</v>
      </c>
      <c r="Q51" s="110">
        <v>2115.5723024390245</v>
      </c>
    </row>
    <row r="52" spans="1:17" s="78" customFormat="1" ht="11.25" customHeight="1">
      <c r="A52" s="111" t="s">
        <v>153</v>
      </c>
      <c r="B52" s="358" t="s">
        <v>154</v>
      </c>
      <c r="C52" s="80">
        <v>897</v>
      </c>
      <c r="D52" s="81">
        <v>1042</v>
      </c>
      <c r="E52" s="82">
        <v>548</v>
      </c>
      <c r="F52" s="112">
        <v>1219</v>
      </c>
      <c r="G52" s="84"/>
      <c r="H52" s="80">
        <v>1253.9073299999998</v>
      </c>
      <c r="I52" s="81">
        <v>1456.6013799999998</v>
      </c>
      <c r="J52" s="80">
        <v>739.8427707317073</v>
      </c>
      <c r="K52" s="113">
        <v>1645.7451414634145</v>
      </c>
      <c r="L52" s="87"/>
      <c r="M52" s="361">
        <v>59.00298634762008</v>
      </c>
      <c r="N52" s="362">
        <v>112.9852795734283</v>
      </c>
      <c r="O52" s="84"/>
      <c r="P52" s="114">
        <v>905.9023707317072</v>
      </c>
      <c r="Q52" s="89">
        <v>2385.587912195122</v>
      </c>
    </row>
    <row r="53" spans="1:17" s="78" customFormat="1" ht="11.25" customHeight="1">
      <c r="A53" s="79" t="s">
        <v>155</v>
      </c>
      <c r="B53" s="351" t="s">
        <v>72</v>
      </c>
      <c r="C53" s="90">
        <v>309430</v>
      </c>
      <c r="D53" s="85">
        <v>162309</v>
      </c>
      <c r="E53" s="91">
        <v>509913</v>
      </c>
      <c r="F53" s="83">
        <v>142644</v>
      </c>
      <c r="G53" s="84"/>
      <c r="H53" s="90">
        <v>432549.10269999993</v>
      </c>
      <c r="I53" s="85">
        <v>226890.12801</v>
      </c>
      <c r="J53" s="90">
        <v>688422.3480878049</v>
      </c>
      <c r="K53" s="86">
        <v>192580.5331902439</v>
      </c>
      <c r="L53" s="87"/>
      <c r="M53" s="352">
        <v>159.15472805067154</v>
      </c>
      <c r="N53" s="353">
        <v>84.8783218905655</v>
      </c>
      <c r="O53" s="84"/>
      <c r="P53" s="88">
        <v>-495841.814897561</v>
      </c>
      <c r="Q53" s="92">
        <v>881002.8812780487</v>
      </c>
    </row>
    <row r="54" spans="1:17" s="78" customFormat="1" ht="11.25" customHeight="1">
      <c r="A54" s="79" t="s">
        <v>27</v>
      </c>
      <c r="B54" s="351" t="s">
        <v>28</v>
      </c>
      <c r="C54" s="90">
        <v>25694</v>
      </c>
      <c r="D54" s="85">
        <v>52385</v>
      </c>
      <c r="E54" s="91">
        <v>27672</v>
      </c>
      <c r="F54" s="83">
        <v>59501</v>
      </c>
      <c r="G54" s="84"/>
      <c r="H54" s="90">
        <v>35917.38565999999</v>
      </c>
      <c r="I54" s="85">
        <v>73228.46764999999</v>
      </c>
      <c r="J54" s="90">
        <v>37359.35976585366</v>
      </c>
      <c r="K54" s="86">
        <v>80330.99398048781</v>
      </c>
      <c r="L54" s="87"/>
      <c r="M54" s="352">
        <v>104.014696725156</v>
      </c>
      <c r="N54" s="353">
        <v>109.69913280779653</v>
      </c>
      <c r="O54" s="84"/>
      <c r="P54" s="88">
        <v>42971.63421463415</v>
      </c>
      <c r="Q54" s="92">
        <v>117690.35374634147</v>
      </c>
    </row>
    <row r="55" spans="1:17" s="78" customFormat="1" ht="11.25" customHeight="1">
      <c r="A55" s="93" t="s">
        <v>156</v>
      </c>
      <c r="B55" s="354" t="s">
        <v>157</v>
      </c>
      <c r="C55" s="94">
        <v>153</v>
      </c>
      <c r="D55" s="95">
        <v>0</v>
      </c>
      <c r="E55" s="96">
        <v>17</v>
      </c>
      <c r="F55" s="97">
        <v>0</v>
      </c>
      <c r="G55" s="84"/>
      <c r="H55" s="94">
        <v>213.87716999999998</v>
      </c>
      <c r="I55" s="95">
        <v>0</v>
      </c>
      <c r="J55" s="94">
        <v>22.951326829268293</v>
      </c>
      <c r="K55" s="98">
        <v>0</v>
      </c>
      <c r="L55" s="87"/>
      <c r="M55" s="359">
        <v>10.73107841723747</v>
      </c>
      <c r="N55" s="360" t="s">
        <v>0</v>
      </c>
      <c r="O55" s="84"/>
      <c r="P55" s="99">
        <v>-22.951326829268293</v>
      </c>
      <c r="Q55" s="100">
        <v>22.951326829268293</v>
      </c>
    </row>
    <row r="56" spans="1:17" s="78" customFormat="1" ht="11.25" customHeight="1">
      <c r="A56" s="101" t="s">
        <v>158</v>
      </c>
      <c r="B56" s="357" t="s">
        <v>159</v>
      </c>
      <c r="C56" s="102">
        <v>319</v>
      </c>
      <c r="D56" s="103">
        <v>148</v>
      </c>
      <c r="E56" s="104">
        <v>296</v>
      </c>
      <c r="F56" s="105">
        <v>151</v>
      </c>
      <c r="G56" s="115"/>
      <c r="H56" s="102">
        <v>445.92690999999996</v>
      </c>
      <c r="I56" s="103">
        <v>206.88771999999997</v>
      </c>
      <c r="J56" s="102">
        <v>399.62310243902436</v>
      </c>
      <c r="K56" s="107">
        <v>203.86178536585365</v>
      </c>
      <c r="L56" s="116"/>
      <c r="M56" s="355">
        <v>89.61627869442201</v>
      </c>
      <c r="N56" s="356">
        <v>98.53740249341705</v>
      </c>
      <c r="O56" s="115"/>
      <c r="P56" s="109">
        <v>-195.76131707317072</v>
      </c>
      <c r="Q56" s="110">
        <v>603.484887804878</v>
      </c>
    </row>
    <row r="57" spans="1:17" s="78" customFormat="1" ht="11.25" customHeight="1">
      <c r="A57" s="111" t="s">
        <v>160</v>
      </c>
      <c r="B57" s="358" t="s">
        <v>161</v>
      </c>
      <c r="C57" s="80">
        <v>101</v>
      </c>
      <c r="D57" s="81">
        <v>0</v>
      </c>
      <c r="E57" s="82">
        <v>82</v>
      </c>
      <c r="F57" s="112">
        <v>0</v>
      </c>
      <c r="G57" s="84"/>
      <c r="H57" s="80">
        <v>141.18688999999998</v>
      </c>
      <c r="I57" s="81">
        <v>0</v>
      </c>
      <c r="J57" s="80">
        <v>110.7064</v>
      </c>
      <c r="K57" s="113">
        <v>0</v>
      </c>
      <c r="L57" s="87"/>
      <c r="M57" s="361">
        <v>78.41124625664608</v>
      </c>
      <c r="N57" s="362" t="s">
        <v>0</v>
      </c>
      <c r="O57" s="84"/>
      <c r="P57" s="114">
        <v>-110.7064</v>
      </c>
      <c r="Q57" s="89">
        <v>110.7064</v>
      </c>
    </row>
    <row r="58" spans="1:17" s="78" customFormat="1" ht="11.25" customHeight="1">
      <c r="A58" s="79" t="s">
        <v>162</v>
      </c>
      <c r="B58" s="351" t="s">
        <v>163</v>
      </c>
      <c r="C58" s="90">
        <v>4148</v>
      </c>
      <c r="D58" s="85">
        <v>5845</v>
      </c>
      <c r="E58" s="91">
        <v>6158</v>
      </c>
      <c r="F58" s="83">
        <v>4196</v>
      </c>
      <c r="G58" s="84"/>
      <c r="H58" s="90">
        <v>5798.447719999999</v>
      </c>
      <c r="I58" s="85">
        <v>8170.667049999999</v>
      </c>
      <c r="J58" s="90">
        <v>8313.780624390243</v>
      </c>
      <c r="K58" s="86">
        <v>5664.927492682927</v>
      </c>
      <c r="L58" s="87"/>
      <c r="M58" s="352">
        <v>143.37941852462274</v>
      </c>
      <c r="N58" s="353">
        <v>69.3324970656212</v>
      </c>
      <c r="O58" s="84"/>
      <c r="P58" s="88">
        <v>-2648.8531317073166</v>
      </c>
      <c r="Q58" s="92">
        <v>13978.708117073169</v>
      </c>
    </row>
    <row r="59" spans="1:17" s="78" customFormat="1" ht="11.25" customHeight="1">
      <c r="A59" s="79" t="s">
        <v>164</v>
      </c>
      <c r="B59" s="351" t="s">
        <v>165</v>
      </c>
      <c r="C59" s="90">
        <v>714</v>
      </c>
      <c r="D59" s="85">
        <v>108</v>
      </c>
      <c r="E59" s="91">
        <v>1984</v>
      </c>
      <c r="F59" s="83">
        <v>33</v>
      </c>
      <c r="G59" s="84"/>
      <c r="H59" s="90">
        <v>998.0934599999999</v>
      </c>
      <c r="I59" s="85">
        <v>150.97212</v>
      </c>
      <c r="J59" s="90">
        <v>2678.5548487804876</v>
      </c>
      <c r="K59" s="86">
        <v>44.5525756097561</v>
      </c>
      <c r="L59" s="87"/>
      <c r="M59" s="352">
        <v>268.36713756049335</v>
      </c>
      <c r="N59" s="353">
        <v>29.510465647403045</v>
      </c>
      <c r="O59" s="84"/>
      <c r="P59" s="88">
        <v>-2634.0022731707318</v>
      </c>
      <c r="Q59" s="92">
        <v>2723.1074243902435</v>
      </c>
    </row>
    <row r="60" spans="1:17" s="78" customFormat="1" ht="11.25" customHeight="1">
      <c r="A60" s="93" t="s">
        <v>166</v>
      </c>
      <c r="B60" s="354" t="s">
        <v>167</v>
      </c>
      <c r="C60" s="94">
        <v>0</v>
      </c>
      <c r="D60" s="95">
        <v>0</v>
      </c>
      <c r="E60" s="96">
        <v>0</v>
      </c>
      <c r="F60" s="97">
        <v>0</v>
      </c>
      <c r="G60" s="84"/>
      <c r="H60" s="94">
        <v>0</v>
      </c>
      <c r="I60" s="95">
        <v>0</v>
      </c>
      <c r="J60" s="94">
        <v>0</v>
      </c>
      <c r="K60" s="98">
        <v>0</v>
      </c>
      <c r="L60" s="87"/>
      <c r="M60" s="359" t="s">
        <v>0</v>
      </c>
      <c r="N60" s="360" t="s">
        <v>0</v>
      </c>
      <c r="O60" s="84"/>
      <c r="P60" s="99">
        <v>0</v>
      </c>
      <c r="Q60" s="100">
        <v>0</v>
      </c>
    </row>
    <row r="61" spans="1:17" s="78" customFormat="1" ht="11.25" customHeight="1">
      <c r="A61" s="101" t="s">
        <v>53</v>
      </c>
      <c r="B61" s="357" t="s">
        <v>54</v>
      </c>
      <c r="C61" s="102">
        <v>1494</v>
      </c>
      <c r="D61" s="103">
        <v>2652</v>
      </c>
      <c r="E61" s="104">
        <v>1767</v>
      </c>
      <c r="F61" s="105">
        <v>3359</v>
      </c>
      <c r="G61" s="115"/>
      <c r="H61" s="102">
        <v>2088.44766</v>
      </c>
      <c r="I61" s="103">
        <v>3707.2042799999995</v>
      </c>
      <c r="J61" s="102">
        <v>2385.587912195122</v>
      </c>
      <c r="K61" s="107">
        <v>4534.912165853659</v>
      </c>
      <c r="L61" s="116"/>
      <c r="M61" s="355">
        <v>114.22780459794343</v>
      </c>
      <c r="N61" s="356">
        <v>122.32701041911992</v>
      </c>
      <c r="O61" s="115"/>
      <c r="P61" s="109">
        <v>2149.3242536585367</v>
      </c>
      <c r="Q61" s="110">
        <v>6920.500078048781</v>
      </c>
    </row>
    <row r="62" spans="1:17" s="78" customFormat="1" ht="11.25" customHeight="1">
      <c r="A62" s="111" t="s">
        <v>168</v>
      </c>
      <c r="B62" s="358" t="s">
        <v>169</v>
      </c>
      <c r="C62" s="80">
        <v>112</v>
      </c>
      <c r="D62" s="81">
        <v>63</v>
      </c>
      <c r="E62" s="82">
        <v>311</v>
      </c>
      <c r="F62" s="112">
        <v>276</v>
      </c>
      <c r="G62" s="84"/>
      <c r="H62" s="80">
        <v>156.56367999999998</v>
      </c>
      <c r="I62" s="81">
        <v>88.06706999999999</v>
      </c>
      <c r="J62" s="80">
        <v>419.87427317073167</v>
      </c>
      <c r="K62" s="113">
        <v>372.62154146341464</v>
      </c>
      <c r="L62" s="87"/>
      <c r="M62" s="361">
        <v>268.18114723078287</v>
      </c>
      <c r="N62" s="362">
        <v>423.1110918796489</v>
      </c>
      <c r="O62" s="84"/>
      <c r="P62" s="114">
        <v>-47.252731707317025</v>
      </c>
      <c r="Q62" s="89">
        <v>792.4958146341463</v>
      </c>
    </row>
    <row r="63" spans="1:17" s="78" customFormat="1" ht="11.25" customHeight="1">
      <c r="A63" s="79" t="s">
        <v>170</v>
      </c>
      <c r="B63" s="351" t="s">
        <v>171</v>
      </c>
      <c r="C63" s="90">
        <v>7</v>
      </c>
      <c r="D63" s="85">
        <v>2</v>
      </c>
      <c r="E63" s="91">
        <v>0</v>
      </c>
      <c r="F63" s="83">
        <v>9</v>
      </c>
      <c r="G63" s="84"/>
      <c r="H63" s="90">
        <v>9.785229999999999</v>
      </c>
      <c r="I63" s="85">
        <v>2.7957799999999997</v>
      </c>
      <c r="J63" s="90">
        <v>0</v>
      </c>
      <c r="K63" s="86">
        <v>12.15070243902439</v>
      </c>
      <c r="L63" s="87"/>
      <c r="M63" s="352">
        <v>0</v>
      </c>
      <c r="N63" s="353">
        <v>434.60867589811755</v>
      </c>
      <c r="O63" s="84"/>
      <c r="P63" s="88">
        <v>12.15070243902439</v>
      </c>
      <c r="Q63" s="92">
        <v>12.15070243902439</v>
      </c>
    </row>
    <row r="64" spans="1:17" s="78" customFormat="1" ht="11.25" customHeight="1">
      <c r="A64" s="79" t="s">
        <v>172</v>
      </c>
      <c r="B64" s="351" t="s">
        <v>173</v>
      </c>
      <c r="C64" s="90">
        <v>50</v>
      </c>
      <c r="D64" s="85">
        <v>1</v>
      </c>
      <c r="E64" s="91">
        <v>0</v>
      </c>
      <c r="F64" s="83">
        <v>0</v>
      </c>
      <c r="G64" s="84"/>
      <c r="H64" s="90">
        <v>69.8945</v>
      </c>
      <c r="I64" s="85">
        <v>1.3978899999999999</v>
      </c>
      <c r="J64" s="90">
        <v>0</v>
      </c>
      <c r="K64" s="86">
        <v>0</v>
      </c>
      <c r="L64" s="87"/>
      <c r="M64" s="352">
        <v>0</v>
      </c>
      <c r="N64" s="353">
        <v>0</v>
      </c>
      <c r="O64" s="84"/>
      <c r="P64" s="88">
        <v>0</v>
      </c>
      <c r="Q64" s="92">
        <v>0</v>
      </c>
    </row>
    <row r="65" spans="1:17" s="78" customFormat="1" ht="11.25" customHeight="1">
      <c r="A65" s="93" t="s">
        <v>174</v>
      </c>
      <c r="B65" s="354" t="s">
        <v>175</v>
      </c>
      <c r="C65" s="94">
        <v>1</v>
      </c>
      <c r="D65" s="95">
        <v>0</v>
      </c>
      <c r="E65" s="96">
        <v>0</v>
      </c>
      <c r="F65" s="97">
        <v>0</v>
      </c>
      <c r="G65" s="84"/>
      <c r="H65" s="94">
        <v>1.3978899999999999</v>
      </c>
      <c r="I65" s="95">
        <v>0</v>
      </c>
      <c r="J65" s="94">
        <v>0</v>
      </c>
      <c r="K65" s="98">
        <v>0</v>
      </c>
      <c r="L65" s="87"/>
      <c r="M65" s="359">
        <v>0</v>
      </c>
      <c r="N65" s="360" t="s">
        <v>0</v>
      </c>
      <c r="O65" s="84"/>
      <c r="P65" s="99">
        <v>0</v>
      </c>
      <c r="Q65" s="100">
        <v>0</v>
      </c>
    </row>
    <row r="66" spans="1:17" s="78" customFormat="1" ht="11.25" customHeight="1">
      <c r="A66" s="101" t="s">
        <v>176</v>
      </c>
      <c r="B66" s="357" t="s">
        <v>177</v>
      </c>
      <c r="C66" s="102">
        <v>3727</v>
      </c>
      <c r="D66" s="103">
        <v>267</v>
      </c>
      <c r="E66" s="104">
        <v>3647</v>
      </c>
      <c r="F66" s="105">
        <v>195</v>
      </c>
      <c r="G66" s="115"/>
      <c r="H66" s="102">
        <v>5209.93603</v>
      </c>
      <c r="I66" s="103">
        <v>373.23662999999993</v>
      </c>
      <c r="J66" s="102">
        <v>4923.734643902439</v>
      </c>
      <c r="K66" s="107">
        <v>263.26521951219513</v>
      </c>
      <c r="L66" s="116"/>
      <c r="M66" s="355">
        <v>94.50662379634704</v>
      </c>
      <c r="N66" s="356">
        <v>70.53574015824631</v>
      </c>
      <c r="O66" s="115"/>
      <c r="P66" s="109">
        <v>-4660.469424390243</v>
      </c>
      <c r="Q66" s="110">
        <v>5186.999863414634</v>
      </c>
    </row>
    <row r="67" spans="1:17" s="78" customFormat="1" ht="11.25" customHeight="1">
      <c r="A67" s="111" t="s">
        <v>29</v>
      </c>
      <c r="B67" s="358" t="s">
        <v>30</v>
      </c>
      <c r="C67" s="80">
        <v>16965</v>
      </c>
      <c r="D67" s="81">
        <v>19472</v>
      </c>
      <c r="E67" s="82">
        <v>15175</v>
      </c>
      <c r="F67" s="112">
        <v>25166</v>
      </c>
      <c r="G67" s="84"/>
      <c r="H67" s="80">
        <v>23715.203849999998</v>
      </c>
      <c r="I67" s="81">
        <v>27219.714079999998</v>
      </c>
      <c r="J67" s="80">
        <v>20487.434390243903</v>
      </c>
      <c r="K67" s="113">
        <v>33976.064175609754</v>
      </c>
      <c r="L67" s="87"/>
      <c r="M67" s="361">
        <v>86.38945091860934</v>
      </c>
      <c r="N67" s="362">
        <v>124.82153220181715</v>
      </c>
      <c r="O67" s="84"/>
      <c r="P67" s="114">
        <v>13488.62978536585</v>
      </c>
      <c r="Q67" s="89">
        <v>54463.49856585366</v>
      </c>
    </row>
    <row r="68" spans="1:17" s="78" customFormat="1" ht="11.25" customHeight="1">
      <c r="A68" s="79" t="s">
        <v>178</v>
      </c>
      <c r="B68" s="351" t="s">
        <v>179</v>
      </c>
      <c r="C68" s="90">
        <v>0</v>
      </c>
      <c r="D68" s="85">
        <v>24</v>
      </c>
      <c r="E68" s="91">
        <v>0</v>
      </c>
      <c r="F68" s="83">
        <v>55</v>
      </c>
      <c r="G68" s="84"/>
      <c r="H68" s="90">
        <v>0</v>
      </c>
      <c r="I68" s="85">
        <v>33.54935999999999</v>
      </c>
      <c r="J68" s="90">
        <v>0</v>
      </c>
      <c r="K68" s="86">
        <v>74.25429268292683</v>
      </c>
      <c r="L68" s="87"/>
      <c r="M68" s="352" t="s">
        <v>0</v>
      </c>
      <c r="N68" s="353">
        <v>221.32849235552285</v>
      </c>
      <c r="O68" s="84"/>
      <c r="P68" s="88">
        <v>74.25429268292683</v>
      </c>
      <c r="Q68" s="92">
        <v>74.25429268292683</v>
      </c>
    </row>
    <row r="69" spans="1:17" s="78" customFormat="1" ht="11.25" customHeight="1">
      <c r="A69" s="79" t="s">
        <v>180</v>
      </c>
      <c r="B69" s="351" t="s">
        <v>181</v>
      </c>
      <c r="C69" s="90">
        <v>0</v>
      </c>
      <c r="D69" s="85">
        <v>0</v>
      </c>
      <c r="E69" s="91">
        <v>0</v>
      </c>
      <c r="F69" s="83">
        <v>0</v>
      </c>
      <c r="G69" s="84"/>
      <c r="H69" s="90">
        <v>0</v>
      </c>
      <c r="I69" s="85">
        <v>0</v>
      </c>
      <c r="J69" s="90">
        <v>0</v>
      </c>
      <c r="K69" s="86">
        <v>0</v>
      </c>
      <c r="L69" s="87"/>
      <c r="M69" s="352" t="s">
        <v>0</v>
      </c>
      <c r="N69" s="353" t="s">
        <v>0</v>
      </c>
      <c r="O69" s="84"/>
      <c r="P69" s="88">
        <v>0</v>
      </c>
      <c r="Q69" s="92">
        <v>0</v>
      </c>
    </row>
    <row r="70" spans="1:17" s="78" customFormat="1" ht="11.25" customHeight="1">
      <c r="A70" s="93" t="s">
        <v>15</v>
      </c>
      <c r="B70" s="354" t="s">
        <v>16</v>
      </c>
      <c r="C70" s="94">
        <v>263887</v>
      </c>
      <c r="D70" s="95">
        <v>526668</v>
      </c>
      <c r="E70" s="96">
        <v>318026</v>
      </c>
      <c r="F70" s="97">
        <v>597002</v>
      </c>
      <c r="G70" s="84"/>
      <c r="H70" s="94">
        <v>368884.99843</v>
      </c>
      <c r="I70" s="95">
        <v>736223.9305199999</v>
      </c>
      <c r="J70" s="94">
        <v>429359.9215414634</v>
      </c>
      <c r="K70" s="98">
        <v>805999.2952780487</v>
      </c>
      <c r="L70" s="87"/>
      <c r="M70" s="359">
        <v>116.39397735577452</v>
      </c>
      <c r="N70" s="360">
        <v>109.47746492140863</v>
      </c>
      <c r="O70" s="84"/>
      <c r="P70" s="99">
        <v>376639.3737365853</v>
      </c>
      <c r="Q70" s="100">
        <v>1235359.2168195122</v>
      </c>
    </row>
    <row r="71" spans="1:17" s="78" customFormat="1" ht="11.25" customHeight="1">
      <c r="A71" s="101" t="s">
        <v>182</v>
      </c>
      <c r="B71" s="357" t="s">
        <v>183</v>
      </c>
      <c r="C71" s="102">
        <v>23</v>
      </c>
      <c r="D71" s="103">
        <v>1</v>
      </c>
      <c r="E71" s="104">
        <v>5</v>
      </c>
      <c r="F71" s="105">
        <v>24</v>
      </c>
      <c r="G71" s="115"/>
      <c r="H71" s="102">
        <v>32.151469999999996</v>
      </c>
      <c r="I71" s="103">
        <v>1.3978899999999999</v>
      </c>
      <c r="J71" s="102">
        <v>6.750390243902439</v>
      </c>
      <c r="K71" s="107">
        <v>32.401873170731704</v>
      </c>
      <c r="L71" s="116"/>
      <c r="M71" s="355">
        <v>20.99558820763853</v>
      </c>
      <c r="N71" s="356">
        <v>999</v>
      </c>
      <c r="O71" s="115"/>
      <c r="P71" s="109">
        <v>25.651482926829267</v>
      </c>
      <c r="Q71" s="110">
        <v>39.15226341463414</v>
      </c>
    </row>
    <row r="72" spans="1:17" s="78" customFormat="1" ht="11.25" customHeight="1">
      <c r="A72" s="111" t="s">
        <v>184</v>
      </c>
      <c r="B72" s="358" t="s">
        <v>185</v>
      </c>
      <c r="C72" s="80">
        <v>0</v>
      </c>
      <c r="D72" s="81">
        <v>27</v>
      </c>
      <c r="E72" s="82">
        <v>0</v>
      </c>
      <c r="F72" s="112">
        <v>52</v>
      </c>
      <c r="G72" s="84"/>
      <c r="H72" s="80">
        <v>0</v>
      </c>
      <c r="I72" s="81">
        <v>37.74303</v>
      </c>
      <c r="J72" s="80">
        <v>0</v>
      </c>
      <c r="K72" s="113">
        <v>70.20405853658536</v>
      </c>
      <c r="L72" s="87"/>
      <c r="M72" s="361" t="s">
        <v>0</v>
      </c>
      <c r="N72" s="362">
        <v>186.00535923211618</v>
      </c>
      <c r="O72" s="84"/>
      <c r="P72" s="114">
        <v>70.20405853658536</v>
      </c>
      <c r="Q72" s="89">
        <v>70.20405853658536</v>
      </c>
    </row>
    <row r="73" spans="1:17" s="78" customFormat="1" ht="11.25" customHeight="1">
      <c r="A73" s="79" t="s">
        <v>186</v>
      </c>
      <c r="B73" s="351" t="s">
        <v>187</v>
      </c>
      <c r="C73" s="90">
        <v>1692</v>
      </c>
      <c r="D73" s="85">
        <v>166</v>
      </c>
      <c r="E73" s="91">
        <v>164</v>
      </c>
      <c r="F73" s="83">
        <v>191</v>
      </c>
      <c r="G73" s="84"/>
      <c r="H73" s="90">
        <v>2365.22988</v>
      </c>
      <c r="I73" s="85">
        <v>232.04973999999999</v>
      </c>
      <c r="J73" s="90">
        <v>221.4128</v>
      </c>
      <c r="K73" s="86">
        <v>257.8649073170732</v>
      </c>
      <c r="L73" s="87"/>
      <c r="M73" s="352">
        <v>9.361153512909283</v>
      </c>
      <c r="N73" s="353">
        <v>111.12484216404343</v>
      </c>
      <c r="O73" s="84"/>
      <c r="P73" s="88">
        <v>36.45210731707317</v>
      </c>
      <c r="Q73" s="92">
        <v>479.2777073170732</v>
      </c>
    </row>
    <row r="74" spans="1:17" s="78" customFormat="1" ht="11.25" customHeight="1">
      <c r="A74" s="79" t="s">
        <v>188</v>
      </c>
      <c r="B74" s="351" t="s">
        <v>189</v>
      </c>
      <c r="C74" s="90">
        <v>0</v>
      </c>
      <c r="D74" s="85">
        <v>0</v>
      </c>
      <c r="E74" s="91">
        <v>0</v>
      </c>
      <c r="F74" s="83">
        <v>0</v>
      </c>
      <c r="G74" s="84"/>
      <c r="H74" s="90">
        <v>0</v>
      </c>
      <c r="I74" s="85">
        <v>0</v>
      </c>
      <c r="J74" s="90">
        <v>0</v>
      </c>
      <c r="K74" s="86">
        <v>0</v>
      </c>
      <c r="L74" s="87"/>
      <c r="M74" s="352" t="s">
        <v>0</v>
      </c>
      <c r="N74" s="353" t="s">
        <v>0</v>
      </c>
      <c r="O74" s="84"/>
      <c r="P74" s="88">
        <v>0</v>
      </c>
      <c r="Q74" s="92">
        <v>0</v>
      </c>
    </row>
    <row r="75" spans="1:17" s="78" customFormat="1" ht="11.25" customHeight="1">
      <c r="A75" s="93" t="s">
        <v>33</v>
      </c>
      <c r="B75" s="354" t="s">
        <v>34</v>
      </c>
      <c r="C75" s="94">
        <v>14489</v>
      </c>
      <c r="D75" s="95">
        <v>28844</v>
      </c>
      <c r="E75" s="96">
        <v>15235</v>
      </c>
      <c r="F75" s="97">
        <v>21540</v>
      </c>
      <c r="G75" s="84"/>
      <c r="H75" s="94">
        <v>20254.028209999997</v>
      </c>
      <c r="I75" s="95">
        <v>40320.73916</v>
      </c>
      <c r="J75" s="94">
        <v>20568.43907317073</v>
      </c>
      <c r="K75" s="98">
        <v>29080.681170731707</v>
      </c>
      <c r="L75" s="87"/>
      <c r="M75" s="359">
        <v>101.55233744078376</v>
      </c>
      <c r="N75" s="360">
        <v>72.12338309408042</v>
      </c>
      <c r="O75" s="84"/>
      <c r="P75" s="99">
        <v>8512.242097560975</v>
      </c>
      <c r="Q75" s="100">
        <v>49649.120243902435</v>
      </c>
    </row>
    <row r="76" spans="1:17" s="78" customFormat="1" ht="11.25" customHeight="1">
      <c r="A76" s="101" t="s">
        <v>190</v>
      </c>
      <c r="B76" s="357" t="s">
        <v>191</v>
      </c>
      <c r="C76" s="102">
        <v>0</v>
      </c>
      <c r="D76" s="103">
        <v>0</v>
      </c>
      <c r="E76" s="104">
        <v>6</v>
      </c>
      <c r="F76" s="105">
        <v>0</v>
      </c>
      <c r="G76" s="115"/>
      <c r="H76" s="102">
        <v>0</v>
      </c>
      <c r="I76" s="103">
        <v>0</v>
      </c>
      <c r="J76" s="102">
        <v>8.100468292682926</v>
      </c>
      <c r="K76" s="107">
        <v>0</v>
      </c>
      <c r="L76" s="116"/>
      <c r="M76" s="355" t="s">
        <v>0</v>
      </c>
      <c r="N76" s="356" t="s">
        <v>0</v>
      </c>
      <c r="O76" s="115"/>
      <c r="P76" s="109">
        <v>-8.100468292682926</v>
      </c>
      <c r="Q76" s="110">
        <v>8.100468292682926</v>
      </c>
    </row>
    <row r="77" spans="1:17" s="78" customFormat="1" ht="11.25" customHeight="1">
      <c r="A77" s="111" t="s">
        <v>192</v>
      </c>
      <c r="B77" s="358" t="s">
        <v>193</v>
      </c>
      <c r="C77" s="80">
        <v>0</v>
      </c>
      <c r="D77" s="81">
        <v>0</v>
      </c>
      <c r="E77" s="82">
        <v>0</v>
      </c>
      <c r="F77" s="112">
        <v>0</v>
      </c>
      <c r="G77" s="84"/>
      <c r="H77" s="80">
        <v>0</v>
      </c>
      <c r="I77" s="81">
        <v>0</v>
      </c>
      <c r="J77" s="80">
        <v>0</v>
      </c>
      <c r="K77" s="113">
        <v>0</v>
      </c>
      <c r="L77" s="87"/>
      <c r="M77" s="361" t="s">
        <v>0</v>
      </c>
      <c r="N77" s="362" t="s">
        <v>0</v>
      </c>
      <c r="O77" s="84"/>
      <c r="P77" s="114">
        <v>0</v>
      </c>
      <c r="Q77" s="89">
        <v>0</v>
      </c>
    </row>
    <row r="78" spans="1:17" s="78" customFormat="1" ht="11.25" customHeight="1">
      <c r="A78" s="79" t="s">
        <v>194</v>
      </c>
      <c r="B78" s="351" t="s">
        <v>195</v>
      </c>
      <c r="C78" s="90">
        <v>265</v>
      </c>
      <c r="D78" s="85">
        <v>375</v>
      </c>
      <c r="E78" s="91">
        <v>271</v>
      </c>
      <c r="F78" s="83">
        <v>596</v>
      </c>
      <c r="G78" s="84"/>
      <c r="H78" s="90">
        <v>370.44084999999995</v>
      </c>
      <c r="I78" s="85">
        <v>524.20875</v>
      </c>
      <c r="J78" s="90">
        <v>365.87115121951217</v>
      </c>
      <c r="K78" s="86">
        <v>804.6465170731707</v>
      </c>
      <c r="L78" s="87"/>
      <c r="M78" s="352">
        <v>98.76641607412148</v>
      </c>
      <c r="N78" s="353">
        <v>153.4973456801648</v>
      </c>
      <c r="O78" s="84"/>
      <c r="P78" s="88">
        <v>438.7753658536585</v>
      </c>
      <c r="Q78" s="92">
        <v>1170.5176682926829</v>
      </c>
    </row>
    <row r="79" spans="1:17" s="78" customFormat="1" ht="11.25" customHeight="1">
      <c r="A79" s="79" t="s">
        <v>196</v>
      </c>
      <c r="B79" s="351" t="s">
        <v>197</v>
      </c>
      <c r="C79" s="90">
        <v>0</v>
      </c>
      <c r="D79" s="85">
        <v>0</v>
      </c>
      <c r="E79" s="91">
        <v>0</v>
      </c>
      <c r="F79" s="83">
        <v>0</v>
      </c>
      <c r="G79" s="84"/>
      <c r="H79" s="90">
        <v>0</v>
      </c>
      <c r="I79" s="85">
        <v>0</v>
      </c>
      <c r="J79" s="90">
        <v>0</v>
      </c>
      <c r="K79" s="86">
        <v>0</v>
      </c>
      <c r="L79" s="87"/>
      <c r="M79" s="352" t="s">
        <v>0</v>
      </c>
      <c r="N79" s="353" t="s">
        <v>0</v>
      </c>
      <c r="O79" s="84"/>
      <c r="P79" s="88">
        <v>0</v>
      </c>
      <c r="Q79" s="92">
        <v>0</v>
      </c>
    </row>
    <row r="80" spans="1:17" s="78" customFormat="1" ht="11.25" customHeight="1">
      <c r="A80" s="93" t="s">
        <v>198</v>
      </c>
      <c r="B80" s="354" t="s">
        <v>199</v>
      </c>
      <c r="C80" s="94">
        <v>22</v>
      </c>
      <c r="D80" s="95">
        <v>633</v>
      </c>
      <c r="E80" s="96">
        <v>14</v>
      </c>
      <c r="F80" s="97">
        <v>663</v>
      </c>
      <c r="G80" s="84"/>
      <c r="H80" s="94">
        <v>30.753579999999996</v>
      </c>
      <c r="I80" s="95">
        <v>884.8643699999999</v>
      </c>
      <c r="J80" s="94">
        <v>18.90109268292683</v>
      </c>
      <c r="K80" s="98">
        <v>895.1017463414634</v>
      </c>
      <c r="L80" s="87"/>
      <c r="M80" s="359">
        <v>61.45981275326916</v>
      </c>
      <c r="N80" s="360">
        <v>101.1569429947172</v>
      </c>
      <c r="O80" s="84"/>
      <c r="P80" s="99">
        <v>876.2006536585366</v>
      </c>
      <c r="Q80" s="100">
        <v>914.0028390243901</v>
      </c>
    </row>
    <row r="81" spans="1:17" s="78" customFormat="1" ht="11.25" customHeight="1">
      <c r="A81" s="101" t="s">
        <v>200</v>
      </c>
      <c r="B81" s="357" t="s">
        <v>201</v>
      </c>
      <c r="C81" s="102">
        <v>0</v>
      </c>
      <c r="D81" s="103">
        <v>19</v>
      </c>
      <c r="E81" s="104">
        <v>0</v>
      </c>
      <c r="F81" s="105">
        <v>0</v>
      </c>
      <c r="G81" s="115"/>
      <c r="H81" s="102">
        <v>0</v>
      </c>
      <c r="I81" s="103">
        <v>26.55991</v>
      </c>
      <c r="J81" s="102">
        <v>0</v>
      </c>
      <c r="K81" s="107">
        <v>0</v>
      </c>
      <c r="L81" s="116"/>
      <c r="M81" s="355" t="s">
        <v>0</v>
      </c>
      <c r="N81" s="356">
        <v>0</v>
      </c>
      <c r="O81" s="115"/>
      <c r="P81" s="109">
        <v>0</v>
      </c>
      <c r="Q81" s="110">
        <v>0</v>
      </c>
    </row>
    <row r="82" spans="1:17" s="78" customFormat="1" ht="11.25" customHeight="1">
      <c r="A82" s="111" t="s">
        <v>202</v>
      </c>
      <c r="B82" s="358" t="s">
        <v>203</v>
      </c>
      <c r="C82" s="80">
        <v>0</v>
      </c>
      <c r="D82" s="81">
        <v>0</v>
      </c>
      <c r="E82" s="82">
        <v>0</v>
      </c>
      <c r="F82" s="112">
        <v>0</v>
      </c>
      <c r="G82" s="84"/>
      <c r="H82" s="80">
        <v>0</v>
      </c>
      <c r="I82" s="81">
        <v>0</v>
      </c>
      <c r="J82" s="80">
        <v>0</v>
      </c>
      <c r="K82" s="113">
        <v>0</v>
      </c>
      <c r="L82" s="87"/>
      <c r="M82" s="361" t="s">
        <v>0</v>
      </c>
      <c r="N82" s="362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204</v>
      </c>
      <c r="B83" s="351" t="s">
        <v>205</v>
      </c>
      <c r="C83" s="90">
        <v>0</v>
      </c>
      <c r="D83" s="85">
        <v>53</v>
      </c>
      <c r="E83" s="91">
        <v>0</v>
      </c>
      <c r="F83" s="83">
        <v>0</v>
      </c>
      <c r="G83" s="84"/>
      <c r="H83" s="90">
        <v>0</v>
      </c>
      <c r="I83" s="85">
        <v>74.08816999999999</v>
      </c>
      <c r="J83" s="90">
        <v>0</v>
      </c>
      <c r="K83" s="86">
        <v>0</v>
      </c>
      <c r="L83" s="87"/>
      <c r="M83" s="352" t="s">
        <v>0</v>
      </c>
      <c r="N83" s="353">
        <v>0</v>
      </c>
      <c r="O83" s="84"/>
      <c r="P83" s="88">
        <v>0</v>
      </c>
      <c r="Q83" s="92">
        <v>0</v>
      </c>
    </row>
    <row r="84" spans="1:17" s="78" customFormat="1" ht="11.25" customHeight="1">
      <c r="A84" s="79" t="s">
        <v>206</v>
      </c>
      <c r="B84" s="351" t="s">
        <v>207</v>
      </c>
      <c r="C84" s="90">
        <v>0</v>
      </c>
      <c r="D84" s="85">
        <v>201</v>
      </c>
      <c r="E84" s="91">
        <v>1</v>
      </c>
      <c r="F84" s="83">
        <v>50</v>
      </c>
      <c r="G84" s="84"/>
      <c r="H84" s="90">
        <v>0</v>
      </c>
      <c r="I84" s="85">
        <v>280.97589</v>
      </c>
      <c r="J84" s="90">
        <v>1.3500780487804878</v>
      </c>
      <c r="K84" s="86">
        <v>67.50390243902439</v>
      </c>
      <c r="L84" s="87"/>
      <c r="M84" s="352" t="s">
        <v>0</v>
      </c>
      <c r="N84" s="353">
        <v>24.02480242665105</v>
      </c>
      <c r="O84" s="84"/>
      <c r="P84" s="88">
        <v>66.1538243902439</v>
      </c>
      <c r="Q84" s="92">
        <v>68.85398048780488</v>
      </c>
    </row>
    <row r="85" spans="1:17" s="78" customFormat="1" ht="11.25" customHeight="1">
      <c r="A85" s="93" t="s">
        <v>208</v>
      </c>
      <c r="B85" s="354" t="s">
        <v>209</v>
      </c>
      <c r="C85" s="94">
        <v>0</v>
      </c>
      <c r="D85" s="95">
        <v>0</v>
      </c>
      <c r="E85" s="96">
        <v>0</v>
      </c>
      <c r="F85" s="97">
        <v>0</v>
      </c>
      <c r="G85" s="84"/>
      <c r="H85" s="94">
        <v>0</v>
      </c>
      <c r="I85" s="95">
        <v>0</v>
      </c>
      <c r="J85" s="94">
        <v>0</v>
      </c>
      <c r="K85" s="98">
        <v>0</v>
      </c>
      <c r="L85" s="87"/>
      <c r="M85" s="359" t="s">
        <v>0</v>
      </c>
      <c r="N85" s="360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210</v>
      </c>
      <c r="B86" s="357" t="s">
        <v>211</v>
      </c>
      <c r="C86" s="102">
        <v>359</v>
      </c>
      <c r="D86" s="103">
        <v>32</v>
      </c>
      <c r="E86" s="104">
        <v>0</v>
      </c>
      <c r="F86" s="105">
        <v>16</v>
      </c>
      <c r="G86" s="115"/>
      <c r="H86" s="102">
        <v>501.84250999999995</v>
      </c>
      <c r="I86" s="103">
        <v>44.732479999999995</v>
      </c>
      <c r="J86" s="102">
        <v>0</v>
      </c>
      <c r="K86" s="107">
        <v>21.601248780487804</v>
      </c>
      <c r="L86" s="116"/>
      <c r="M86" s="355">
        <v>0</v>
      </c>
      <c r="N86" s="356">
        <v>48.28985287756862</v>
      </c>
      <c r="O86" s="115"/>
      <c r="P86" s="109">
        <v>21.601248780487804</v>
      </c>
      <c r="Q86" s="110">
        <v>21.601248780487804</v>
      </c>
    </row>
    <row r="87" spans="1:17" s="78" customFormat="1" ht="11.25" customHeight="1">
      <c r="A87" s="111" t="s">
        <v>17</v>
      </c>
      <c r="B87" s="358" t="s">
        <v>18</v>
      </c>
      <c r="C87" s="80">
        <v>67743</v>
      </c>
      <c r="D87" s="81">
        <v>167807</v>
      </c>
      <c r="E87" s="82">
        <v>77798</v>
      </c>
      <c r="F87" s="112">
        <v>227066</v>
      </c>
      <c r="G87" s="84"/>
      <c r="H87" s="80">
        <v>94697.26226999999</v>
      </c>
      <c r="I87" s="81">
        <v>234575.72723</v>
      </c>
      <c r="J87" s="80">
        <v>105033.37203902438</v>
      </c>
      <c r="K87" s="113">
        <v>306556.8222243902</v>
      </c>
      <c r="L87" s="87"/>
      <c r="M87" s="361">
        <v>110.91489819373466</v>
      </c>
      <c r="N87" s="362">
        <v>130.68565356031624</v>
      </c>
      <c r="O87" s="84"/>
      <c r="P87" s="114">
        <v>201523.45018536586</v>
      </c>
      <c r="Q87" s="89">
        <v>411590.1942634146</v>
      </c>
    </row>
    <row r="88" spans="1:17" s="78" customFormat="1" ht="11.25" customHeight="1">
      <c r="A88" s="79" t="s">
        <v>212</v>
      </c>
      <c r="B88" s="351" t="s">
        <v>213</v>
      </c>
      <c r="C88" s="90">
        <v>78</v>
      </c>
      <c r="D88" s="85">
        <v>213</v>
      </c>
      <c r="E88" s="91">
        <v>221</v>
      </c>
      <c r="F88" s="83">
        <v>14</v>
      </c>
      <c r="G88" s="84"/>
      <c r="H88" s="90">
        <v>109.03541999999999</v>
      </c>
      <c r="I88" s="85">
        <v>297.75057</v>
      </c>
      <c r="J88" s="90">
        <v>298.3672487804878</v>
      </c>
      <c r="K88" s="86">
        <v>18.90109268292683</v>
      </c>
      <c r="L88" s="87"/>
      <c r="M88" s="352">
        <v>273.64249963955547</v>
      </c>
      <c r="N88" s="353">
        <v>6.347961880619349</v>
      </c>
      <c r="O88" s="84"/>
      <c r="P88" s="88">
        <v>-279.46615609756094</v>
      </c>
      <c r="Q88" s="92">
        <v>317.26834146341463</v>
      </c>
    </row>
    <row r="89" spans="1:17" s="78" customFormat="1" ht="11.25" customHeight="1">
      <c r="A89" s="79" t="s">
        <v>214</v>
      </c>
      <c r="B89" s="351" t="s">
        <v>215</v>
      </c>
      <c r="C89" s="90">
        <v>3769</v>
      </c>
      <c r="D89" s="85">
        <v>5220</v>
      </c>
      <c r="E89" s="91">
        <v>4044</v>
      </c>
      <c r="F89" s="83">
        <v>6446</v>
      </c>
      <c r="G89" s="84"/>
      <c r="H89" s="90">
        <v>5268.64741</v>
      </c>
      <c r="I89" s="85">
        <v>7296.9857999999995</v>
      </c>
      <c r="J89" s="90">
        <v>5459.715629268292</v>
      </c>
      <c r="K89" s="86">
        <v>8702.603102439025</v>
      </c>
      <c r="L89" s="87"/>
      <c r="M89" s="352">
        <v>103.62651368367604</v>
      </c>
      <c r="N89" s="353">
        <v>119.26298530605646</v>
      </c>
      <c r="O89" s="84"/>
      <c r="P89" s="88">
        <v>3242.887473170733</v>
      </c>
      <c r="Q89" s="92">
        <v>14162.318731707317</v>
      </c>
    </row>
    <row r="90" spans="1:17" s="78" customFormat="1" ht="11.25" customHeight="1">
      <c r="A90" s="93" t="s">
        <v>216</v>
      </c>
      <c r="B90" s="354" t="s">
        <v>64</v>
      </c>
      <c r="C90" s="94">
        <v>4736</v>
      </c>
      <c r="D90" s="95">
        <v>20488</v>
      </c>
      <c r="E90" s="96">
        <v>8208</v>
      </c>
      <c r="F90" s="97">
        <v>27278</v>
      </c>
      <c r="G90" s="84"/>
      <c r="H90" s="94">
        <v>6620.407039999999</v>
      </c>
      <c r="I90" s="95">
        <v>28639.970319999997</v>
      </c>
      <c r="J90" s="94">
        <v>11081.440624390243</v>
      </c>
      <c r="K90" s="98">
        <v>36827.429014634145</v>
      </c>
      <c r="L90" s="87"/>
      <c r="M90" s="359">
        <v>167.38307112292367</v>
      </c>
      <c r="N90" s="360">
        <v>128.58752506777788</v>
      </c>
      <c r="O90" s="84"/>
      <c r="P90" s="99">
        <v>25745.988390243903</v>
      </c>
      <c r="Q90" s="100">
        <v>47908.869639024386</v>
      </c>
    </row>
    <row r="91" spans="1:17" s="78" customFormat="1" ht="11.25" customHeight="1">
      <c r="A91" s="101" t="s">
        <v>217</v>
      </c>
      <c r="B91" s="357" t="s">
        <v>76</v>
      </c>
      <c r="C91" s="102">
        <v>17174</v>
      </c>
      <c r="D91" s="103">
        <v>10085</v>
      </c>
      <c r="E91" s="104">
        <v>30243</v>
      </c>
      <c r="F91" s="105">
        <v>9022</v>
      </c>
      <c r="G91" s="115"/>
      <c r="H91" s="102">
        <v>24007.362859999997</v>
      </c>
      <c r="I91" s="103">
        <v>14097.72065</v>
      </c>
      <c r="J91" s="102">
        <v>40830.41042926829</v>
      </c>
      <c r="K91" s="107">
        <v>12180.40415609756</v>
      </c>
      <c r="L91" s="116"/>
      <c r="M91" s="355">
        <v>170.0745336644122</v>
      </c>
      <c r="N91" s="356">
        <v>86.39981212918671</v>
      </c>
      <c r="O91" s="115"/>
      <c r="P91" s="109">
        <v>-28650.00627317073</v>
      </c>
      <c r="Q91" s="110">
        <v>53010.81458536585</v>
      </c>
    </row>
    <row r="92" spans="1:17" s="78" customFormat="1" ht="11.25" customHeight="1">
      <c r="A92" s="111" t="s">
        <v>218</v>
      </c>
      <c r="B92" s="358" t="s">
        <v>219</v>
      </c>
      <c r="C92" s="80">
        <v>14034</v>
      </c>
      <c r="D92" s="81">
        <v>756</v>
      </c>
      <c r="E92" s="82">
        <v>27137</v>
      </c>
      <c r="F92" s="112">
        <v>2751</v>
      </c>
      <c r="G92" s="84"/>
      <c r="H92" s="80">
        <v>19617.98826</v>
      </c>
      <c r="I92" s="81">
        <v>1056.8048399999998</v>
      </c>
      <c r="J92" s="80">
        <v>36637.0680097561</v>
      </c>
      <c r="K92" s="113">
        <v>3714.064712195122</v>
      </c>
      <c r="L92" s="87"/>
      <c r="M92" s="361">
        <v>186.75242091186826</v>
      </c>
      <c r="N92" s="362">
        <v>351.44281816452724</v>
      </c>
      <c r="O92" s="84"/>
      <c r="P92" s="114">
        <v>-32923.00329756098</v>
      </c>
      <c r="Q92" s="89">
        <v>40351.13272195122</v>
      </c>
    </row>
    <row r="93" spans="1:17" s="78" customFormat="1" ht="11.25" customHeight="1">
      <c r="A93" s="79" t="s">
        <v>220</v>
      </c>
      <c r="B93" s="351" t="s">
        <v>221</v>
      </c>
      <c r="C93" s="90">
        <v>0</v>
      </c>
      <c r="D93" s="85">
        <v>225</v>
      </c>
      <c r="E93" s="91">
        <v>0</v>
      </c>
      <c r="F93" s="83">
        <v>342</v>
      </c>
      <c r="G93" s="84"/>
      <c r="H93" s="90">
        <v>0</v>
      </c>
      <c r="I93" s="85">
        <v>314.52524999999997</v>
      </c>
      <c r="J93" s="90">
        <v>0</v>
      </c>
      <c r="K93" s="86">
        <v>461.7266926829268</v>
      </c>
      <c r="L93" s="87"/>
      <c r="M93" s="352" t="s">
        <v>0</v>
      </c>
      <c r="N93" s="353">
        <v>146.80115274780857</v>
      </c>
      <c r="O93" s="84"/>
      <c r="P93" s="88">
        <v>461.7266926829268</v>
      </c>
      <c r="Q93" s="92">
        <v>461.7266926829268</v>
      </c>
    </row>
    <row r="94" spans="1:17" s="78" customFormat="1" ht="11.25" customHeight="1">
      <c r="A94" s="79" t="s">
        <v>222</v>
      </c>
      <c r="B94" s="351" t="s">
        <v>223</v>
      </c>
      <c r="C94" s="90">
        <v>1029</v>
      </c>
      <c r="D94" s="85">
        <v>1596</v>
      </c>
      <c r="E94" s="91">
        <v>799</v>
      </c>
      <c r="F94" s="83">
        <v>1765</v>
      </c>
      <c r="G94" s="84"/>
      <c r="H94" s="90">
        <v>1438.4288099999999</v>
      </c>
      <c r="I94" s="85">
        <v>2231.03244</v>
      </c>
      <c r="J94" s="90">
        <v>1078.7123609756097</v>
      </c>
      <c r="K94" s="86">
        <v>2382.887756097561</v>
      </c>
      <c r="L94" s="87"/>
      <c r="M94" s="352">
        <v>74.9924051490327</v>
      </c>
      <c r="N94" s="353">
        <v>106.80650417156468</v>
      </c>
      <c r="O94" s="84"/>
      <c r="P94" s="88">
        <v>1304.1753951219514</v>
      </c>
      <c r="Q94" s="92">
        <v>3461.6001170731706</v>
      </c>
    </row>
    <row r="95" spans="1:17" s="78" customFormat="1" ht="11.25" customHeight="1">
      <c r="A95" s="93" t="s">
        <v>31</v>
      </c>
      <c r="B95" s="354" t="s">
        <v>32</v>
      </c>
      <c r="C95" s="94">
        <v>17921</v>
      </c>
      <c r="D95" s="95">
        <v>5895</v>
      </c>
      <c r="E95" s="96">
        <v>20425</v>
      </c>
      <c r="F95" s="97">
        <v>16579</v>
      </c>
      <c r="G95" s="84"/>
      <c r="H95" s="94">
        <v>25051.586689999996</v>
      </c>
      <c r="I95" s="95">
        <v>8240.561549999999</v>
      </c>
      <c r="J95" s="94">
        <v>27575.344146341464</v>
      </c>
      <c r="K95" s="98">
        <v>22382.943970731707</v>
      </c>
      <c r="L95" s="87"/>
      <c r="M95" s="359">
        <v>110.07424195350026</v>
      </c>
      <c r="N95" s="360">
        <v>271.61915889981685</v>
      </c>
      <c r="O95" s="84"/>
      <c r="P95" s="99">
        <v>-5192.400175609757</v>
      </c>
      <c r="Q95" s="100">
        <v>49958.28811707317</v>
      </c>
    </row>
    <row r="96" spans="1:17" s="78" customFormat="1" ht="11.25" customHeight="1">
      <c r="A96" s="101" t="s">
        <v>224</v>
      </c>
      <c r="B96" s="357" t="s">
        <v>225</v>
      </c>
      <c r="C96" s="102">
        <v>1473</v>
      </c>
      <c r="D96" s="103">
        <v>113</v>
      </c>
      <c r="E96" s="104">
        <v>1256</v>
      </c>
      <c r="F96" s="105">
        <v>432</v>
      </c>
      <c r="G96" s="115"/>
      <c r="H96" s="102">
        <v>2059.09197</v>
      </c>
      <c r="I96" s="103">
        <v>157.96157</v>
      </c>
      <c r="J96" s="102">
        <v>1695.6980292682927</v>
      </c>
      <c r="K96" s="107">
        <v>583.2337170731707</v>
      </c>
      <c r="L96" s="116"/>
      <c r="M96" s="355">
        <v>82.35173824063297</v>
      </c>
      <c r="N96" s="356">
        <v>369.2250697895512</v>
      </c>
      <c r="O96" s="115"/>
      <c r="P96" s="109">
        <v>-1112.464312195122</v>
      </c>
      <c r="Q96" s="110">
        <v>2278.9317463414636</v>
      </c>
    </row>
    <row r="97" spans="1:17" s="78" customFormat="1" ht="11.25" customHeight="1">
      <c r="A97" s="111" t="s">
        <v>226</v>
      </c>
      <c r="B97" s="358" t="s">
        <v>227</v>
      </c>
      <c r="C97" s="80">
        <v>4564</v>
      </c>
      <c r="D97" s="81">
        <v>5401</v>
      </c>
      <c r="E97" s="82">
        <v>4718</v>
      </c>
      <c r="F97" s="112">
        <v>7049</v>
      </c>
      <c r="G97" s="84"/>
      <c r="H97" s="80">
        <v>6379.969959999999</v>
      </c>
      <c r="I97" s="81">
        <v>7550.003889999999</v>
      </c>
      <c r="J97" s="80">
        <v>6369.668234146341</v>
      </c>
      <c r="K97" s="113">
        <v>9516.700165853657</v>
      </c>
      <c r="L97" s="87"/>
      <c r="M97" s="361">
        <v>99.8385301824578</v>
      </c>
      <c r="N97" s="362">
        <v>126.04894387483101</v>
      </c>
      <c r="O97" s="84"/>
      <c r="P97" s="114">
        <v>3147.0319317073163</v>
      </c>
      <c r="Q97" s="89">
        <v>15886.3684</v>
      </c>
    </row>
    <row r="98" spans="1:17" s="78" customFormat="1" ht="11.25" customHeight="1">
      <c r="A98" s="79" t="s">
        <v>228</v>
      </c>
      <c r="B98" s="351" t="s">
        <v>229</v>
      </c>
      <c r="C98" s="90">
        <v>415</v>
      </c>
      <c r="D98" s="85">
        <v>63</v>
      </c>
      <c r="E98" s="91">
        <v>2</v>
      </c>
      <c r="F98" s="83">
        <v>357</v>
      </c>
      <c r="G98" s="84"/>
      <c r="H98" s="90">
        <v>580.1243499999999</v>
      </c>
      <c r="I98" s="85">
        <v>88.06706999999999</v>
      </c>
      <c r="J98" s="90">
        <v>2.7001560975609755</v>
      </c>
      <c r="K98" s="86">
        <v>481.97786341463416</v>
      </c>
      <c r="L98" s="87"/>
      <c r="M98" s="352">
        <v>0.4654443650849987</v>
      </c>
      <c r="N98" s="353">
        <v>547.284999279111</v>
      </c>
      <c r="O98" s="84"/>
      <c r="P98" s="88">
        <v>479.2777073170732</v>
      </c>
      <c r="Q98" s="92">
        <v>484.67801951219514</v>
      </c>
    </row>
    <row r="99" spans="1:17" s="78" customFormat="1" ht="11.25" customHeight="1">
      <c r="A99" s="79" t="s">
        <v>230</v>
      </c>
      <c r="B99" s="351" t="s">
        <v>74</v>
      </c>
      <c r="C99" s="90">
        <v>86698</v>
      </c>
      <c r="D99" s="85">
        <v>6711</v>
      </c>
      <c r="E99" s="91">
        <v>119515</v>
      </c>
      <c r="F99" s="83">
        <v>10233</v>
      </c>
      <c r="G99" s="84"/>
      <c r="H99" s="90">
        <v>121194.26722</v>
      </c>
      <c r="I99" s="85">
        <v>9381.23979</v>
      </c>
      <c r="J99" s="90">
        <v>161354.578</v>
      </c>
      <c r="K99" s="86">
        <v>13815.34867317073</v>
      </c>
      <c r="L99" s="87"/>
      <c r="M99" s="352">
        <v>133.13713734255956</v>
      </c>
      <c r="N99" s="353">
        <v>147.26570242770364</v>
      </c>
      <c r="O99" s="84"/>
      <c r="P99" s="88">
        <v>-147539.22932682929</v>
      </c>
      <c r="Q99" s="92">
        <v>175169.92667317073</v>
      </c>
    </row>
    <row r="100" spans="1:17" s="78" customFormat="1" ht="11.25" customHeight="1">
      <c r="A100" s="93" t="s">
        <v>231</v>
      </c>
      <c r="B100" s="354" t="s">
        <v>232</v>
      </c>
      <c r="C100" s="94">
        <v>0</v>
      </c>
      <c r="D100" s="95">
        <v>99</v>
      </c>
      <c r="E100" s="96">
        <v>0</v>
      </c>
      <c r="F100" s="97">
        <v>72</v>
      </c>
      <c r="G100" s="84"/>
      <c r="H100" s="94">
        <v>0</v>
      </c>
      <c r="I100" s="95">
        <v>138.39111</v>
      </c>
      <c r="J100" s="94">
        <v>0</v>
      </c>
      <c r="K100" s="98">
        <v>97.20561951219511</v>
      </c>
      <c r="L100" s="87"/>
      <c r="M100" s="359" t="s">
        <v>0</v>
      </c>
      <c r="N100" s="360">
        <v>70.23978600373616</v>
      </c>
      <c r="O100" s="84"/>
      <c r="P100" s="99">
        <v>97.20561951219511</v>
      </c>
      <c r="Q100" s="100">
        <v>97.20561951219511</v>
      </c>
    </row>
    <row r="101" spans="1:17" s="78" customFormat="1" ht="11.25" customHeight="1">
      <c r="A101" s="101" t="s">
        <v>233</v>
      </c>
      <c r="B101" s="357" t="s">
        <v>234</v>
      </c>
      <c r="C101" s="102">
        <v>313</v>
      </c>
      <c r="D101" s="103">
        <v>237</v>
      </c>
      <c r="E101" s="104">
        <v>271</v>
      </c>
      <c r="F101" s="105">
        <v>476</v>
      </c>
      <c r="G101" s="115"/>
      <c r="H101" s="102">
        <v>437.53956999999997</v>
      </c>
      <c r="I101" s="103">
        <v>331.29992999999996</v>
      </c>
      <c r="J101" s="102">
        <v>365.87115121951217</v>
      </c>
      <c r="K101" s="107">
        <v>642.6371512195121</v>
      </c>
      <c r="L101" s="116"/>
      <c r="M101" s="355">
        <v>83.62012862505492</v>
      </c>
      <c r="N101" s="356">
        <v>193.97443012424188</v>
      </c>
      <c r="O101" s="115"/>
      <c r="P101" s="109">
        <v>276.76599999999996</v>
      </c>
      <c r="Q101" s="110">
        <v>1008.5083024390243</v>
      </c>
    </row>
    <row r="102" spans="1:17" s="78" customFormat="1" ht="11.25" customHeight="1">
      <c r="A102" s="111" t="s">
        <v>235</v>
      </c>
      <c r="B102" s="358" t="s">
        <v>236</v>
      </c>
      <c r="C102" s="80">
        <v>2652</v>
      </c>
      <c r="D102" s="81">
        <v>5329</v>
      </c>
      <c r="E102" s="82">
        <v>2850</v>
      </c>
      <c r="F102" s="112">
        <v>10206</v>
      </c>
      <c r="G102" s="84"/>
      <c r="H102" s="80">
        <v>3707.2042799999995</v>
      </c>
      <c r="I102" s="81">
        <v>7449.355809999999</v>
      </c>
      <c r="J102" s="80">
        <v>3847.72243902439</v>
      </c>
      <c r="K102" s="113">
        <v>13778.896565853658</v>
      </c>
      <c r="L102" s="87"/>
      <c r="M102" s="361">
        <v>103.79040776852983</v>
      </c>
      <c r="N102" s="362">
        <v>184.96762562149195</v>
      </c>
      <c r="O102" s="84"/>
      <c r="P102" s="114">
        <v>9931.174126829268</v>
      </c>
      <c r="Q102" s="89">
        <v>17626.619004878048</v>
      </c>
    </row>
    <row r="103" spans="1:17" s="78" customFormat="1" ht="11.25" customHeight="1">
      <c r="A103" s="79" t="s">
        <v>237</v>
      </c>
      <c r="B103" s="351" t="s">
        <v>238</v>
      </c>
      <c r="C103" s="90">
        <v>1</v>
      </c>
      <c r="D103" s="85">
        <v>95</v>
      </c>
      <c r="E103" s="91">
        <v>0</v>
      </c>
      <c r="F103" s="83">
        <v>0</v>
      </c>
      <c r="G103" s="84"/>
      <c r="H103" s="90">
        <v>1.3978899999999999</v>
      </c>
      <c r="I103" s="85">
        <v>132.79954999999998</v>
      </c>
      <c r="J103" s="90">
        <v>0</v>
      </c>
      <c r="K103" s="86">
        <v>0</v>
      </c>
      <c r="L103" s="87"/>
      <c r="M103" s="352">
        <v>0</v>
      </c>
      <c r="N103" s="353">
        <v>0</v>
      </c>
      <c r="O103" s="84"/>
      <c r="P103" s="88">
        <v>0</v>
      </c>
      <c r="Q103" s="92">
        <v>0</v>
      </c>
    </row>
    <row r="104" spans="1:17" s="78" customFormat="1" ht="11.25" customHeight="1">
      <c r="A104" s="79" t="s">
        <v>239</v>
      </c>
      <c r="B104" s="351" t="s">
        <v>240</v>
      </c>
      <c r="C104" s="90">
        <v>443</v>
      </c>
      <c r="D104" s="85">
        <v>482</v>
      </c>
      <c r="E104" s="91">
        <v>1317</v>
      </c>
      <c r="F104" s="83">
        <v>76</v>
      </c>
      <c r="G104" s="84"/>
      <c r="H104" s="90">
        <v>619.26527</v>
      </c>
      <c r="I104" s="85">
        <v>673.78298</v>
      </c>
      <c r="J104" s="90">
        <v>1778.0527902439023</v>
      </c>
      <c r="K104" s="86">
        <v>102.60593170731707</v>
      </c>
      <c r="L104" s="87"/>
      <c r="M104" s="352">
        <v>287.1229627077104</v>
      </c>
      <c r="N104" s="353">
        <v>15.228335347283048</v>
      </c>
      <c r="O104" s="84"/>
      <c r="P104" s="88">
        <v>-1675.4468585365853</v>
      </c>
      <c r="Q104" s="92">
        <v>1880.6587219512194</v>
      </c>
    </row>
    <row r="105" spans="1:17" s="78" customFormat="1" ht="11.25" customHeight="1">
      <c r="A105" s="93" t="s">
        <v>241</v>
      </c>
      <c r="B105" s="354" t="s">
        <v>242</v>
      </c>
      <c r="C105" s="94">
        <v>1200</v>
      </c>
      <c r="D105" s="95">
        <v>563</v>
      </c>
      <c r="E105" s="96">
        <v>544</v>
      </c>
      <c r="F105" s="97">
        <v>6</v>
      </c>
      <c r="G105" s="84"/>
      <c r="H105" s="94">
        <v>1677.4679999999998</v>
      </c>
      <c r="I105" s="95">
        <v>787.0120699999999</v>
      </c>
      <c r="J105" s="94">
        <v>734.4424585365854</v>
      </c>
      <c r="K105" s="98">
        <v>8.100468292682926</v>
      </c>
      <c r="L105" s="87"/>
      <c r="M105" s="359">
        <v>43.78279994232888</v>
      </c>
      <c r="N105" s="360">
        <v>1.029268622612475</v>
      </c>
      <c r="O105" s="84"/>
      <c r="P105" s="99">
        <v>-726.3419902439025</v>
      </c>
      <c r="Q105" s="100">
        <v>742.5429268292683</v>
      </c>
    </row>
    <row r="106" spans="1:17" s="78" customFormat="1" ht="11.25" customHeight="1">
      <c r="A106" s="101" t="s">
        <v>243</v>
      </c>
      <c r="B106" s="357" t="s">
        <v>70</v>
      </c>
      <c r="C106" s="102">
        <v>4440</v>
      </c>
      <c r="D106" s="103">
        <v>14971</v>
      </c>
      <c r="E106" s="104">
        <v>6608</v>
      </c>
      <c r="F106" s="105">
        <v>18050</v>
      </c>
      <c r="G106" s="115"/>
      <c r="H106" s="102">
        <v>6206.6316</v>
      </c>
      <c r="I106" s="103">
        <v>20927.811189999997</v>
      </c>
      <c r="J106" s="102">
        <v>8921.315746341463</v>
      </c>
      <c r="K106" s="107">
        <v>24368.908780487804</v>
      </c>
      <c r="L106" s="116"/>
      <c r="M106" s="355">
        <v>143.7384449616997</v>
      </c>
      <c r="N106" s="356">
        <v>116.44270181552517</v>
      </c>
      <c r="O106" s="115"/>
      <c r="P106" s="109">
        <v>15447.59303414634</v>
      </c>
      <c r="Q106" s="110">
        <v>33290.22452682927</v>
      </c>
    </row>
    <row r="107" spans="1:17" s="78" customFormat="1" ht="11.25" customHeight="1">
      <c r="A107" s="111" t="s">
        <v>244</v>
      </c>
      <c r="B107" s="358" t="s">
        <v>245</v>
      </c>
      <c r="C107" s="80">
        <v>0</v>
      </c>
      <c r="D107" s="81">
        <v>0</v>
      </c>
      <c r="E107" s="82">
        <v>1</v>
      </c>
      <c r="F107" s="112">
        <v>0</v>
      </c>
      <c r="G107" s="84"/>
      <c r="H107" s="80">
        <v>0</v>
      </c>
      <c r="I107" s="81">
        <v>0</v>
      </c>
      <c r="J107" s="80">
        <v>1.3500780487804878</v>
      </c>
      <c r="K107" s="113">
        <v>0</v>
      </c>
      <c r="L107" s="87"/>
      <c r="M107" s="361" t="s">
        <v>0</v>
      </c>
      <c r="N107" s="362" t="s">
        <v>0</v>
      </c>
      <c r="O107" s="84"/>
      <c r="P107" s="114">
        <v>-1.3500780487804878</v>
      </c>
      <c r="Q107" s="89">
        <v>1.3500780487804878</v>
      </c>
    </row>
    <row r="108" spans="1:17" s="78" customFormat="1" ht="11.25" customHeight="1">
      <c r="A108" s="79" t="s">
        <v>246</v>
      </c>
      <c r="B108" s="351" t="s">
        <v>247</v>
      </c>
      <c r="C108" s="90">
        <v>40</v>
      </c>
      <c r="D108" s="85">
        <v>1319</v>
      </c>
      <c r="E108" s="91">
        <v>73</v>
      </c>
      <c r="F108" s="83">
        <v>1373</v>
      </c>
      <c r="G108" s="84"/>
      <c r="H108" s="90">
        <v>55.9156</v>
      </c>
      <c r="I108" s="85">
        <v>1843.8169099999998</v>
      </c>
      <c r="J108" s="90">
        <v>98.5556975609756</v>
      </c>
      <c r="K108" s="86">
        <v>1853.6571609756097</v>
      </c>
      <c r="L108" s="87"/>
      <c r="M108" s="352">
        <v>176.25796300312544</v>
      </c>
      <c r="N108" s="353">
        <v>100.53368915982064</v>
      </c>
      <c r="O108" s="84"/>
      <c r="P108" s="88">
        <v>1755.101463414634</v>
      </c>
      <c r="Q108" s="92">
        <v>1952.2128585365854</v>
      </c>
    </row>
    <row r="109" spans="1:17" s="78" customFormat="1" ht="11.25" customHeight="1">
      <c r="A109" s="79" t="s">
        <v>248</v>
      </c>
      <c r="B109" s="351" t="s">
        <v>249</v>
      </c>
      <c r="C109" s="90">
        <v>3518</v>
      </c>
      <c r="D109" s="85">
        <v>1823</v>
      </c>
      <c r="E109" s="91">
        <v>3646</v>
      </c>
      <c r="F109" s="83">
        <v>3819</v>
      </c>
      <c r="G109" s="84"/>
      <c r="H109" s="90">
        <v>4917.7770199999995</v>
      </c>
      <c r="I109" s="85">
        <v>2548.3534699999996</v>
      </c>
      <c r="J109" s="90">
        <v>4922.384565853658</v>
      </c>
      <c r="K109" s="86">
        <v>5155.948068292682</v>
      </c>
      <c r="L109" s="87"/>
      <c r="M109" s="352">
        <v>100.09369163821216</v>
      </c>
      <c r="N109" s="353">
        <v>202.32468254463473</v>
      </c>
      <c r="O109" s="84"/>
      <c r="P109" s="88">
        <v>233.56350243902398</v>
      </c>
      <c r="Q109" s="92">
        <v>10078.33263414634</v>
      </c>
    </row>
    <row r="110" spans="1:17" s="78" customFormat="1" ht="11.25" customHeight="1">
      <c r="A110" s="93" t="s">
        <v>250</v>
      </c>
      <c r="B110" s="354" t="s">
        <v>251</v>
      </c>
      <c r="C110" s="94">
        <v>54</v>
      </c>
      <c r="D110" s="95">
        <v>457</v>
      </c>
      <c r="E110" s="96">
        <v>69</v>
      </c>
      <c r="F110" s="97">
        <v>907</v>
      </c>
      <c r="G110" s="84"/>
      <c r="H110" s="94">
        <v>75.48606</v>
      </c>
      <c r="I110" s="95">
        <v>638.8357299999999</v>
      </c>
      <c r="J110" s="94">
        <v>93.15538536585366</v>
      </c>
      <c r="K110" s="98">
        <v>1224.5207902439024</v>
      </c>
      <c r="L110" s="87"/>
      <c r="M110" s="359">
        <v>123.40740179823091</v>
      </c>
      <c r="N110" s="360">
        <v>191.68007247244964</v>
      </c>
      <c r="O110" s="84"/>
      <c r="P110" s="99">
        <v>1131.3654048780488</v>
      </c>
      <c r="Q110" s="100">
        <v>1317.676175609756</v>
      </c>
    </row>
    <row r="111" spans="1:17" s="78" customFormat="1" ht="11.25" customHeight="1">
      <c r="A111" s="101" t="s">
        <v>252</v>
      </c>
      <c r="B111" s="357" t="s">
        <v>253</v>
      </c>
      <c r="C111" s="102">
        <v>0</v>
      </c>
      <c r="D111" s="103">
        <v>150</v>
      </c>
      <c r="E111" s="104">
        <v>0</v>
      </c>
      <c r="F111" s="105">
        <v>378</v>
      </c>
      <c r="G111" s="115"/>
      <c r="H111" s="102">
        <v>0</v>
      </c>
      <c r="I111" s="103">
        <v>209.68349999999998</v>
      </c>
      <c r="J111" s="102">
        <v>0</v>
      </c>
      <c r="K111" s="107">
        <v>510.3295024390244</v>
      </c>
      <c r="L111" s="116"/>
      <c r="M111" s="355" t="s">
        <v>0</v>
      </c>
      <c r="N111" s="356">
        <v>243.38085850294587</v>
      </c>
      <c r="O111" s="115"/>
      <c r="P111" s="109">
        <v>510.3295024390244</v>
      </c>
      <c r="Q111" s="110">
        <v>510.3295024390244</v>
      </c>
    </row>
    <row r="112" spans="1:17" s="78" customFormat="1" ht="11.25" customHeight="1">
      <c r="A112" s="111" t="s">
        <v>254</v>
      </c>
      <c r="B112" s="358" t="s">
        <v>255</v>
      </c>
      <c r="C112" s="80">
        <v>0</v>
      </c>
      <c r="D112" s="81">
        <v>0</v>
      </c>
      <c r="E112" s="82">
        <v>0</v>
      </c>
      <c r="F112" s="112">
        <v>0</v>
      </c>
      <c r="G112" s="84"/>
      <c r="H112" s="80">
        <v>0</v>
      </c>
      <c r="I112" s="81">
        <v>0</v>
      </c>
      <c r="J112" s="80">
        <v>0</v>
      </c>
      <c r="K112" s="113">
        <v>0</v>
      </c>
      <c r="L112" s="87"/>
      <c r="M112" s="361" t="s">
        <v>0</v>
      </c>
      <c r="N112" s="362" t="s">
        <v>0</v>
      </c>
      <c r="O112" s="84"/>
      <c r="P112" s="114">
        <v>0</v>
      </c>
      <c r="Q112" s="89">
        <v>0</v>
      </c>
    </row>
    <row r="113" spans="1:17" s="78" customFormat="1" ht="11.25" customHeight="1">
      <c r="A113" s="79" t="s">
        <v>256</v>
      </c>
      <c r="B113" s="351" t="s">
        <v>257</v>
      </c>
      <c r="C113" s="90">
        <v>1156</v>
      </c>
      <c r="D113" s="85">
        <v>986</v>
      </c>
      <c r="E113" s="91">
        <v>1737</v>
      </c>
      <c r="F113" s="83">
        <v>1844</v>
      </c>
      <c r="G113" s="84"/>
      <c r="H113" s="90">
        <v>1615.9608399999997</v>
      </c>
      <c r="I113" s="85">
        <v>1378.31954</v>
      </c>
      <c r="J113" s="90">
        <v>2345.0855707317073</v>
      </c>
      <c r="K113" s="86">
        <v>2489.5439219512195</v>
      </c>
      <c r="L113" s="87"/>
      <c r="M113" s="352">
        <v>145.12019800750292</v>
      </c>
      <c r="N113" s="353">
        <v>180.62168094571305</v>
      </c>
      <c r="O113" s="84"/>
      <c r="P113" s="88">
        <v>144.45835121951222</v>
      </c>
      <c r="Q113" s="92">
        <v>4834.629492682927</v>
      </c>
    </row>
    <row r="114" spans="1:17" s="78" customFormat="1" ht="11.25" customHeight="1">
      <c r="A114" s="79" t="s">
        <v>258</v>
      </c>
      <c r="B114" s="351" t="s">
        <v>259</v>
      </c>
      <c r="C114" s="90">
        <v>2</v>
      </c>
      <c r="D114" s="85">
        <v>0</v>
      </c>
      <c r="E114" s="91">
        <v>15</v>
      </c>
      <c r="F114" s="83">
        <v>16</v>
      </c>
      <c r="G114" s="84"/>
      <c r="H114" s="90">
        <v>2.7957799999999997</v>
      </c>
      <c r="I114" s="85">
        <v>0</v>
      </c>
      <c r="J114" s="90">
        <v>20.251170731707315</v>
      </c>
      <c r="K114" s="86">
        <v>21.601248780487804</v>
      </c>
      <c r="L114" s="87"/>
      <c r="M114" s="352">
        <v>724.3477931635292</v>
      </c>
      <c r="N114" s="353" t="s">
        <v>0</v>
      </c>
      <c r="O114" s="84"/>
      <c r="P114" s="88">
        <v>1.3500780487804889</v>
      </c>
      <c r="Q114" s="92">
        <v>41.85241951219512</v>
      </c>
    </row>
    <row r="115" spans="1:17" s="78" customFormat="1" ht="11.25" customHeight="1">
      <c r="A115" s="93" t="s">
        <v>260</v>
      </c>
      <c r="B115" s="354" t="s">
        <v>261</v>
      </c>
      <c r="C115" s="94">
        <v>5</v>
      </c>
      <c r="D115" s="95">
        <v>4</v>
      </c>
      <c r="E115" s="96">
        <v>12</v>
      </c>
      <c r="F115" s="97">
        <v>622</v>
      </c>
      <c r="G115" s="84"/>
      <c r="H115" s="94">
        <v>6.98945</v>
      </c>
      <c r="I115" s="95">
        <v>5.591559999999999</v>
      </c>
      <c r="J115" s="94">
        <v>16.200936585365852</v>
      </c>
      <c r="K115" s="98">
        <v>839.7485463414633</v>
      </c>
      <c r="L115" s="87"/>
      <c r="M115" s="359">
        <v>231.79129381232934</v>
      </c>
      <c r="N115" s="360">
        <v>999</v>
      </c>
      <c r="O115" s="84"/>
      <c r="P115" s="99">
        <v>823.5476097560975</v>
      </c>
      <c r="Q115" s="100">
        <v>855.9494829268292</v>
      </c>
    </row>
    <row r="116" spans="1:17" s="78" customFormat="1" ht="11.25" customHeight="1">
      <c r="A116" s="101" t="s">
        <v>262</v>
      </c>
      <c r="B116" s="357" t="s">
        <v>263</v>
      </c>
      <c r="C116" s="102">
        <v>0</v>
      </c>
      <c r="D116" s="103">
        <v>0</v>
      </c>
      <c r="E116" s="104">
        <v>0</v>
      </c>
      <c r="F116" s="105">
        <v>110</v>
      </c>
      <c r="G116" s="115"/>
      <c r="H116" s="102">
        <v>0</v>
      </c>
      <c r="I116" s="103">
        <v>0</v>
      </c>
      <c r="J116" s="102">
        <v>0</v>
      </c>
      <c r="K116" s="107">
        <v>148.50858536585366</v>
      </c>
      <c r="L116" s="116"/>
      <c r="M116" s="355" t="s">
        <v>0</v>
      </c>
      <c r="N116" s="356" t="s">
        <v>0</v>
      </c>
      <c r="O116" s="115"/>
      <c r="P116" s="109">
        <v>148.50858536585366</v>
      </c>
      <c r="Q116" s="110">
        <v>148.50858536585366</v>
      </c>
    </row>
    <row r="117" spans="1:17" s="78" customFormat="1" ht="11.25" customHeight="1">
      <c r="A117" s="111" t="s">
        <v>264</v>
      </c>
      <c r="B117" s="358" t="s">
        <v>265</v>
      </c>
      <c r="C117" s="80">
        <v>358</v>
      </c>
      <c r="D117" s="81">
        <v>0</v>
      </c>
      <c r="E117" s="82">
        <v>321</v>
      </c>
      <c r="F117" s="112">
        <v>0</v>
      </c>
      <c r="G117" s="84"/>
      <c r="H117" s="80">
        <v>500.44461999999993</v>
      </c>
      <c r="I117" s="81">
        <v>0</v>
      </c>
      <c r="J117" s="80">
        <v>433.37505365853656</v>
      </c>
      <c r="K117" s="113">
        <v>0</v>
      </c>
      <c r="L117" s="87"/>
      <c r="M117" s="361">
        <v>86.59800432234373</v>
      </c>
      <c r="N117" s="362" t="s">
        <v>0</v>
      </c>
      <c r="O117" s="84"/>
      <c r="P117" s="114">
        <v>-433.37505365853656</v>
      </c>
      <c r="Q117" s="89">
        <v>433.37505365853656</v>
      </c>
    </row>
    <row r="118" spans="1:17" s="78" customFormat="1" ht="11.25" customHeight="1">
      <c r="A118" s="79" t="s">
        <v>266</v>
      </c>
      <c r="B118" s="351" t="s">
        <v>73</v>
      </c>
      <c r="C118" s="90">
        <v>417154</v>
      </c>
      <c r="D118" s="85">
        <v>7553</v>
      </c>
      <c r="E118" s="91">
        <v>495715</v>
      </c>
      <c r="F118" s="83">
        <v>13993</v>
      </c>
      <c r="G118" s="84"/>
      <c r="H118" s="90">
        <v>583135.4050599999</v>
      </c>
      <c r="I118" s="85">
        <v>10558.263169999998</v>
      </c>
      <c r="J118" s="90">
        <v>669253.9399512195</v>
      </c>
      <c r="K118" s="86">
        <v>18891.642136585364</v>
      </c>
      <c r="L118" s="87"/>
      <c r="M118" s="352">
        <v>114.76818833909745</v>
      </c>
      <c r="N118" s="353">
        <v>178.92755496248316</v>
      </c>
      <c r="O118" s="84"/>
      <c r="P118" s="88">
        <v>-650362.2978146342</v>
      </c>
      <c r="Q118" s="92">
        <v>688145.5820878048</v>
      </c>
    </row>
    <row r="119" spans="1:17" s="78" customFormat="1" ht="11.25" customHeight="1">
      <c r="A119" s="79" t="s">
        <v>267</v>
      </c>
      <c r="B119" s="351" t="s">
        <v>268</v>
      </c>
      <c r="C119" s="90">
        <v>2244</v>
      </c>
      <c r="D119" s="85">
        <v>191</v>
      </c>
      <c r="E119" s="91">
        <v>1516</v>
      </c>
      <c r="F119" s="83">
        <v>334</v>
      </c>
      <c r="G119" s="84"/>
      <c r="H119" s="90">
        <v>3136.86516</v>
      </c>
      <c r="I119" s="85">
        <v>266.99699</v>
      </c>
      <c r="J119" s="90">
        <v>2046.7183219512194</v>
      </c>
      <c r="K119" s="86">
        <v>450.9260682926829</v>
      </c>
      <c r="L119" s="87"/>
      <c r="M119" s="352">
        <v>65.24725219464707</v>
      </c>
      <c r="N119" s="353">
        <v>168.88807184406195</v>
      </c>
      <c r="O119" s="84"/>
      <c r="P119" s="88">
        <v>-1595.7922536585365</v>
      </c>
      <c r="Q119" s="92">
        <v>2497.6443902439023</v>
      </c>
    </row>
    <row r="120" spans="1:17" s="78" customFormat="1" ht="11.25" customHeight="1">
      <c r="A120" s="93" t="s">
        <v>269</v>
      </c>
      <c r="B120" s="354" t="s">
        <v>270</v>
      </c>
      <c r="C120" s="94">
        <v>115</v>
      </c>
      <c r="D120" s="95">
        <v>914</v>
      </c>
      <c r="E120" s="96">
        <v>114</v>
      </c>
      <c r="F120" s="97">
        <v>4809</v>
      </c>
      <c r="G120" s="84"/>
      <c r="H120" s="94">
        <v>160.75734999999997</v>
      </c>
      <c r="I120" s="95">
        <v>1277.6714599999998</v>
      </c>
      <c r="J120" s="94">
        <v>153.90889756097562</v>
      </c>
      <c r="K120" s="98">
        <v>6492.525336585366</v>
      </c>
      <c r="L120" s="87"/>
      <c r="M120" s="359">
        <v>95.73988222683171</v>
      </c>
      <c r="N120" s="360">
        <v>508.15295949283916</v>
      </c>
      <c r="O120" s="84"/>
      <c r="P120" s="99">
        <v>6338.61643902439</v>
      </c>
      <c r="Q120" s="100">
        <v>6646.434234146342</v>
      </c>
    </row>
    <row r="121" spans="1:17" s="78" customFormat="1" ht="11.25" customHeight="1">
      <c r="A121" s="101" t="s">
        <v>271</v>
      </c>
      <c r="B121" s="357" t="s">
        <v>272</v>
      </c>
      <c r="C121" s="102">
        <v>3</v>
      </c>
      <c r="D121" s="103">
        <v>3792</v>
      </c>
      <c r="E121" s="104">
        <v>0</v>
      </c>
      <c r="F121" s="105">
        <v>3311</v>
      </c>
      <c r="G121" s="115"/>
      <c r="H121" s="102">
        <v>4.193669999999999</v>
      </c>
      <c r="I121" s="103">
        <v>5300.798879999999</v>
      </c>
      <c r="J121" s="102">
        <v>0</v>
      </c>
      <c r="K121" s="107">
        <v>4470.108419512195</v>
      </c>
      <c r="L121" s="116"/>
      <c r="M121" s="355">
        <v>0</v>
      </c>
      <c r="N121" s="356">
        <v>84.32895721393972</v>
      </c>
      <c r="O121" s="115"/>
      <c r="P121" s="109">
        <v>4470.108419512195</v>
      </c>
      <c r="Q121" s="110">
        <v>4470.108419512195</v>
      </c>
    </row>
    <row r="122" spans="1:17" s="78" customFormat="1" ht="11.25" customHeight="1">
      <c r="A122" s="111" t="s">
        <v>273</v>
      </c>
      <c r="B122" s="358" t="s">
        <v>274</v>
      </c>
      <c r="C122" s="80">
        <v>44</v>
      </c>
      <c r="D122" s="81">
        <v>0</v>
      </c>
      <c r="E122" s="82">
        <v>209</v>
      </c>
      <c r="F122" s="112">
        <v>33</v>
      </c>
      <c r="G122" s="84"/>
      <c r="H122" s="80">
        <v>61.50715999999999</v>
      </c>
      <c r="I122" s="81">
        <v>0</v>
      </c>
      <c r="J122" s="80">
        <v>282.1663121951219</v>
      </c>
      <c r="K122" s="113">
        <v>44.5525756097561</v>
      </c>
      <c r="L122" s="87"/>
      <c r="M122" s="361">
        <v>458.75360233690185</v>
      </c>
      <c r="N122" s="362" t="s">
        <v>0</v>
      </c>
      <c r="O122" s="84"/>
      <c r="P122" s="114">
        <v>-237.6137365853658</v>
      </c>
      <c r="Q122" s="89">
        <v>326.718887804878</v>
      </c>
    </row>
    <row r="123" spans="1:17" s="78" customFormat="1" ht="11.25" customHeight="1">
      <c r="A123" s="79" t="s">
        <v>275</v>
      </c>
      <c r="B123" s="351" t="s">
        <v>276</v>
      </c>
      <c r="C123" s="90">
        <v>249</v>
      </c>
      <c r="D123" s="85">
        <v>1</v>
      </c>
      <c r="E123" s="91">
        <v>449</v>
      </c>
      <c r="F123" s="83">
        <v>0</v>
      </c>
      <c r="G123" s="84"/>
      <c r="H123" s="90">
        <v>348.07460999999995</v>
      </c>
      <c r="I123" s="85">
        <v>1.3978899999999999</v>
      </c>
      <c r="J123" s="90">
        <v>606.185043902439</v>
      </c>
      <c r="K123" s="86">
        <v>0</v>
      </c>
      <c r="L123" s="87"/>
      <c r="M123" s="352">
        <v>174.15376660263703</v>
      </c>
      <c r="N123" s="353">
        <v>0</v>
      </c>
      <c r="O123" s="84"/>
      <c r="P123" s="88">
        <v>-606.185043902439</v>
      </c>
      <c r="Q123" s="92">
        <v>606.185043902439</v>
      </c>
    </row>
    <row r="124" spans="1:17" s="78" customFormat="1" ht="11.25" customHeight="1">
      <c r="A124" s="79" t="s">
        <v>277</v>
      </c>
      <c r="B124" s="351" t="s">
        <v>278</v>
      </c>
      <c r="C124" s="90">
        <v>32</v>
      </c>
      <c r="D124" s="85">
        <v>1032</v>
      </c>
      <c r="E124" s="91">
        <v>4</v>
      </c>
      <c r="F124" s="83">
        <v>800</v>
      </c>
      <c r="G124" s="84"/>
      <c r="H124" s="90">
        <v>44.732479999999995</v>
      </c>
      <c r="I124" s="85">
        <v>1442.6224799999998</v>
      </c>
      <c r="J124" s="90">
        <v>5.400312195121951</v>
      </c>
      <c r="K124" s="86">
        <v>1080.0624390243902</v>
      </c>
      <c r="L124" s="87"/>
      <c r="M124" s="352">
        <v>12.072463219392155</v>
      </c>
      <c r="N124" s="353">
        <v>74.86798895747073</v>
      </c>
      <c r="O124" s="84"/>
      <c r="P124" s="88">
        <v>1074.6621268292683</v>
      </c>
      <c r="Q124" s="92">
        <v>1085.462751219512</v>
      </c>
    </row>
    <row r="125" spans="1:17" s="78" customFormat="1" ht="11.25" customHeight="1">
      <c r="A125" s="93" t="s">
        <v>279</v>
      </c>
      <c r="B125" s="354" t="s">
        <v>280</v>
      </c>
      <c r="C125" s="94">
        <v>0</v>
      </c>
      <c r="D125" s="95">
        <v>0</v>
      </c>
      <c r="E125" s="96">
        <v>0</v>
      </c>
      <c r="F125" s="97">
        <v>96</v>
      </c>
      <c r="G125" s="84"/>
      <c r="H125" s="94">
        <v>0</v>
      </c>
      <c r="I125" s="95">
        <v>0</v>
      </c>
      <c r="J125" s="94">
        <v>0</v>
      </c>
      <c r="K125" s="98">
        <v>129.60749268292682</v>
      </c>
      <c r="L125" s="87"/>
      <c r="M125" s="359" t="s">
        <v>0</v>
      </c>
      <c r="N125" s="360" t="s">
        <v>0</v>
      </c>
      <c r="O125" s="84"/>
      <c r="P125" s="99">
        <v>129.60749268292682</v>
      </c>
      <c r="Q125" s="100">
        <v>129.60749268292682</v>
      </c>
    </row>
    <row r="126" spans="1:17" s="78" customFormat="1" ht="11.25" customHeight="1">
      <c r="A126" s="101" t="s">
        <v>281</v>
      </c>
      <c r="B126" s="357" t="s">
        <v>282</v>
      </c>
      <c r="C126" s="102">
        <v>0</v>
      </c>
      <c r="D126" s="103">
        <v>1794</v>
      </c>
      <c r="E126" s="104">
        <v>1</v>
      </c>
      <c r="F126" s="105">
        <v>68</v>
      </c>
      <c r="G126" s="115"/>
      <c r="H126" s="102">
        <v>0</v>
      </c>
      <c r="I126" s="103">
        <v>2507.8146599999995</v>
      </c>
      <c r="J126" s="102">
        <v>1.3500780487804878</v>
      </c>
      <c r="K126" s="107">
        <v>91.80530731707317</v>
      </c>
      <c r="L126" s="116"/>
      <c r="M126" s="355" t="s">
        <v>0</v>
      </c>
      <c r="N126" s="356">
        <v>3.660769225947231</v>
      </c>
      <c r="O126" s="115"/>
      <c r="P126" s="109">
        <v>90.45522926829268</v>
      </c>
      <c r="Q126" s="110">
        <v>93.15538536585366</v>
      </c>
    </row>
    <row r="127" spans="1:17" s="78" customFormat="1" ht="11.25" customHeight="1">
      <c r="A127" s="111" t="s">
        <v>283</v>
      </c>
      <c r="B127" s="358" t="s">
        <v>284</v>
      </c>
      <c r="C127" s="80">
        <v>578</v>
      </c>
      <c r="D127" s="81">
        <v>1682</v>
      </c>
      <c r="E127" s="82">
        <v>254</v>
      </c>
      <c r="F127" s="112">
        <v>920</v>
      </c>
      <c r="G127" s="84"/>
      <c r="H127" s="80">
        <v>807.9804199999999</v>
      </c>
      <c r="I127" s="81">
        <v>2351.25098</v>
      </c>
      <c r="J127" s="80">
        <v>342.9198243902439</v>
      </c>
      <c r="K127" s="113">
        <v>1242.0718048780489</v>
      </c>
      <c r="L127" s="87"/>
      <c r="M127" s="361">
        <v>42.44160079897035</v>
      </c>
      <c r="N127" s="362">
        <v>52.82599839163274</v>
      </c>
      <c r="O127" s="84"/>
      <c r="P127" s="114">
        <v>899.151980487805</v>
      </c>
      <c r="Q127" s="89">
        <v>1584.9916292682929</v>
      </c>
    </row>
    <row r="128" spans="1:17" s="78" customFormat="1" ht="11.25" customHeight="1">
      <c r="A128" s="79" t="s">
        <v>49</v>
      </c>
      <c r="B128" s="351" t="s">
        <v>50</v>
      </c>
      <c r="C128" s="90">
        <v>2822</v>
      </c>
      <c r="D128" s="85">
        <v>13342</v>
      </c>
      <c r="E128" s="91">
        <v>4388</v>
      </c>
      <c r="F128" s="83">
        <v>17910</v>
      </c>
      <c r="G128" s="84"/>
      <c r="H128" s="90">
        <v>3944.8455799999997</v>
      </c>
      <c r="I128" s="85">
        <v>18650.64838</v>
      </c>
      <c r="J128" s="90">
        <v>5924.1424780487805</v>
      </c>
      <c r="K128" s="86">
        <v>24179.897853658535</v>
      </c>
      <c r="L128" s="87"/>
      <c r="M128" s="352">
        <v>150.17425544065986</v>
      </c>
      <c r="N128" s="353">
        <v>129.64641958285924</v>
      </c>
      <c r="O128" s="84"/>
      <c r="P128" s="88">
        <v>18255.755375609755</v>
      </c>
      <c r="Q128" s="92">
        <v>30104.040331707314</v>
      </c>
    </row>
    <row r="129" spans="1:17" s="78" customFormat="1" ht="11.25" customHeight="1">
      <c r="A129" s="79" t="s">
        <v>51</v>
      </c>
      <c r="B129" s="351" t="s">
        <v>52</v>
      </c>
      <c r="C129" s="90">
        <v>2256</v>
      </c>
      <c r="D129" s="85">
        <v>12737</v>
      </c>
      <c r="E129" s="91">
        <v>1296</v>
      </c>
      <c r="F129" s="83">
        <v>14367</v>
      </c>
      <c r="G129" s="84"/>
      <c r="H129" s="90">
        <v>3153.63984</v>
      </c>
      <c r="I129" s="85">
        <v>17804.924929999997</v>
      </c>
      <c r="J129" s="90">
        <v>1749.7011512195122</v>
      </c>
      <c r="K129" s="86">
        <v>19396.571326829267</v>
      </c>
      <c r="L129" s="87"/>
      <c r="M129" s="352">
        <v>55.481958625291604</v>
      </c>
      <c r="N129" s="353">
        <v>108.93936033477716</v>
      </c>
      <c r="O129" s="84"/>
      <c r="P129" s="88">
        <v>17646.870175609754</v>
      </c>
      <c r="Q129" s="92">
        <v>21146.27247804878</v>
      </c>
    </row>
    <row r="130" spans="1:17" s="78" customFormat="1" ht="11.25" customHeight="1">
      <c r="A130" s="93" t="s">
        <v>37</v>
      </c>
      <c r="B130" s="354" t="s">
        <v>38</v>
      </c>
      <c r="C130" s="94">
        <v>4973</v>
      </c>
      <c r="D130" s="95">
        <v>9342</v>
      </c>
      <c r="E130" s="96">
        <v>5186</v>
      </c>
      <c r="F130" s="97">
        <v>18352</v>
      </c>
      <c r="G130" s="84"/>
      <c r="H130" s="94">
        <v>6951.706969999999</v>
      </c>
      <c r="I130" s="95">
        <v>13059.08838</v>
      </c>
      <c r="J130" s="94">
        <v>7001.504760975609</v>
      </c>
      <c r="K130" s="98">
        <v>24776.632351219512</v>
      </c>
      <c r="L130" s="87"/>
      <c r="M130" s="359">
        <v>100.71633904004457</v>
      </c>
      <c r="N130" s="360">
        <v>189.72712053289214</v>
      </c>
      <c r="O130" s="84"/>
      <c r="P130" s="99">
        <v>17775.1275902439</v>
      </c>
      <c r="Q130" s="100">
        <v>31778.137112195123</v>
      </c>
    </row>
    <row r="131" spans="1:17" s="78" customFormat="1" ht="11.25" customHeight="1">
      <c r="A131" s="101" t="s">
        <v>285</v>
      </c>
      <c r="B131" s="357" t="s">
        <v>286</v>
      </c>
      <c r="C131" s="102">
        <v>92</v>
      </c>
      <c r="D131" s="103">
        <v>0</v>
      </c>
      <c r="E131" s="104">
        <v>97</v>
      </c>
      <c r="F131" s="105">
        <v>11</v>
      </c>
      <c r="G131" s="115"/>
      <c r="H131" s="102">
        <v>128.60587999999998</v>
      </c>
      <c r="I131" s="103">
        <v>0</v>
      </c>
      <c r="J131" s="102">
        <v>130.9575707317073</v>
      </c>
      <c r="K131" s="107">
        <v>14.850858536585365</v>
      </c>
      <c r="L131" s="116"/>
      <c r="M131" s="355">
        <v>101.82860280704686</v>
      </c>
      <c r="N131" s="356" t="s">
        <v>0</v>
      </c>
      <c r="O131" s="115"/>
      <c r="P131" s="109">
        <v>-116.10671219512194</v>
      </c>
      <c r="Q131" s="110">
        <v>145.80842926829268</v>
      </c>
    </row>
    <row r="132" spans="1:17" s="78" customFormat="1" ht="11.25" customHeight="1">
      <c r="A132" s="111" t="s">
        <v>287</v>
      </c>
      <c r="B132" s="358" t="s">
        <v>288</v>
      </c>
      <c r="C132" s="80">
        <v>2248</v>
      </c>
      <c r="D132" s="81">
        <v>3526</v>
      </c>
      <c r="E132" s="82">
        <v>8888</v>
      </c>
      <c r="F132" s="112">
        <v>6863</v>
      </c>
      <c r="G132" s="84"/>
      <c r="H132" s="80">
        <v>3142.4567199999997</v>
      </c>
      <c r="I132" s="81">
        <v>4928.960139999999</v>
      </c>
      <c r="J132" s="80">
        <v>11999.493697560974</v>
      </c>
      <c r="K132" s="113">
        <v>9265.585648780487</v>
      </c>
      <c r="L132" s="87"/>
      <c r="M132" s="361">
        <v>381.850722754297</v>
      </c>
      <c r="N132" s="362">
        <v>187.98256398114205</v>
      </c>
      <c r="O132" s="84"/>
      <c r="P132" s="114">
        <v>-2733.9080487804877</v>
      </c>
      <c r="Q132" s="89">
        <v>21265.07934634146</v>
      </c>
    </row>
    <row r="133" spans="1:17" s="78" customFormat="1" ht="11.25" customHeight="1">
      <c r="A133" s="79" t="s">
        <v>289</v>
      </c>
      <c r="B133" s="351" t="s">
        <v>290</v>
      </c>
      <c r="C133" s="90">
        <v>82</v>
      </c>
      <c r="D133" s="85">
        <v>62</v>
      </c>
      <c r="E133" s="91">
        <v>24</v>
      </c>
      <c r="F133" s="83">
        <v>215</v>
      </c>
      <c r="G133" s="84"/>
      <c r="H133" s="90">
        <v>114.62697999999999</v>
      </c>
      <c r="I133" s="85">
        <v>86.66918</v>
      </c>
      <c r="J133" s="90">
        <v>32.401873170731704</v>
      </c>
      <c r="K133" s="86">
        <v>290.26678048780485</v>
      </c>
      <c r="L133" s="87"/>
      <c r="M133" s="352">
        <v>28.267230952723093</v>
      </c>
      <c r="N133" s="353">
        <v>334.9134957637823</v>
      </c>
      <c r="O133" s="84"/>
      <c r="P133" s="88">
        <v>257.8649073170732</v>
      </c>
      <c r="Q133" s="92">
        <v>322.6686536585365</v>
      </c>
    </row>
    <row r="134" spans="1:17" s="78" customFormat="1" ht="11.25" customHeight="1">
      <c r="A134" s="79" t="s">
        <v>43</v>
      </c>
      <c r="B134" s="351" t="s">
        <v>44</v>
      </c>
      <c r="C134" s="90">
        <v>272507</v>
      </c>
      <c r="D134" s="85">
        <v>383611</v>
      </c>
      <c r="E134" s="91">
        <v>320008</v>
      </c>
      <c r="F134" s="83">
        <v>555617</v>
      </c>
      <c r="G134" s="84"/>
      <c r="H134" s="90">
        <v>380934.81022999994</v>
      </c>
      <c r="I134" s="85">
        <v>536245.98079</v>
      </c>
      <c r="J134" s="90">
        <v>432035.7762341463</v>
      </c>
      <c r="K134" s="86">
        <v>750126.3152292683</v>
      </c>
      <c r="L134" s="87"/>
      <c r="M134" s="352">
        <v>113.4146223006747</v>
      </c>
      <c r="N134" s="353">
        <v>139.88474358804123</v>
      </c>
      <c r="O134" s="84"/>
      <c r="P134" s="88">
        <v>318090.53899512195</v>
      </c>
      <c r="Q134" s="92">
        <v>1182162.0914634145</v>
      </c>
    </row>
    <row r="135" spans="1:17" s="78" customFormat="1" ht="11.25" customHeight="1">
      <c r="A135" s="93" t="s">
        <v>291</v>
      </c>
      <c r="B135" s="354" t="s">
        <v>292</v>
      </c>
      <c r="C135" s="94">
        <v>32551</v>
      </c>
      <c r="D135" s="95">
        <v>1873</v>
      </c>
      <c r="E135" s="96">
        <v>31218</v>
      </c>
      <c r="F135" s="97">
        <v>1981</v>
      </c>
      <c r="G135" s="84"/>
      <c r="H135" s="94">
        <v>45502.71739</v>
      </c>
      <c r="I135" s="95">
        <v>2618.24797</v>
      </c>
      <c r="J135" s="94">
        <v>42146.73652682926</v>
      </c>
      <c r="K135" s="98">
        <v>2674.504614634146</v>
      </c>
      <c r="L135" s="87"/>
      <c r="M135" s="359">
        <v>92.6246583596164</v>
      </c>
      <c r="N135" s="360">
        <v>102.14863699996093</v>
      </c>
      <c r="O135" s="84"/>
      <c r="P135" s="99">
        <v>-39472.231912195115</v>
      </c>
      <c r="Q135" s="100">
        <v>44821.24114146341</v>
      </c>
    </row>
    <row r="136" spans="1:17" s="78" customFormat="1" ht="11.25" customHeight="1">
      <c r="A136" s="101" t="s">
        <v>293</v>
      </c>
      <c r="B136" s="357" t="s">
        <v>294</v>
      </c>
      <c r="C136" s="102">
        <v>2</v>
      </c>
      <c r="D136" s="103">
        <v>183</v>
      </c>
      <c r="E136" s="104">
        <v>1</v>
      </c>
      <c r="F136" s="105">
        <v>132</v>
      </c>
      <c r="G136" s="115"/>
      <c r="H136" s="102">
        <v>2.7957799999999997</v>
      </c>
      <c r="I136" s="103">
        <v>255.81386999999998</v>
      </c>
      <c r="J136" s="102">
        <v>1.3500780487804878</v>
      </c>
      <c r="K136" s="107">
        <v>178.2103024390244</v>
      </c>
      <c r="L136" s="116"/>
      <c r="M136" s="355">
        <v>48.28985287756862</v>
      </c>
      <c r="N136" s="356">
        <v>69.66405005288587</v>
      </c>
      <c r="O136" s="115"/>
      <c r="P136" s="109">
        <v>176.8602243902439</v>
      </c>
      <c r="Q136" s="110">
        <v>179.56038048780488</v>
      </c>
    </row>
    <row r="137" spans="1:17" s="78" customFormat="1" ht="11.25" customHeight="1">
      <c r="A137" s="111" t="s">
        <v>295</v>
      </c>
      <c r="B137" s="358" t="s">
        <v>296</v>
      </c>
      <c r="C137" s="80">
        <v>0</v>
      </c>
      <c r="D137" s="81">
        <v>440</v>
      </c>
      <c r="E137" s="82">
        <v>57</v>
      </c>
      <c r="F137" s="112">
        <v>12</v>
      </c>
      <c r="G137" s="84"/>
      <c r="H137" s="80">
        <v>0</v>
      </c>
      <c r="I137" s="81">
        <v>615.0716</v>
      </c>
      <c r="J137" s="80">
        <v>76.95444878048781</v>
      </c>
      <c r="K137" s="113">
        <v>16.200936585365852</v>
      </c>
      <c r="L137" s="87"/>
      <c r="M137" s="361" t="s">
        <v>0</v>
      </c>
      <c r="N137" s="362">
        <v>2.633991975140106</v>
      </c>
      <c r="O137" s="84"/>
      <c r="P137" s="114">
        <v>-60.75351219512196</v>
      </c>
      <c r="Q137" s="89">
        <v>93.15538536585366</v>
      </c>
    </row>
    <row r="138" spans="1:17" s="78" customFormat="1" ht="11.25" customHeight="1">
      <c r="A138" s="79" t="s">
        <v>297</v>
      </c>
      <c r="B138" s="351" t="s">
        <v>298</v>
      </c>
      <c r="C138" s="90">
        <v>1</v>
      </c>
      <c r="D138" s="85">
        <v>7</v>
      </c>
      <c r="E138" s="91">
        <v>0</v>
      </c>
      <c r="F138" s="83">
        <v>129</v>
      </c>
      <c r="G138" s="84"/>
      <c r="H138" s="90">
        <v>1.3978899999999999</v>
      </c>
      <c r="I138" s="85">
        <v>9.785229999999999</v>
      </c>
      <c r="J138" s="90">
        <v>0</v>
      </c>
      <c r="K138" s="86">
        <v>174.16006829268292</v>
      </c>
      <c r="L138" s="87"/>
      <c r="M138" s="352">
        <v>0</v>
      </c>
      <c r="N138" s="353">
        <v>999</v>
      </c>
      <c r="O138" s="84"/>
      <c r="P138" s="88">
        <v>174.16006829268292</v>
      </c>
      <c r="Q138" s="92">
        <v>174.16006829268292</v>
      </c>
    </row>
    <row r="139" spans="1:17" s="78" customFormat="1" ht="11.25" customHeight="1">
      <c r="A139" s="79" t="s">
        <v>57</v>
      </c>
      <c r="B139" s="351" t="s">
        <v>58</v>
      </c>
      <c r="C139" s="90">
        <v>258</v>
      </c>
      <c r="D139" s="85">
        <v>2794</v>
      </c>
      <c r="E139" s="91">
        <v>719</v>
      </c>
      <c r="F139" s="83">
        <v>463</v>
      </c>
      <c r="G139" s="84"/>
      <c r="H139" s="90">
        <v>360.65561999999994</v>
      </c>
      <c r="I139" s="85">
        <v>3905.7046599999994</v>
      </c>
      <c r="J139" s="90">
        <v>970.7061170731707</v>
      </c>
      <c r="K139" s="86">
        <v>625.0861365853658</v>
      </c>
      <c r="L139" s="87"/>
      <c r="M139" s="352">
        <v>269.1504203021073</v>
      </c>
      <c r="N139" s="353">
        <v>16.004439429000907</v>
      </c>
      <c r="O139" s="84"/>
      <c r="P139" s="88">
        <v>-345.6199804878049</v>
      </c>
      <c r="Q139" s="92">
        <v>1595.7922536585365</v>
      </c>
    </row>
    <row r="140" spans="1:17" s="78" customFormat="1" ht="11.25" customHeight="1">
      <c r="A140" s="93" t="s">
        <v>299</v>
      </c>
      <c r="B140" s="354" t="s">
        <v>300</v>
      </c>
      <c r="C140" s="94">
        <v>8497</v>
      </c>
      <c r="D140" s="95">
        <v>5077</v>
      </c>
      <c r="E140" s="96">
        <v>6171</v>
      </c>
      <c r="F140" s="97">
        <v>5786</v>
      </c>
      <c r="G140" s="84"/>
      <c r="H140" s="94">
        <v>11877.871329999998</v>
      </c>
      <c r="I140" s="95">
        <v>7097.087529999999</v>
      </c>
      <c r="J140" s="94">
        <v>8331.33163902439</v>
      </c>
      <c r="K140" s="98">
        <v>7811.551590243902</v>
      </c>
      <c r="L140" s="87"/>
      <c r="M140" s="359">
        <v>70.14162224490431</v>
      </c>
      <c r="N140" s="360">
        <v>110.06700364373134</v>
      </c>
      <c r="O140" s="84"/>
      <c r="P140" s="99">
        <v>-519.7800487804889</v>
      </c>
      <c r="Q140" s="100">
        <v>16142.883229268293</v>
      </c>
    </row>
    <row r="141" spans="1:17" s="78" customFormat="1" ht="11.25" customHeight="1">
      <c r="A141" s="101" t="s">
        <v>301</v>
      </c>
      <c r="B141" s="357" t="s">
        <v>302</v>
      </c>
      <c r="C141" s="102">
        <v>0</v>
      </c>
      <c r="D141" s="103">
        <v>0</v>
      </c>
      <c r="E141" s="104">
        <v>3</v>
      </c>
      <c r="F141" s="105">
        <v>0</v>
      </c>
      <c r="G141" s="115"/>
      <c r="H141" s="102">
        <v>0</v>
      </c>
      <c r="I141" s="103">
        <v>0</v>
      </c>
      <c r="J141" s="102">
        <v>4.050234146341463</v>
      </c>
      <c r="K141" s="107">
        <v>0</v>
      </c>
      <c r="L141" s="116"/>
      <c r="M141" s="355" t="s">
        <v>0</v>
      </c>
      <c r="N141" s="356" t="s">
        <v>0</v>
      </c>
      <c r="O141" s="115"/>
      <c r="P141" s="109">
        <v>-4.050234146341463</v>
      </c>
      <c r="Q141" s="110">
        <v>4.050234146341463</v>
      </c>
    </row>
    <row r="142" spans="1:17" s="78" customFormat="1" ht="11.25" customHeight="1">
      <c r="A142" s="111" t="s">
        <v>303</v>
      </c>
      <c r="B142" s="358" t="s">
        <v>304</v>
      </c>
      <c r="C142" s="80">
        <v>85</v>
      </c>
      <c r="D142" s="81">
        <v>162</v>
      </c>
      <c r="E142" s="82">
        <v>85</v>
      </c>
      <c r="F142" s="112">
        <v>18</v>
      </c>
      <c r="G142" s="84"/>
      <c r="H142" s="80">
        <v>118.82064999999999</v>
      </c>
      <c r="I142" s="81">
        <v>226.45817999999997</v>
      </c>
      <c r="J142" s="80">
        <v>114.75663414634145</v>
      </c>
      <c r="K142" s="113">
        <v>24.30140487804878</v>
      </c>
      <c r="L142" s="87"/>
      <c r="M142" s="361">
        <v>96.57970575513724</v>
      </c>
      <c r="N142" s="362">
        <v>10.73107841723747</v>
      </c>
      <c r="O142" s="84"/>
      <c r="P142" s="114">
        <v>-90.45522926829267</v>
      </c>
      <c r="Q142" s="89">
        <v>139.05803902439024</v>
      </c>
    </row>
    <row r="143" spans="1:17" s="78" customFormat="1" ht="11.25" customHeight="1">
      <c r="A143" s="79" t="s">
        <v>305</v>
      </c>
      <c r="B143" s="351" t="s">
        <v>306</v>
      </c>
      <c r="C143" s="90">
        <v>0</v>
      </c>
      <c r="D143" s="85">
        <v>58</v>
      </c>
      <c r="E143" s="91">
        <v>0</v>
      </c>
      <c r="F143" s="83">
        <v>0</v>
      </c>
      <c r="G143" s="84"/>
      <c r="H143" s="90">
        <v>0</v>
      </c>
      <c r="I143" s="85">
        <v>81.07762</v>
      </c>
      <c r="J143" s="90">
        <v>0</v>
      </c>
      <c r="K143" s="86">
        <v>0</v>
      </c>
      <c r="L143" s="87"/>
      <c r="M143" s="352" t="s">
        <v>0</v>
      </c>
      <c r="N143" s="353">
        <v>0</v>
      </c>
      <c r="O143" s="84"/>
      <c r="P143" s="88">
        <v>0</v>
      </c>
      <c r="Q143" s="92">
        <v>0</v>
      </c>
    </row>
    <row r="144" spans="1:17" s="78" customFormat="1" ht="11.25" customHeight="1">
      <c r="A144" s="79" t="s">
        <v>307</v>
      </c>
      <c r="B144" s="351" t="s">
        <v>308</v>
      </c>
      <c r="C144" s="90">
        <v>144</v>
      </c>
      <c r="D144" s="85">
        <v>0</v>
      </c>
      <c r="E144" s="91">
        <v>7</v>
      </c>
      <c r="F144" s="83">
        <v>0</v>
      </c>
      <c r="G144" s="84"/>
      <c r="H144" s="90">
        <v>201.29616</v>
      </c>
      <c r="I144" s="85">
        <v>0</v>
      </c>
      <c r="J144" s="90">
        <v>9.450546341463415</v>
      </c>
      <c r="K144" s="86">
        <v>0</v>
      </c>
      <c r="L144" s="87"/>
      <c r="M144" s="352">
        <v>4.694846807541393</v>
      </c>
      <c r="N144" s="353" t="s">
        <v>0</v>
      </c>
      <c r="O144" s="84"/>
      <c r="P144" s="88">
        <v>-9.450546341463415</v>
      </c>
      <c r="Q144" s="92">
        <v>9.450546341463415</v>
      </c>
    </row>
    <row r="145" spans="1:17" s="78" customFormat="1" ht="11.25" customHeight="1">
      <c r="A145" s="93" t="s">
        <v>309</v>
      </c>
      <c r="B145" s="354" t="s">
        <v>310</v>
      </c>
      <c r="C145" s="94">
        <v>8864</v>
      </c>
      <c r="D145" s="95">
        <v>6356</v>
      </c>
      <c r="E145" s="96">
        <v>7178</v>
      </c>
      <c r="F145" s="97">
        <v>9865</v>
      </c>
      <c r="G145" s="84"/>
      <c r="H145" s="94">
        <v>12390.896959999998</v>
      </c>
      <c r="I145" s="95">
        <v>8884.98884</v>
      </c>
      <c r="J145" s="94">
        <v>9690.860234146341</v>
      </c>
      <c r="K145" s="98">
        <v>13318.519951219512</v>
      </c>
      <c r="L145" s="87"/>
      <c r="M145" s="359">
        <v>78.20951352779502</v>
      </c>
      <c r="N145" s="360">
        <v>149.89911851391264</v>
      </c>
      <c r="O145" s="84"/>
      <c r="P145" s="99">
        <v>3627.659717073171</v>
      </c>
      <c r="Q145" s="100">
        <v>23009.38018536585</v>
      </c>
    </row>
    <row r="146" spans="1:17" s="78" customFormat="1" ht="11.25" customHeight="1">
      <c r="A146" s="101" t="s">
        <v>311</v>
      </c>
      <c r="B146" s="357" t="s">
        <v>312</v>
      </c>
      <c r="C146" s="102">
        <v>0</v>
      </c>
      <c r="D146" s="103">
        <v>0</v>
      </c>
      <c r="E146" s="104">
        <v>0</v>
      </c>
      <c r="F146" s="105">
        <v>0</v>
      </c>
      <c r="G146" s="115"/>
      <c r="H146" s="102">
        <v>0</v>
      </c>
      <c r="I146" s="103">
        <v>0</v>
      </c>
      <c r="J146" s="102">
        <v>0</v>
      </c>
      <c r="K146" s="107">
        <v>0</v>
      </c>
      <c r="L146" s="116"/>
      <c r="M146" s="355" t="s">
        <v>0</v>
      </c>
      <c r="N146" s="356" t="s">
        <v>0</v>
      </c>
      <c r="O146" s="115"/>
      <c r="P146" s="109">
        <v>0</v>
      </c>
      <c r="Q146" s="110">
        <v>0</v>
      </c>
    </row>
    <row r="147" spans="1:17" s="78" customFormat="1" ht="11.25" customHeight="1">
      <c r="A147" s="111" t="s">
        <v>313</v>
      </c>
      <c r="B147" s="358" t="s">
        <v>314</v>
      </c>
      <c r="C147" s="80">
        <v>89</v>
      </c>
      <c r="D147" s="81">
        <v>0</v>
      </c>
      <c r="E147" s="82">
        <v>59</v>
      </c>
      <c r="F147" s="112">
        <v>15</v>
      </c>
      <c r="G147" s="84"/>
      <c r="H147" s="80">
        <v>124.41220999999999</v>
      </c>
      <c r="I147" s="81">
        <v>0</v>
      </c>
      <c r="J147" s="80">
        <v>79.65460487804877</v>
      </c>
      <c r="K147" s="113">
        <v>20.251170731707315</v>
      </c>
      <c r="L147" s="87"/>
      <c r="M147" s="361">
        <v>64.02474875902355</v>
      </c>
      <c r="N147" s="362" t="s">
        <v>0</v>
      </c>
      <c r="O147" s="84"/>
      <c r="P147" s="114">
        <v>-59.40343414634145</v>
      </c>
      <c r="Q147" s="89">
        <v>99.90577560975609</v>
      </c>
    </row>
    <row r="148" spans="1:17" s="78" customFormat="1" ht="11.25" customHeight="1">
      <c r="A148" s="79" t="s">
        <v>315</v>
      </c>
      <c r="B148" s="351" t="s">
        <v>316</v>
      </c>
      <c r="C148" s="90">
        <v>911</v>
      </c>
      <c r="D148" s="85">
        <v>3180</v>
      </c>
      <c r="E148" s="91">
        <v>1081</v>
      </c>
      <c r="F148" s="83">
        <v>3636</v>
      </c>
      <c r="G148" s="84"/>
      <c r="H148" s="90">
        <v>1273.47779</v>
      </c>
      <c r="I148" s="85">
        <v>4445.2901999999995</v>
      </c>
      <c r="J148" s="90">
        <v>1459.4343707317073</v>
      </c>
      <c r="K148" s="86">
        <v>4908.883785365853</v>
      </c>
      <c r="L148" s="87"/>
      <c r="M148" s="352">
        <v>114.6022633603769</v>
      </c>
      <c r="N148" s="353">
        <v>110.42887110870407</v>
      </c>
      <c r="O148" s="84"/>
      <c r="P148" s="88">
        <v>3449.449414634146</v>
      </c>
      <c r="Q148" s="92">
        <v>6368.318156097561</v>
      </c>
    </row>
    <row r="149" spans="1:17" s="78" customFormat="1" ht="11.25" customHeight="1">
      <c r="A149" s="79" t="s">
        <v>317</v>
      </c>
      <c r="B149" s="351" t="s">
        <v>318</v>
      </c>
      <c r="C149" s="90">
        <v>0</v>
      </c>
      <c r="D149" s="85">
        <v>164</v>
      </c>
      <c r="E149" s="91">
        <v>0</v>
      </c>
      <c r="F149" s="83">
        <v>113</v>
      </c>
      <c r="G149" s="84"/>
      <c r="H149" s="90">
        <v>0</v>
      </c>
      <c r="I149" s="85">
        <v>229.25395999999998</v>
      </c>
      <c r="J149" s="90">
        <v>0</v>
      </c>
      <c r="K149" s="86">
        <v>152.55881951219513</v>
      </c>
      <c r="L149" s="87"/>
      <c r="M149" s="352" t="s">
        <v>0</v>
      </c>
      <c r="N149" s="353">
        <v>66.54577286786896</v>
      </c>
      <c r="O149" s="84"/>
      <c r="P149" s="88">
        <v>152.55881951219513</v>
      </c>
      <c r="Q149" s="92">
        <v>152.55881951219513</v>
      </c>
    </row>
    <row r="150" spans="1:17" s="78" customFormat="1" ht="11.25" customHeight="1">
      <c r="A150" s="93" t="s">
        <v>319</v>
      </c>
      <c r="B150" s="354" t="s">
        <v>320</v>
      </c>
      <c r="C150" s="94">
        <v>0</v>
      </c>
      <c r="D150" s="95">
        <v>0</v>
      </c>
      <c r="E150" s="96">
        <v>0</v>
      </c>
      <c r="F150" s="97">
        <v>0</v>
      </c>
      <c r="G150" s="84"/>
      <c r="H150" s="94">
        <v>0</v>
      </c>
      <c r="I150" s="95">
        <v>0</v>
      </c>
      <c r="J150" s="94">
        <v>0</v>
      </c>
      <c r="K150" s="98">
        <v>0</v>
      </c>
      <c r="L150" s="87"/>
      <c r="M150" s="359" t="s">
        <v>0</v>
      </c>
      <c r="N150" s="360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321</v>
      </c>
      <c r="B151" s="357" t="s">
        <v>322</v>
      </c>
      <c r="C151" s="102">
        <v>5</v>
      </c>
      <c r="D151" s="103">
        <v>29</v>
      </c>
      <c r="E151" s="104">
        <v>2</v>
      </c>
      <c r="F151" s="105">
        <v>0</v>
      </c>
      <c r="G151" s="115"/>
      <c r="H151" s="102">
        <v>6.98945</v>
      </c>
      <c r="I151" s="103">
        <v>40.53881</v>
      </c>
      <c r="J151" s="102">
        <v>2.7001560975609755</v>
      </c>
      <c r="K151" s="107">
        <v>0</v>
      </c>
      <c r="L151" s="116"/>
      <c r="M151" s="355">
        <v>38.63188230205489</v>
      </c>
      <c r="N151" s="356">
        <v>0</v>
      </c>
      <c r="O151" s="115"/>
      <c r="P151" s="109">
        <v>-2.7001560975609755</v>
      </c>
      <c r="Q151" s="110">
        <v>2.7001560975609755</v>
      </c>
    </row>
    <row r="152" spans="1:17" s="78" customFormat="1" ht="11.25" customHeight="1">
      <c r="A152" s="111" t="s">
        <v>323</v>
      </c>
      <c r="B152" s="358" t="s">
        <v>324</v>
      </c>
      <c r="C152" s="80">
        <v>259</v>
      </c>
      <c r="D152" s="81">
        <v>0</v>
      </c>
      <c r="E152" s="82">
        <v>162</v>
      </c>
      <c r="F152" s="112">
        <v>19</v>
      </c>
      <c r="G152" s="84"/>
      <c r="H152" s="80">
        <v>362.05350999999996</v>
      </c>
      <c r="I152" s="81">
        <v>0</v>
      </c>
      <c r="J152" s="80">
        <v>218.71264390243903</v>
      </c>
      <c r="K152" s="113">
        <v>25.651482926829267</v>
      </c>
      <c r="L152" s="87"/>
      <c r="M152" s="361">
        <v>60.408927924062674</v>
      </c>
      <c r="N152" s="362" t="s">
        <v>0</v>
      </c>
      <c r="O152" s="84"/>
      <c r="P152" s="114">
        <v>-193.06116097560977</v>
      </c>
      <c r="Q152" s="89">
        <v>244.3641268292683</v>
      </c>
    </row>
    <row r="153" spans="1:17" s="78" customFormat="1" ht="11.25" customHeight="1">
      <c r="A153" s="79" t="s">
        <v>325</v>
      </c>
      <c r="B153" s="351" t="s">
        <v>326</v>
      </c>
      <c r="C153" s="90">
        <v>0</v>
      </c>
      <c r="D153" s="85">
        <v>0</v>
      </c>
      <c r="E153" s="91">
        <v>0</v>
      </c>
      <c r="F153" s="83">
        <v>0</v>
      </c>
      <c r="G153" s="84"/>
      <c r="H153" s="90">
        <v>0</v>
      </c>
      <c r="I153" s="85">
        <v>0</v>
      </c>
      <c r="J153" s="90">
        <v>0</v>
      </c>
      <c r="K153" s="86">
        <v>0</v>
      </c>
      <c r="L153" s="87"/>
      <c r="M153" s="352" t="s">
        <v>0</v>
      </c>
      <c r="N153" s="353" t="s">
        <v>0</v>
      </c>
      <c r="O153" s="84"/>
      <c r="P153" s="88">
        <v>0</v>
      </c>
      <c r="Q153" s="92">
        <v>0</v>
      </c>
    </row>
    <row r="154" spans="1:17" s="78" customFormat="1" ht="11.25" customHeight="1">
      <c r="A154" s="79" t="s">
        <v>9</v>
      </c>
      <c r="B154" s="351" t="s">
        <v>10</v>
      </c>
      <c r="C154" s="90">
        <v>1013150</v>
      </c>
      <c r="D154" s="85">
        <v>1232358</v>
      </c>
      <c r="E154" s="91">
        <v>1221354</v>
      </c>
      <c r="F154" s="83">
        <v>1718199</v>
      </c>
      <c r="G154" s="84"/>
      <c r="H154" s="90">
        <v>1416272.2534999999</v>
      </c>
      <c r="I154" s="85">
        <v>1722700.9246199997</v>
      </c>
      <c r="J154" s="90">
        <v>1648923.225190244</v>
      </c>
      <c r="K154" s="86">
        <v>2319702.753336585</v>
      </c>
      <c r="L154" s="87"/>
      <c r="M154" s="352">
        <v>116.4269949591471</v>
      </c>
      <c r="N154" s="353">
        <v>134.65498974224295</v>
      </c>
      <c r="O154" s="84"/>
      <c r="P154" s="88">
        <v>670779.5281463412</v>
      </c>
      <c r="Q154" s="92">
        <v>3968625.978526829</v>
      </c>
    </row>
    <row r="155" spans="1:17" s="78" customFormat="1" ht="11.25" customHeight="1">
      <c r="A155" s="93" t="s">
        <v>327</v>
      </c>
      <c r="B155" s="354" t="s">
        <v>328</v>
      </c>
      <c r="C155" s="94">
        <v>5</v>
      </c>
      <c r="D155" s="95">
        <v>211</v>
      </c>
      <c r="E155" s="96">
        <v>3</v>
      </c>
      <c r="F155" s="97">
        <v>161</v>
      </c>
      <c r="G155" s="84"/>
      <c r="H155" s="94">
        <v>6.98945</v>
      </c>
      <c r="I155" s="95">
        <v>294.95478999999995</v>
      </c>
      <c r="J155" s="94">
        <v>4.050234146341463</v>
      </c>
      <c r="K155" s="98">
        <v>217.36256585365854</v>
      </c>
      <c r="L155" s="87"/>
      <c r="M155" s="359">
        <v>57.947823453082336</v>
      </c>
      <c r="N155" s="360">
        <v>73.69351955723744</v>
      </c>
      <c r="O155" s="84"/>
      <c r="P155" s="99">
        <v>213.31233170731707</v>
      </c>
      <c r="Q155" s="100">
        <v>221.4128</v>
      </c>
    </row>
    <row r="156" spans="1:17" s="78" customFormat="1" ht="11.25" customHeight="1">
      <c r="A156" s="101" t="s">
        <v>329</v>
      </c>
      <c r="B156" s="357" t="s">
        <v>330</v>
      </c>
      <c r="C156" s="102">
        <v>0</v>
      </c>
      <c r="D156" s="103">
        <v>31</v>
      </c>
      <c r="E156" s="104">
        <v>4</v>
      </c>
      <c r="F156" s="105">
        <v>4</v>
      </c>
      <c r="G156" s="115"/>
      <c r="H156" s="102">
        <v>0</v>
      </c>
      <c r="I156" s="103">
        <v>43.33459</v>
      </c>
      <c r="J156" s="102">
        <v>5.400312195121951</v>
      </c>
      <c r="K156" s="107">
        <v>5.400312195121951</v>
      </c>
      <c r="L156" s="116"/>
      <c r="M156" s="355" t="s">
        <v>0</v>
      </c>
      <c r="N156" s="356">
        <v>12.4618975167919</v>
      </c>
      <c r="O156" s="115"/>
      <c r="P156" s="109">
        <v>0</v>
      </c>
      <c r="Q156" s="110">
        <v>10.800624390243902</v>
      </c>
    </row>
    <row r="157" spans="1:17" s="78" customFormat="1" ht="11.25" customHeight="1">
      <c r="A157" s="111" t="s">
        <v>331</v>
      </c>
      <c r="B157" s="358" t="s">
        <v>332</v>
      </c>
      <c r="C157" s="80">
        <v>0</v>
      </c>
      <c r="D157" s="81">
        <v>2028</v>
      </c>
      <c r="E157" s="82">
        <v>361</v>
      </c>
      <c r="F157" s="112">
        <v>1379</v>
      </c>
      <c r="G157" s="84"/>
      <c r="H157" s="80">
        <v>0</v>
      </c>
      <c r="I157" s="81">
        <v>2834.9209199999996</v>
      </c>
      <c r="J157" s="80">
        <v>487.37817560975606</v>
      </c>
      <c r="K157" s="113">
        <v>1861.7576292682927</v>
      </c>
      <c r="L157" s="87"/>
      <c r="M157" s="361" t="s">
        <v>0</v>
      </c>
      <c r="N157" s="362">
        <v>65.6722949883305</v>
      </c>
      <c r="O157" s="84"/>
      <c r="P157" s="114">
        <v>1374.3794536585367</v>
      </c>
      <c r="Q157" s="89">
        <v>2349.135804878049</v>
      </c>
    </row>
    <row r="158" spans="1:17" s="78" customFormat="1" ht="11.25" customHeight="1">
      <c r="A158" s="79" t="s">
        <v>333</v>
      </c>
      <c r="B158" s="351" t="s">
        <v>334</v>
      </c>
      <c r="C158" s="90">
        <v>9</v>
      </c>
      <c r="D158" s="85">
        <v>18</v>
      </c>
      <c r="E158" s="91">
        <v>15</v>
      </c>
      <c r="F158" s="83">
        <v>0</v>
      </c>
      <c r="G158" s="84"/>
      <c r="H158" s="90">
        <v>12.58101</v>
      </c>
      <c r="I158" s="85">
        <v>25.16202</v>
      </c>
      <c r="J158" s="90">
        <v>20.251170731707315</v>
      </c>
      <c r="K158" s="86">
        <v>0</v>
      </c>
      <c r="L158" s="87"/>
      <c r="M158" s="352">
        <v>160.96617625856203</v>
      </c>
      <c r="N158" s="353">
        <v>0</v>
      </c>
      <c r="O158" s="84"/>
      <c r="P158" s="88">
        <v>-20.251170731707315</v>
      </c>
      <c r="Q158" s="92">
        <v>20.251170731707315</v>
      </c>
    </row>
    <row r="159" spans="1:17" s="78" customFormat="1" ht="11.25" customHeight="1">
      <c r="A159" s="79" t="s">
        <v>335</v>
      </c>
      <c r="B159" s="351" t="s">
        <v>336</v>
      </c>
      <c r="C159" s="90">
        <v>41</v>
      </c>
      <c r="D159" s="85">
        <v>0</v>
      </c>
      <c r="E159" s="91">
        <v>0</v>
      </c>
      <c r="F159" s="83">
        <v>0</v>
      </c>
      <c r="G159" s="84"/>
      <c r="H159" s="90">
        <v>57.313489999999994</v>
      </c>
      <c r="I159" s="85">
        <v>0</v>
      </c>
      <c r="J159" s="90">
        <v>0</v>
      </c>
      <c r="K159" s="86">
        <v>0</v>
      </c>
      <c r="L159" s="87"/>
      <c r="M159" s="352">
        <v>0</v>
      </c>
      <c r="N159" s="353" t="s">
        <v>0</v>
      </c>
      <c r="O159" s="84"/>
      <c r="P159" s="88">
        <v>0</v>
      </c>
      <c r="Q159" s="92">
        <v>0</v>
      </c>
    </row>
    <row r="160" spans="1:17" s="78" customFormat="1" ht="11.25" customHeight="1">
      <c r="A160" s="93" t="s">
        <v>337</v>
      </c>
      <c r="B160" s="354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59" t="s">
        <v>0</v>
      </c>
      <c r="N160" s="360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57" t="s">
        <v>63</v>
      </c>
      <c r="C161" s="102">
        <v>4517</v>
      </c>
      <c r="D161" s="103">
        <v>20155</v>
      </c>
      <c r="E161" s="104">
        <v>5474</v>
      </c>
      <c r="F161" s="105">
        <v>23373</v>
      </c>
      <c r="G161" s="115"/>
      <c r="H161" s="102">
        <v>6314.26913</v>
      </c>
      <c r="I161" s="103">
        <v>28174.472949999996</v>
      </c>
      <c r="J161" s="102">
        <v>7390.32723902439</v>
      </c>
      <c r="K161" s="107">
        <v>31555.37423414634</v>
      </c>
      <c r="L161" s="116"/>
      <c r="M161" s="355">
        <v>117.04168902006225</v>
      </c>
      <c r="N161" s="356">
        <v>111.99987410641641</v>
      </c>
      <c r="O161" s="115"/>
      <c r="P161" s="109">
        <v>24165.04699512195</v>
      </c>
      <c r="Q161" s="110">
        <v>38945.70147317073</v>
      </c>
    </row>
    <row r="162" spans="1:17" s="78" customFormat="1" ht="11.25" customHeight="1">
      <c r="A162" s="111" t="s">
        <v>340</v>
      </c>
      <c r="B162" s="358" t="s">
        <v>341</v>
      </c>
      <c r="C162" s="80">
        <v>0</v>
      </c>
      <c r="D162" s="81">
        <v>77</v>
      </c>
      <c r="E162" s="82">
        <v>0</v>
      </c>
      <c r="F162" s="112">
        <v>48</v>
      </c>
      <c r="G162" s="84"/>
      <c r="H162" s="80">
        <v>0</v>
      </c>
      <c r="I162" s="81">
        <v>107.63752999999998</v>
      </c>
      <c r="J162" s="80">
        <v>0</v>
      </c>
      <c r="K162" s="113">
        <v>64.80374634146341</v>
      </c>
      <c r="L162" s="87"/>
      <c r="M162" s="361" t="s">
        <v>0</v>
      </c>
      <c r="N162" s="362">
        <v>60.20553086034529</v>
      </c>
      <c r="O162" s="84"/>
      <c r="P162" s="114">
        <v>64.80374634146341</v>
      </c>
      <c r="Q162" s="89">
        <v>64.80374634146341</v>
      </c>
    </row>
    <row r="163" spans="1:17" s="78" customFormat="1" ht="11.25" customHeight="1">
      <c r="A163" s="79" t="s">
        <v>342</v>
      </c>
      <c r="B163" s="351" t="s">
        <v>343</v>
      </c>
      <c r="C163" s="90">
        <v>235</v>
      </c>
      <c r="D163" s="85">
        <v>1034</v>
      </c>
      <c r="E163" s="91">
        <v>127</v>
      </c>
      <c r="F163" s="83">
        <v>3056</v>
      </c>
      <c r="G163" s="84"/>
      <c r="H163" s="90">
        <v>328.50415</v>
      </c>
      <c r="I163" s="85">
        <v>1445.41826</v>
      </c>
      <c r="J163" s="90">
        <v>171.45991219512194</v>
      </c>
      <c r="K163" s="86">
        <v>4125.838517073171</v>
      </c>
      <c r="L163" s="87"/>
      <c r="M163" s="352">
        <v>52.19413885490395</v>
      </c>
      <c r="N163" s="353">
        <v>285.44253461092785</v>
      </c>
      <c r="O163" s="84"/>
      <c r="P163" s="88">
        <v>3954.378604878049</v>
      </c>
      <c r="Q163" s="92">
        <v>4297.298429268293</v>
      </c>
    </row>
    <row r="164" spans="1:17" s="78" customFormat="1" ht="11.25" customHeight="1">
      <c r="A164" s="79" t="s">
        <v>344</v>
      </c>
      <c r="B164" s="351" t="s">
        <v>345</v>
      </c>
      <c r="C164" s="90">
        <v>0</v>
      </c>
      <c r="D164" s="85">
        <v>205</v>
      </c>
      <c r="E164" s="91">
        <v>0</v>
      </c>
      <c r="F164" s="83">
        <v>11</v>
      </c>
      <c r="G164" s="84"/>
      <c r="H164" s="90">
        <v>0</v>
      </c>
      <c r="I164" s="85">
        <v>286.56744999999995</v>
      </c>
      <c r="J164" s="90">
        <v>0</v>
      </c>
      <c r="K164" s="86">
        <v>14.850858536585365</v>
      </c>
      <c r="L164" s="87"/>
      <c r="M164" s="352" t="s">
        <v>0</v>
      </c>
      <c r="N164" s="353">
        <v>5.182325674665901</v>
      </c>
      <c r="O164" s="84"/>
      <c r="P164" s="88">
        <v>14.850858536585365</v>
      </c>
      <c r="Q164" s="92">
        <v>14.850858536585365</v>
      </c>
    </row>
    <row r="165" spans="1:17" s="78" customFormat="1" ht="11.25" customHeight="1">
      <c r="A165" s="93" t="s">
        <v>346</v>
      </c>
      <c r="B165" s="354" t="s">
        <v>347</v>
      </c>
      <c r="C165" s="94">
        <v>13</v>
      </c>
      <c r="D165" s="95">
        <v>670</v>
      </c>
      <c r="E165" s="96">
        <v>13</v>
      </c>
      <c r="F165" s="97">
        <v>1544</v>
      </c>
      <c r="G165" s="84"/>
      <c r="H165" s="94">
        <v>18.172569999999997</v>
      </c>
      <c r="I165" s="95">
        <v>936.5862999999999</v>
      </c>
      <c r="J165" s="94">
        <v>17.55101463414634</v>
      </c>
      <c r="K165" s="98">
        <v>2084.520507317073</v>
      </c>
      <c r="L165" s="87"/>
      <c r="M165" s="359">
        <v>96.57970575513724</v>
      </c>
      <c r="N165" s="360">
        <v>222.56576968049538</v>
      </c>
      <c r="O165" s="84"/>
      <c r="P165" s="99">
        <v>2066.969492682927</v>
      </c>
      <c r="Q165" s="100">
        <v>2102.0715219512194</v>
      </c>
    </row>
    <row r="166" spans="1:17" s="78" customFormat="1" ht="11.25" customHeight="1">
      <c r="A166" s="101" t="s">
        <v>348</v>
      </c>
      <c r="B166" s="357" t="s">
        <v>349</v>
      </c>
      <c r="C166" s="102">
        <v>2343</v>
      </c>
      <c r="D166" s="103">
        <v>2437</v>
      </c>
      <c r="E166" s="104">
        <v>4749</v>
      </c>
      <c r="F166" s="105">
        <v>1688</v>
      </c>
      <c r="G166" s="115"/>
      <c r="H166" s="102">
        <v>3275.25627</v>
      </c>
      <c r="I166" s="103">
        <v>3406.65793</v>
      </c>
      <c r="J166" s="102">
        <v>6411.5206536585365</v>
      </c>
      <c r="K166" s="107">
        <v>2278.931746341463</v>
      </c>
      <c r="L166" s="116"/>
      <c r="M166" s="355">
        <v>195.75630500689147</v>
      </c>
      <c r="N166" s="356">
        <v>66.89640677663998</v>
      </c>
      <c r="O166" s="115"/>
      <c r="P166" s="109">
        <v>-4132.588907317073</v>
      </c>
      <c r="Q166" s="110">
        <v>8690.4524</v>
      </c>
    </row>
    <row r="167" spans="1:17" s="78" customFormat="1" ht="11.25" customHeight="1">
      <c r="A167" s="111" t="s">
        <v>350</v>
      </c>
      <c r="B167" s="358" t="s">
        <v>351</v>
      </c>
      <c r="C167" s="80">
        <v>532</v>
      </c>
      <c r="D167" s="81">
        <v>10</v>
      </c>
      <c r="E167" s="82">
        <v>413</v>
      </c>
      <c r="F167" s="112">
        <v>29</v>
      </c>
      <c r="G167" s="84"/>
      <c r="H167" s="80">
        <v>743.67748</v>
      </c>
      <c r="I167" s="81">
        <v>13.9789</v>
      </c>
      <c r="J167" s="80">
        <v>557.5822341463414</v>
      </c>
      <c r="K167" s="113">
        <v>39.15226341463414</v>
      </c>
      <c r="L167" s="87"/>
      <c r="M167" s="361">
        <v>74.97635052043547</v>
      </c>
      <c r="N167" s="362">
        <v>280.08114668989793</v>
      </c>
      <c r="O167" s="84"/>
      <c r="P167" s="114">
        <v>-518.4299707317073</v>
      </c>
      <c r="Q167" s="89">
        <v>596.7344975609756</v>
      </c>
    </row>
    <row r="168" spans="1:17" s="78" customFormat="1" ht="11.25" customHeight="1">
      <c r="A168" s="79" t="s">
        <v>352</v>
      </c>
      <c r="B168" s="351" t="s">
        <v>353</v>
      </c>
      <c r="C168" s="90">
        <v>0</v>
      </c>
      <c r="D168" s="85">
        <v>0</v>
      </c>
      <c r="E168" s="91">
        <v>0</v>
      </c>
      <c r="F168" s="83">
        <v>1</v>
      </c>
      <c r="G168" s="84"/>
      <c r="H168" s="90">
        <v>0</v>
      </c>
      <c r="I168" s="85">
        <v>0</v>
      </c>
      <c r="J168" s="90">
        <v>0</v>
      </c>
      <c r="K168" s="86">
        <v>1.3500780487804878</v>
      </c>
      <c r="L168" s="87"/>
      <c r="M168" s="352" t="s">
        <v>0</v>
      </c>
      <c r="N168" s="353" t="s">
        <v>0</v>
      </c>
      <c r="O168" s="84"/>
      <c r="P168" s="88">
        <v>1.3500780487804878</v>
      </c>
      <c r="Q168" s="92">
        <v>1.3500780487804878</v>
      </c>
    </row>
    <row r="169" spans="1:17" s="78" customFormat="1" ht="11.25" customHeight="1">
      <c r="A169" s="79" t="s">
        <v>354</v>
      </c>
      <c r="B169" s="351" t="s">
        <v>355</v>
      </c>
      <c r="C169" s="90">
        <v>0</v>
      </c>
      <c r="D169" s="85">
        <v>95</v>
      </c>
      <c r="E169" s="91">
        <v>36</v>
      </c>
      <c r="F169" s="83">
        <v>719</v>
      </c>
      <c r="G169" s="84"/>
      <c r="H169" s="90">
        <v>0</v>
      </c>
      <c r="I169" s="85">
        <v>132.79954999999998</v>
      </c>
      <c r="J169" s="90">
        <v>48.60280975609756</v>
      </c>
      <c r="K169" s="86">
        <v>970.7061170731707</v>
      </c>
      <c r="L169" s="87"/>
      <c r="M169" s="352" t="s">
        <v>0</v>
      </c>
      <c r="N169" s="353">
        <v>730.955878294144</v>
      </c>
      <c r="O169" s="84"/>
      <c r="P169" s="88">
        <v>922.1033073170731</v>
      </c>
      <c r="Q169" s="92">
        <v>1019.3089268292683</v>
      </c>
    </row>
    <row r="170" spans="1:17" s="78" customFormat="1" ht="11.25" customHeight="1">
      <c r="A170" s="93" t="s">
        <v>356</v>
      </c>
      <c r="B170" s="354" t="s">
        <v>357</v>
      </c>
      <c r="C170" s="94">
        <v>3324</v>
      </c>
      <c r="D170" s="95">
        <v>86</v>
      </c>
      <c r="E170" s="96">
        <v>8062</v>
      </c>
      <c r="F170" s="97">
        <v>438</v>
      </c>
      <c r="G170" s="84"/>
      <c r="H170" s="94">
        <v>4646.586359999999</v>
      </c>
      <c r="I170" s="95">
        <v>120.21853999999999</v>
      </c>
      <c r="J170" s="94">
        <v>10884.329229268293</v>
      </c>
      <c r="K170" s="98">
        <v>591.3341853658536</v>
      </c>
      <c r="L170" s="87"/>
      <c r="M170" s="359">
        <v>234.2435583026223</v>
      </c>
      <c r="N170" s="360">
        <v>491.88268745058264</v>
      </c>
      <c r="O170" s="84"/>
      <c r="P170" s="99">
        <v>-10292.99504390244</v>
      </c>
      <c r="Q170" s="100">
        <v>11475.663414634146</v>
      </c>
    </row>
    <row r="171" spans="1:17" s="78" customFormat="1" ht="11.25" customHeight="1">
      <c r="A171" s="101" t="s">
        <v>358</v>
      </c>
      <c r="B171" s="357" t="s">
        <v>359</v>
      </c>
      <c r="C171" s="102">
        <v>2</v>
      </c>
      <c r="D171" s="103">
        <v>0</v>
      </c>
      <c r="E171" s="104">
        <v>0</v>
      </c>
      <c r="F171" s="105">
        <v>0</v>
      </c>
      <c r="G171" s="115"/>
      <c r="H171" s="102">
        <v>2.7957799999999997</v>
      </c>
      <c r="I171" s="103">
        <v>0</v>
      </c>
      <c r="J171" s="102">
        <v>0</v>
      </c>
      <c r="K171" s="107">
        <v>0</v>
      </c>
      <c r="L171" s="116"/>
      <c r="M171" s="355">
        <v>0</v>
      </c>
      <c r="N171" s="356" t="s">
        <v>0</v>
      </c>
      <c r="O171" s="115"/>
      <c r="P171" s="109">
        <v>0</v>
      </c>
      <c r="Q171" s="110">
        <v>0</v>
      </c>
    </row>
    <row r="172" spans="1:17" s="78" customFormat="1" ht="11.25" customHeight="1">
      <c r="A172" s="111" t="s">
        <v>360</v>
      </c>
      <c r="B172" s="358" t="s">
        <v>361</v>
      </c>
      <c r="C172" s="80">
        <v>2508</v>
      </c>
      <c r="D172" s="81">
        <v>137</v>
      </c>
      <c r="E172" s="82">
        <v>680</v>
      </c>
      <c r="F172" s="112">
        <v>4</v>
      </c>
      <c r="G172" s="84"/>
      <c r="H172" s="80">
        <v>3505.9081199999996</v>
      </c>
      <c r="I172" s="81">
        <v>191.51092999999997</v>
      </c>
      <c r="J172" s="80">
        <v>918.0530731707316</v>
      </c>
      <c r="K172" s="113">
        <v>5.400312195121951</v>
      </c>
      <c r="L172" s="87"/>
      <c r="M172" s="361">
        <v>26.18588513297182</v>
      </c>
      <c r="N172" s="362">
        <v>2.819845423507657</v>
      </c>
      <c r="O172" s="84"/>
      <c r="P172" s="114">
        <v>-912.6527609756097</v>
      </c>
      <c r="Q172" s="89">
        <v>923.4533853658536</v>
      </c>
    </row>
    <row r="173" spans="1:17" s="78" customFormat="1" ht="11.25" customHeight="1">
      <c r="A173" s="79" t="s">
        <v>41</v>
      </c>
      <c r="B173" s="351" t="s">
        <v>42</v>
      </c>
      <c r="C173" s="90">
        <v>238848</v>
      </c>
      <c r="D173" s="85">
        <v>483187</v>
      </c>
      <c r="E173" s="91">
        <v>310930</v>
      </c>
      <c r="F173" s="83">
        <v>588648</v>
      </c>
      <c r="G173" s="84"/>
      <c r="H173" s="90">
        <v>333883.23072</v>
      </c>
      <c r="I173" s="85">
        <v>675442.2754299999</v>
      </c>
      <c r="J173" s="90">
        <v>419779.7677073171</v>
      </c>
      <c r="K173" s="86">
        <v>794720.7432585366</v>
      </c>
      <c r="L173" s="87"/>
      <c r="M173" s="352">
        <v>125.72652025742237</v>
      </c>
      <c r="N173" s="353">
        <v>117.65931333696898</v>
      </c>
      <c r="O173" s="84"/>
      <c r="P173" s="88">
        <v>374940.9755512195</v>
      </c>
      <c r="Q173" s="92">
        <v>1214500.5109658537</v>
      </c>
    </row>
    <row r="174" spans="1:17" s="78" customFormat="1" ht="11.25" customHeight="1">
      <c r="A174" s="79" t="s">
        <v>35</v>
      </c>
      <c r="B174" s="351" t="s">
        <v>36</v>
      </c>
      <c r="C174" s="90">
        <v>11360</v>
      </c>
      <c r="D174" s="85">
        <v>19461</v>
      </c>
      <c r="E174" s="91">
        <v>16544</v>
      </c>
      <c r="F174" s="83">
        <v>23776</v>
      </c>
      <c r="G174" s="84"/>
      <c r="H174" s="90">
        <v>15880.030399999998</v>
      </c>
      <c r="I174" s="85">
        <v>27204.337289999996</v>
      </c>
      <c r="J174" s="90">
        <v>22335.69123902439</v>
      </c>
      <c r="K174" s="86">
        <v>32099.455687804875</v>
      </c>
      <c r="L174" s="87"/>
      <c r="M174" s="352">
        <v>140.65269824058015</v>
      </c>
      <c r="N174" s="353">
        <v>117.99388952438945</v>
      </c>
      <c r="O174" s="84"/>
      <c r="P174" s="88">
        <v>9763.764448780486</v>
      </c>
      <c r="Q174" s="92">
        <v>54435.146926829264</v>
      </c>
    </row>
    <row r="175" spans="1:17" s="78" customFormat="1" ht="11.25" customHeight="1">
      <c r="A175" s="93" t="s">
        <v>13</v>
      </c>
      <c r="B175" s="354" t="s">
        <v>14</v>
      </c>
      <c r="C175" s="94">
        <v>162175</v>
      </c>
      <c r="D175" s="95">
        <v>417690</v>
      </c>
      <c r="E175" s="96">
        <v>172948</v>
      </c>
      <c r="F175" s="97">
        <v>589033</v>
      </c>
      <c r="G175" s="84"/>
      <c r="H175" s="94">
        <v>226702.81074999998</v>
      </c>
      <c r="I175" s="95">
        <v>583884.6741</v>
      </c>
      <c r="J175" s="94">
        <v>233493.2983804878</v>
      </c>
      <c r="K175" s="98">
        <v>795240.523307317</v>
      </c>
      <c r="L175" s="87"/>
      <c r="M175" s="359">
        <v>102.99532573417281</v>
      </c>
      <c r="N175" s="360">
        <v>136.19821834390518</v>
      </c>
      <c r="O175" s="84"/>
      <c r="P175" s="99">
        <v>561747.2249268292</v>
      </c>
      <c r="Q175" s="100">
        <v>1028733.8216878049</v>
      </c>
    </row>
    <row r="176" spans="1:17" s="78" customFormat="1" ht="11.25" customHeight="1">
      <c r="A176" s="101" t="s">
        <v>362</v>
      </c>
      <c r="B176" s="357" t="s">
        <v>363</v>
      </c>
      <c r="C176" s="102">
        <v>0</v>
      </c>
      <c r="D176" s="103">
        <v>0</v>
      </c>
      <c r="E176" s="104">
        <v>0</v>
      </c>
      <c r="F176" s="105">
        <v>10</v>
      </c>
      <c r="G176" s="115"/>
      <c r="H176" s="102">
        <v>0</v>
      </c>
      <c r="I176" s="103">
        <v>0</v>
      </c>
      <c r="J176" s="102">
        <v>0</v>
      </c>
      <c r="K176" s="107">
        <v>13.500780487804878</v>
      </c>
      <c r="L176" s="116"/>
      <c r="M176" s="355" t="s">
        <v>0</v>
      </c>
      <c r="N176" s="356" t="s">
        <v>0</v>
      </c>
      <c r="O176" s="115"/>
      <c r="P176" s="109">
        <v>13.500780487804878</v>
      </c>
      <c r="Q176" s="110">
        <v>13.500780487804878</v>
      </c>
    </row>
    <row r="177" spans="1:17" s="78" customFormat="1" ht="11.25" customHeight="1">
      <c r="A177" s="111" t="s">
        <v>364</v>
      </c>
      <c r="B177" s="358" t="s">
        <v>59</v>
      </c>
      <c r="C177" s="80">
        <v>35809</v>
      </c>
      <c r="D177" s="81">
        <v>106796</v>
      </c>
      <c r="E177" s="82">
        <v>85380</v>
      </c>
      <c r="F177" s="112">
        <v>144286</v>
      </c>
      <c r="G177" s="84"/>
      <c r="H177" s="80">
        <v>50057.043009999994</v>
      </c>
      <c r="I177" s="81">
        <v>149289.06043999997</v>
      </c>
      <c r="J177" s="80">
        <v>115269.66380487804</v>
      </c>
      <c r="K177" s="113">
        <v>194797.36134634147</v>
      </c>
      <c r="L177" s="87"/>
      <c r="M177" s="361">
        <v>230.276614185641</v>
      </c>
      <c r="N177" s="362">
        <v>130.48334604840755</v>
      </c>
      <c r="O177" s="84"/>
      <c r="P177" s="114">
        <v>79527.69754146342</v>
      </c>
      <c r="Q177" s="89">
        <v>310067.0251512195</v>
      </c>
    </row>
    <row r="178" spans="1:17" s="78" customFormat="1" ht="11.25" customHeight="1">
      <c r="A178" s="79" t="s">
        <v>365</v>
      </c>
      <c r="B178" s="351" t="s">
        <v>65</v>
      </c>
      <c r="C178" s="90">
        <v>820118</v>
      </c>
      <c r="D178" s="85">
        <v>201994</v>
      </c>
      <c r="E178" s="91">
        <v>946890</v>
      </c>
      <c r="F178" s="83">
        <v>259759</v>
      </c>
      <c r="G178" s="84"/>
      <c r="H178" s="90">
        <v>1146434.7510199999</v>
      </c>
      <c r="I178" s="85">
        <v>282365.39265999995</v>
      </c>
      <c r="J178" s="90">
        <v>1278375.4036097561</v>
      </c>
      <c r="K178" s="86">
        <v>350694.92387317074</v>
      </c>
      <c r="L178" s="87"/>
      <c r="M178" s="352">
        <v>111.50877993469466</v>
      </c>
      <c r="N178" s="353">
        <v>124.19897515395853</v>
      </c>
      <c r="O178" s="84"/>
      <c r="P178" s="88">
        <v>-927680.4797365854</v>
      </c>
      <c r="Q178" s="92">
        <v>1629070.327482927</v>
      </c>
    </row>
    <row r="179" spans="1:17" s="78" customFormat="1" ht="11.25" customHeight="1">
      <c r="A179" s="79" t="s">
        <v>366</v>
      </c>
      <c r="B179" s="351" t="s">
        <v>367</v>
      </c>
      <c r="C179" s="90">
        <v>0</v>
      </c>
      <c r="D179" s="85">
        <v>4</v>
      </c>
      <c r="E179" s="91">
        <v>0</v>
      </c>
      <c r="F179" s="83">
        <v>9</v>
      </c>
      <c r="G179" s="84"/>
      <c r="H179" s="90">
        <v>0</v>
      </c>
      <c r="I179" s="85">
        <v>5.591559999999999</v>
      </c>
      <c r="J179" s="90">
        <v>0</v>
      </c>
      <c r="K179" s="86">
        <v>12.15070243902439</v>
      </c>
      <c r="L179" s="87"/>
      <c r="M179" s="352" t="s">
        <v>0</v>
      </c>
      <c r="N179" s="353">
        <v>217.30433794905878</v>
      </c>
      <c r="O179" s="84"/>
      <c r="P179" s="88">
        <v>12.15070243902439</v>
      </c>
      <c r="Q179" s="92">
        <v>12.15070243902439</v>
      </c>
    </row>
    <row r="180" spans="1:17" s="78" customFormat="1" ht="11.25" customHeight="1">
      <c r="A180" s="93" t="s">
        <v>368</v>
      </c>
      <c r="B180" s="354" t="s">
        <v>369</v>
      </c>
      <c r="C180" s="94">
        <v>105</v>
      </c>
      <c r="D180" s="95">
        <v>0</v>
      </c>
      <c r="E180" s="96">
        <v>1</v>
      </c>
      <c r="F180" s="97">
        <v>0</v>
      </c>
      <c r="G180" s="84"/>
      <c r="H180" s="94">
        <v>146.77845</v>
      </c>
      <c r="I180" s="95">
        <v>0</v>
      </c>
      <c r="J180" s="94">
        <v>1.3500780487804878</v>
      </c>
      <c r="K180" s="98">
        <v>0</v>
      </c>
      <c r="L180" s="87"/>
      <c r="M180" s="359">
        <v>0.9198067214774974</v>
      </c>
      <c r="N180" s="360" t="s">
        <v>0</v>
      </c>
      <c r="O180" s="84"/>
      <c r="P180" s="99">
        <v>-1.3500780487804878</v>
      </c>
      <c r="Q180" s="100">
        <v>1.3500780487804878</v>
      </c>
    </row>
    <row r="181" spans="1:17" s="78" customFormat="1" ht="11.25" customHeight="1">
      <c r="A181" s="101" t="s">
        <v>370</v>
      </c>
      <c r="B181" s="357" t="s">
        <v>371</v>
      </c>
      <c r="C181" s="102">
        <v>66</v>
      </c>
      <c r="D181" s="103">
        <v>0</v>
      </c>
      <c r="E181" s="104">
        <v>15</v>
      </c>
      <c r="F181" s="105">
        <v>0</v>
      </c>
      <c r="G181" s="115"/>
      <c r="H181" s="102">
        <v>92.26073999999998</v>
      </c>
      <c r="I181" s="103">
        <v>0</v>
      </c>
      <c r="J181" s="102">
        <v>20.251170731707315</v>
      </c>
      <c r="K181" s="107">
        <v>0</v>
      </c>
      <c r="L181" s="116"/>
      <c r="M181" s="355">
        <v>21.949933126167554</v>
      </c>
      <c r="N181" s="356" t="s">
        <v>0</v>
      </c>
      <c r="O181" s="115"/>
      <c r="P181" s="109">
        <v>-20.251170731707315</v>
      </c>
      <c r="Q181" s="110">
        <v>20.251170731707315</v>
      </c>
    </row>
    <row r="182" spans="1:17" s="78" customFormat="1" ht="11.25" customHeight="1">
      <c r="A182" s="111" t="s">
        <v>372</v>
      </c>
      <c r="B182" s="358" t="s">
        <v>373</v>
      </c>
      <c r="C182" s="80">
        <v>30</v>
      </c>
      <c r="D182" s="81">
        <v>1419</v>
      </c>
      <c r="E182" s="82">
        <v>44</v>
      </c>
      <c r="F182" s="112">
        <v>3679</v>
      </c>
      <c r="G182" s="84"/>
      <c r="H182" s="80">
        <v>41.936699999999995</v>
      </c>
      <c r="I182" s="81">
        <v>1983.6059099999998</v>
      </c>
      <c r="J182" s="80">
        <v>59.40343414634146</v>
      </c>
      <c r="K182" s="113">
        <v>4966.937141463414</v>
      </c>
      <c r="L182" s="87"/>
      <c r="M182" s="361">
        <v>141.6502351075346</v>
      </c>
      <c r="N182" s="362">
        <v>250.39939215866798</v>
      </c>
      <c r="O182" s="84"/>
      <c r="P182" s="114">
        <v>4907.533707317073</v>
      </c>
      <c r="Q182" s="89">
        <v>5026.340575609755</v>
      </c>
    </row>
    <row r="183" spans="1:17" s="78" customFormat="1" ht="11.25" customHeight="1">
      <c r="A183" s="79" t="s">
        <v>374</v>
      </c>
      <c r="B183" s="351" t="s">
        <v>375</v>
      </c>
      <c r="C183" s="90">
        <v>347</v>
      </c>
      <c r="D183" s="85">
        <v>5004</v>
      </c>
      <c r="E183" s="91">
        <v>508</v>
      </c>
      <c r="F183" s="83">
        <v>7043</v>
      </c>
      <c r="G183" s="84"/>
      <c r="H183" s="90">
        <v>485.06782999999996</v>
      </c>
      <c r="I183" s="85">
        <v>6995.04156</v>
      </c>
      <c r="J183" s="90">
        <v>685.8396487804878</v>
      </c>
      <c r="K183" s="86">
        <v>9508.599697560976</v>
      </c>
      <c r="L183" s="87"/>
      <c r="M183" s="352">
        <v>141.39046260406258</v>
      </c>
      <c r="N183" s="353">
        <v>135.9334267852581</v>
      </c>
      <c r="O183" s="84"/>
      <c r="P183" s="88">
        <v>8822.760048780488</v>
      </c>
      <c r="Q183" s="92">
        <v>10194.439346341464</v>
      </c>
    </row>
    <row r="184" spans="1:17" s="78" customFormat="1" ht="11.25" customHeight="1">
      <c r="A184" s="79" t="s">
        <v>376</v>
      </c>
      <c r="B184" s="351" t="s">
        <v>377</v>
      </c>
      <c r="C184" s="90">
        <v>28</v>
      </c>
      <c r="D184" s="85">
        <v>197</v>
      </c>
      <c r="E184" s="91">
        <v>28</v>
      </c>
      <c r="F184" s="83">
        <v>496</v>
      </c>
      <c r="G184" s="84"/>
      <c r="H184" s="90">
        <v>39.140919999999994</v>
      </c>
      <c r="I184" s="85">
        <v>275.38433</v>
      </c>
      <c r="J184" s="90">
        <v>37.80218536585366</v>
      </c>
      <c r="K184" s="86">
        <v>669.6387121951219</v>
      </c>
      <c r="L184" s="87"/>
      <c r="M184" s="352">
        <v>96.57970575513724</v>
      </c>
      <c r="N184" s="353">
        <v>243.16514748501555</v>
      </c>
      <c r="O184" s="84"/>
      <c r="P184" s="88">
        <v>631.8365268292682</v>
      </c>
      <c r="Q184" s="92">
        <v>707.4408975609756</v>
      </c>
    </row>
    <row r="185" spans="1:17" s="78" customFormat="1" ht="11.25" customHeight="1">
      <c r="A185" s="93" t="s">
        <v>378</v>
      </c>
      <c r="B185" s="354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59" t="s">
        <v>0</v>
      </c>
      <c r="N185" s="360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57" t="s">
        <v>381</v>
      </c>
      <c r="C186" s="102">
        <v>6</v>
      </c>
      <c r="D186" s="103">
        <v>2</v>
      </c>
      <c r="E186" s="104">
        <v>5</v>
      </c>
      <c r="F186" s="105">
        <v>0</v>
      </c>
      <c r="G186" s="115"/>
      <c r="H186" s="102">
        <v>8.387339999999998</v>
      </c>
      <c r="I186" s="103">
        <v>2.7957799999999997</v>
      </c>
      <c r="J186" s="102">
        <v>6.750390243902439</v>
      </c>
      <c r="K186" s="107">
        <v>0</v>
      </c>
      <c r="L186" s="116"/>
      <c r="M186" s="355">
        <v>80.48308812928104</v>
      </c>
      <c r="N186" s="356">
        <v>0</v>
      </c>
      <c r="O186" s="115"/>
      <c r="P186" s="109">
        <v>-6.750390243902439</v>
      </c>
      <c r="Q186" s="110">
        <v>6.750390243902439</v>
      </c>
    </row>
    <row r="187" spans="1:17" s="78" customFormat="1" ht="11.25" customHeight="1">
      <c r="A187" s="111" t="s">
        <v>382</v>
      </c>
      <c r="B187" s="358" t="s">
        <v>383</v>
      </c>
      <c r="C187" s="80">
        <v>52</v>
      </c>
      <c r="D187" s="81">
        <v>0</v>
      </c>
      <c r="E187" s="82">
        <v>17</v>
      </c>
      <c r="F187" s="112">
        <v>0</v>
      </c>
      <c r="G187" s="84"/>
      <c r="H187" s="80">
        <v>72.69027999999999</v>
      </c>
      <c r="I187" s="81">
        <v>0</v>
      </c>
      <c r="J187" s="80">
        <v>22.951326829268293</v>
      </c>
      <c r="K187" s="113">
        <v>0</v>
      </c>
      <c r="L187" s="87"/>
      <c r="M187" s="361">
        <v>31.574134573794872</v>
      </c>
      <c r="N187" s="362" t="s">
        <v>0</v>
      </c>
      <c r="O187" s="84"/>
      <c r="P187" s="114">
        <v>-22.951326829268293</v>
      </c>
      <c r="Q187" s="89">
        <v>22.951326829268293</v>
      </c>
    </row>
    <row r="188" spans="1:17" s="78" customFormat="1" ht="11.25" customHeight="1">
      <c r="A188" s="79" t="s">
        <v>384</v>
      </c>
      <c r="B188" s="351" t="s">
        <v>385</v>
      </c>
      <c r="C188" s="90">
        <v>6467</v>
      </c>
      <c r="D188" s="85">
        <v>2584</v>
      </c>
      <c r="E188" s="91">
        <v>7145</v>
      </c>
      <c r="F188" s="83">
        <v>2983</v>
      </c>
      <c r="G188" s="84"/>
      <c r="H188" s="90">
        <v>9040.154629999999</v>
      </c>
      <c r="I188" s="85">
        <v>3612.14776</v>
      </c>
      <c r="J188" s="90">
        <v>9646.307658536585</v>
      </c>
      <c r="K188" s="86">
        <v>4027.282819512195</v>
      </c>
      <c r="L188" s="87"/>
      <c r="M188" s="352">
        <v>106.70511792491968</v>
      </c>
      <c r="N188" s="353">
        <v>111.49274855556284</v>
      </c>
      <c r="O188" s="84"/>
      <c r="P188" s="88">
        <v>-5619.0248390243905</v>
      </c>
      <c r="Q188" s="92">
        <v>13673.59047804878</v>
      </c>
    </row>
    <row r="189" spans="1:17" s="78" customFormat="1" ht="11.25" customHeight="1">
      <c r="A189" s="79" t="s">
        <v>47</v>
      </c>
      <c r="B189" s="351" t="s">
        <v>48</v>
      </c>
      <c r="C189" s="90">
        <v>29586</v>
      </c>
      <c r="D189" s="85">
        <v>0</v>
      </c>
      <c r="E189" s="91">
        <v>35440</v>
      </c>
      <c r="F189" s="83">
        <v>0</v>
      </c>
      <c r="G189" s="84"/>
      <c r="H189" s="90">
        <v>41357.97354</v>
      </c>
      <c r="I189" s="85">
        <v>0</v>
      </c>
      <c r="J189" s="90">
        <v>47846.76604878049</v>
      </c>
      <c r="K189" s="86">
        <v>0</v>
      </c>
      <c r="L189" s="87"/>
      <c r="M189" s="352">
        <v>115.68933860481523</v>
      </c>
      <c r="N189" s="353" t="s">
        <v>0</v>
      </c>
      <c r="O189" s="84"/>
      <c r="P189" s="88">
        <v>-47846.76604878049</v>
      </c>
      <c r="Q189" s="92">
        <v>47846.76604878049</v>
      </c>
    </row>
    <row r="190" spans="1:17" s="78" customFormat="1" ht="11.25" customHeight="1">
      <c r="A190" s="93" t="s">
        <v>45</v>
      </c>
      <c r="B190" s="354" t="s">
        <v>46</v>
      </c>
      <c r="C190" s="94">
        <v>22029</v>
      </c>
      <c r="D190" s="95">
        <v>39269</v>
      </c>
      <c r="E190" s="96">
        <v>30056</v>
      </c>
      <c r="F190" s="97">
        <v>62997</v>
      </c>
      <c r="G190" s="84"/>
      <c r="H190" s="94">
        <v>30794.118809999996</v>
      </c>
      <c r="I190" s="95">
        <v>54893.74240999999</v>
      </c>
      <c r="J190" s="94">
        <v>40577.94583414634</v>
      </c>
      <c r="K190" s="98">
        <v>85050.86683902438</v>
      </c>
      <c r="L190" s="87"/>
      <c r="M190" s="359">
        <v>131.7717388976533</v>
      </c>
      <c r="N190" s="360">
        <v>154.93727172722453</v>
      </c>
      <c r="O190" s="84"/>
      <c r="P190" s="99">
        <v>44472.921004878044</v>
      </c>
      <c r="Q190" s="100">
        <v>125628.81267317073</v>
      </c>
    </row>
    <row r="191" spans="1:17" s="78" customFormat="1" ht="11.25" customHeight="1">
      <c r="A191" s="101" t="s">
        <v>386</v>
      </c>
      <c r="B191" s="357" t="s">
        <v>387</v>
      </c>
      <c r="C191" s="102">
        <v>0</v>
      </c>
      <c r="D191" s="103">
        <v>0</v>
      </c>
      <c r="E191" s="104">
        <v>0</v>
      </c>
      <c r="F191" s="105">
        <v>0</v>
      </c>
      <c r="G191" s="115"/>
      <c r="H191" s="102">
        <v>0</v>
      </c>
      <c r="I191" s="103">
        <v>0</v>
      </c>
      <c r="J191" s="102">
        <v>0</v>
      </c>
      <c r="K191" s="107">
        <v>0</v>
      </c>
      <c r="L191" s="116"/>
      <c r="M191" s="355" t="s">
        <v>0</v>
      </c>
      <c r="N191" s="356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388</v>
      </c>
      <c r="B192" s="358" t="s">
        <v>389</v>
      </c>
      <c r="C192" s="80">
        <v>169</v>
      </c>
      <c r="D192" s="81">
        <v>6686</v>
      </c>
      <c r="E192" s="82">
        <v>1619</v>
      </c>
      <c r="F192" s="112">
        <v>13127</v>
      </c>
      <c r="G192" s="84"/>
      <c r="H192" s="80">
        <v>236.24340999999998</v>
      </c>
      <c r="I192" s="81">
        <v>9346.292539999999</v>
      </c>
      <c r="J192" s="80">
        <v>2185.77636097561</v>
      </c>
      <c r="K192" s="113">
        <v>17722.474546341462</v>
      </c>
      <c r="L192" s="87"/>
      <c r="M192" s="361">
        <v>925.2221515832379</v>
      </c>
      <c r="N192" s="362">
        <v>189.6203705425795</v>
      </c>
      <c r="O192" s="84"/>
      <c r="P192" s="114">
        <v>15536.698185365853</v>
      </c>
      <c r="Q192" s="89">
        <v>19908.250907317073</v>
      </c>
    </row>
    <row r="193" spans="1:17" s="78" customFormat="1" ht="11.25" customHeight="1">
      <c r="A193" s="79" t="s">
        <v>19</v>
      </c>
      <c r="B193" s="351" t="s">
        <v>20</v>
      </c>
      <c r="C193" s="90">
        <v>141367</v>
      </c>
      <c r="D193" s="85">
        <v>264138</v>
      </c>
      <c r="E193" s="91">
        <v>99475</v>
      </c>
      <c r="F193" s="83">
        <v>313079</v>
      </c>
      <c r="G193" s="84"/>
      <c r="H193" s="90">
        <v>197615.51562999998</v>
      </c>
      <c r="I193" s="85">
        <v>369235.86882</v>
      </c>
      <c r="J193" s="90">
        <v>134299.013902439</v>
      </c>
      <c r="K193" s="86">
        <v>422681.08543414634</v>
      </c>
      <c r="L193" s="87"/>
      <c r="M193" s="352">
        <v>67.95975178077114</v>
      </c>
      <c r="N193" s="353">
        <v>114.47454625276411</v>
      </c>
      <c r="O193" s="84"/>
      <c r="P193" s="88">
        <v>288382.0715317073</v>
      </c>
      <c r="Q193" s="92">
        <v>556980.0993365854</v>
      </c>
    </row>
    <row r="194" spans="1:17" s="78" customFormat="1" ht="11.25" customHeight="1">
      <c r="A194" s="79" t="s">
        <v>390</v>
      </c>
      <c r="B194" s="351" t="s">
        <v>69</v>
      </c>
      <c r="C194" s="90">
        <v>55085</v>
      </c>
      <c r="D194" s="85">
        <v>101536</v>
      </c>
      <c r="E194" s="91">
        <v>81628</v>
      </c>
      <c r="F194" s="83">
        <v>109194</v>
      </c>
      <c r="G194" s="84"/>
      <c r="H194" s="90">
        <v>77002.77064999999</v>
      </c>
      <c r="I194" s="85">
        <v>141936.15904</v>
      </c>
      <c r="J194" s="90">
        <v>110204.17096585366</v>
      </c>
      <c r="K194" s="86">
        <v>147420.42245853657</v>
      </c>
      <c r="L194" s="87"/>
      <c r="M194" s="352">
        <v>143.117150247442</v>
      </c>
      <c r="N194" s="353">
        <v>103.86389448300557</v>
      </c>
      <c r="O194" s="84"/>
      <c r="P194" s="88">
        <v>37216.25149268292</v>
      </c>
      <c r="Q194" s="92">
        <v>257624.59342439024</v>
      </c>
    </row>
    <row r="195" spans="1:17" s="78" customFormat="1" ht="11.25" customHeight="1">
      <c r="A195" s="93" t="s">
        <v>391</v>
      </c>
      <c r="B195" s="354" t="s">
        <v>392</v>
      </c>
      <c r="C195" s="94">
        <v>10096</v>
      </c>
      <c r="D195" s="95">
        <v>39115</v>
      </c>
      <c r="E195" s="96">
        <v>14211</v>
      </c>
      <c r="F195" s="97">
        <v>46202</v>
      </c>
      <c r="G195" s="84"/>
      <c r="H195" s="94">
        <v>14113.097439999998</v>
      </c>
      <c r="I195" s="95">
        <v>54678.46734999999</v>
      </c>
      <c r="J195" s="94">
        <v>19185.95915121951</v>
      </c>
      <c r="K195" s="98">
        <v>62376.306009756096</v>
      </c>
      <c r="L195" s="87"/>
      <c r="M195" s="359">
        <v>135.94435404974794</v>
      </c>
      <c r="N195" s="360">
        <v>114.0783731381529</v>
      </c>
      <c r="O195" s="84"/>
      <c r="P195" s="99">
        <v>43190.346858536584</v>
      </c>
      <c r="Q195" s="100">
        <v>81562.2651609756</v>
      </c>
    </row>
    <row r="196" spans="1:17" s="78" customFormat="1" ht="11.25" customHeight="1">
      <c r="A196" s="111" t="s">
        <v>393</v>
      </c>
      <c r="B196" s="358" t="s">
        <v>394</v>
      </c>
      <c r="C196" s="80">
        <v>3302</v>
      </c>
      <c r="D196" s="81">
        <v>1065</v>
      </c>
      <c r="E196" s="82">
        <v>5461</v>
      </c>
      <c r="F196" s="112">
        <v>15</v>
      </c>
      <c r="G196" s="84"/>
      <c r="H196" s="80">
        <v>4615.83278</v>
      </c>
      <c r="I196" s="81">
        <v>1488.7528499999999</v>
      </c>
      <c r="J196" s="80">
        <v>7372.776224390243</v>
      </c>
      <c r="K196" s="113">
        <v>20.251170731707315</v>
      </c>
      <c r="L196" s="87"/>
      <c r="M196" s="361">
        <v>159.72797490272694</v>
      </c>
      <c r="N196" s="362">
        <v>1.3602775458470031</v>
      </c>
      <c r="O196" s="84"/>
      <c r="P196" s="114">
        <v>-7352.525053658536</v>
      </c>
      <c r="Q196" s="89">
        <v>7393.027395121951</v>
      </c>
    </row>
    <row r="197" spans="1:17" s="78" customFormat="1" ht="11.25" customHeight="1">
      <c r="A197" s="79" t="s">
        <v>395</v>
      </c>
      <c r="B197" s="351" t="s">
        <v>396</v>
      </c>
      <c r="C197" s="90">
        <v>0</v>
      </c>
      <c r="D197" s="85">
        <v>0</v>
      </c>
      <c r="E197" s="91">
        <v>0</v>
      </c>
      <c r="F197" s="83">
        <v>151</v>
      </c>
      <c r="G197" s="84"/>
      <c r="H197" s="90">
        <v>0</v>
      </c>
      <c r="I197" s="85">
        <v>0</v>
      </c>
      <c r="J197" s="90">
        <v>0</v>
      </c>
      <c r="K197" s="86">
        <v>203.86178536585365</v>
      </c>
      <c r="L197" s="87"/>
      <c r="M197" s="352" t="s">
        <v>0</v>
      </c>
      <c r="N197" s="353" t="s">
        <v>0</v>
      </c>
      <c r="O197" s="84"/>
      <c r="P197" s="88">
        <v>203.86178536585365</v>
      </c>
      <c r="Q197" s="92">
        <v>203.86178536585365</v>
      </c>
    </row>
    <row r="198" spans="1:17" s="78" customFormat="1" ht="11.25" customHeight="1">
      <c r="A198" s="79" t="s">
        <v>397</v>
      </c>
      <c r="B198" s="351" t="s">
        <v>398</v>
      </c>
      <c r="C198" s="90">
        <v>0</v>
      </c>
      <c r="D198" s="85">
        <v>171</v>
      </c>
      <c r="E198" s="91">
        <v>0</v>
      </c>
      <c r="F198" s="83">
        <v>631</v>
      </c>
      <c r="G198" s="84"/>
      <c r="H198" s="90">
        <v>0</v>
      </c>
      <c r="I198" s="85">
        <v>239.03918999999996</v>
      </c>
      <c r="J198" s="90">
        <v>0</v>
      </c>
      <c r="K198" s="86">
        <v>851.8992487804878</v>
      </c>
      <c r="L198" s="87"/>
      <c r="M198" s="352" t="s">
        <v>0</v>
      </c>
      <c r="N198" s="353">
        <v>356.3847621724655</v>
      </c>
      <c r="O198" s="84"/>
      <c r="P198" s="88">
        <v>851.8992487804878</v>
      </c>
      <c r="Q198" s="92">
        <v>851.8992487804878</v>
      </c>
    </row>
    <row r="199" spans="1:17" s="78" customFormat="1" ht="11.25" customHeight="1">
      <c r="A199" s="93" t="s">
        <v>399</v>
      </c>
      <c r="B199" s="354" t="s">
        <v>400</v>
      </c>
      <c r="C199" s="94">
        <v>279</v>
      </c>
      <c r="D199" s="95">
        <v>0</v>
      </c>
      <c r="E199" s="96">
        <v>147</v>
      </c>
      <c r="F199" s="97">
        <v>43</v>
      </c>
      <c r="G199" s="84"/>
      <c r="H199" s="94">
        <v>390.01131</v>
      </c>
      <c r="I199" s="95">
        <v>0</v>
      </c>
      <c r="J199" s="94">
        <v>198.4614731707317</v>
      </c>
      <c r="K199" s="98">
        <v>58.05335609756097</v>
      </c>
      <c r="L199" s="87"/>
      <c r="M199" s="359">
        <v>50.88608152690026</v>
      </c>
      <c r="N199" s="360" t="s">
        <v>0</v>
      </c>
      <c r="O199" s="84"/>
      <c r="P199" s="99">
        <v>-140.40811707317073</v>
      </c>
      <c r="Q199" s="100">
        <v>256.51482926829266</v>
      </c>
    </row>
    <row r="200" spans="1:17" s="78" customFormat="1" ht="11.25" customHeight="1">
      <c r="A200" s="101" t="s">
        <v>401</v>
      </c>
      <c r="B200" s="357" t="s">
        <v>402</v>
      </c>
      <c r="C200" s="102">
        <v>27</v>
      </c>
      <c r="D200" s="103">
        <v>0</v>
      </c>
      <c r="E200" s="104">
        <v>131</v>
      </c>
      <c r="F200" s="105">
        <v>0</v>
      </c>
      <c r="G200" s="115"/>
      <c r="H200" s="102">
        <v>37.74303</v>
      </c>
      <c r="I200" s="103">
        <v>0</v>
      </c>
      <c r="J200" s="102">
        <v>176.8602243902439</v>
      </c>
      <c r="K200" s="107">
        <v>0</v>
      </c>
      <c r="L200" s="116"/>
      <c r="M200" s="355">
        <v>468.59042421936954</v>
      </c>
      <c r="N200" s="356" t="s">
        <v>0</v>
      </c>
      <c r="O200" s="115"/>
      <c r="P200" s="109">
        <v>-176.8602243902439</v>
      </c>
      <c r="Q200" s="110">
        <v>176.8602243902439</v>
      </c>
    </row>
    <row r="201" spans="1:17" s="78" customFormat="1" ht="11.25" customHeight="1">
      <c r="A201" s="111" t="s">
        <v>403</v>
      </c>
      <c r="B201" s="358" t="s">
        <v>404</v>
      </c>
      <c r="C201" s="80">
        <v>0</v>
      </c>
      <c r="D201" s="81">
        <v>0</v>
      </c>
      <c r="E201" s="82">
        <v>0</v>
      </c>
      <c r="F201" s="112">
        <v>0</v>
      </c>
      <c r="G201" s="84"/>
      <c r="H201" s="80">
        <v>0</v>
      </c>
      <c r="I201" s="81">
        <v>0</v>
      </c>
      <c r="J201" s="80">
        <v>0</v>
      </c>
      <c r="K201" s="113">
        <v>0</v>
      </c>
      <c r="L201" s="87"/>
      <c r="M201" s="361" t="s">
        <v>0</v>
      </c>
      <c r="N201" s="362" t="s">
        <v>0</v>
      </c>
      <c r="O201" s="84"/>
      <c r="P201" s="114">
        <v>0</v>
      </c>
      <c r="Q201" s="89">
        <v>0</v>
      </c>
    </row>
    <row r="202" spans="1:17" s="78" customFormat="1" ht="11.25" customHeight="1">
      <c r="A202" s="79" t="s">
        <v>405</v>
      </c>
      <c r="B202" s="351" t="s">
        <v>406</v>
      </c>
      <c r="C202" s="90">
        <v>0</v>
      </c>
      <c r="D202" s="85">
        <v>0</v>
      </c>
      <c r="E202" s="91">
        <v>0</v>
      </c>
      <c r="F202" s="83">
        <v>0</v>
      </c>
      <c r="G202" s="84"/>
      <c r="H202" s="90">
        <v>0</v>
      </c>
      <c r="I202" s="85">
        <v>0</v>
      </c>
      <c r="J202" s="90">
        <v>0</v>
      </c>
      <c r="K202" s="86">
        <v>0</v>
      </c>
      <c r="L202" s="87"/>
      <c r="M202" s="352" t="s">
        <v>0</v>
      </c>
      <c r="N202" s="353" t="s">
        <v>0</v>
      </c>
      <c r="O202" s="84"/>
      <c r="P202" s="88">
        <v>0</v>
      </c>
      <c r="Q202" s="92">
        <v>0</v>
      </c>
    </row>
    <row r="203" spans="1:17" s="78" customFormat="1" ht="11.25" customHeight="1">
      <c r="A203" s="79" t="s">
        <v>407</v>
      </c>
      <c r="B203" s="351" t="s">
        <v>408</v>
      </c>
      <c r="C203" s="90">
        <v>0</v>
      </c>
      <c r="D203" s="85">
        <v>0</v>
      </c>
      <c r="E203" s="91">
        <v>14</v>
      </c>
      <c r="F203" s="83">
        <v>0</v>
      </c>
      <c r="G203" s="84"/>
      <c r="H203" s="90">
        <v>0</v>
      </c>
      <c r="I203" s="85">
        <v>0</v>
      </c>
      <c r="J203" s="90">
        <v>18.90109268292683</v>
      </c>
      <c r="K203" s="86">
        <v>0</v>
      </c>
      <c r="L203" s="87"/>
      <c r="M203" s="352" t="s">
        <v>0</v>
      </c>
      <c r="N203" s="353" t="s">
        <v>0</v>
      </c>
      <c r="O203" s="84"/>
      <c r="P203" s="88">
        <v>-18.90109268292683</v>
      </c>
      <c r="Q203" s="92">
        <v>18.90109268292683</v>
      </c>
    </row>
    <row r="204" spans="1:17" s="78" customFormat="1" ht="11.25" customHeight="1">
      <c r="A204" s="93" t="s">
        <v>409</v>
      </c>
      <c r="B204" s="354" t="s">
        <v>410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59" t="s">
        <v>0</v>
      </c>
      <c r="N204" s="360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411</v>
      </c>
      <c r="B205" s="357" t="s">
        <v>412</v>
      </c>
      <c r="C205" s="102">
        <v>0</v>
      </c>
      <c r="D205" s="103">
        <v>0</v>
      </c>
      <c r="E205" s="104">
        <v>0</v>
      </c>
      <c r="F205" s="105">
        <v>0</v>
      </c>
      <c r="G205" s="115"/>
      <c r="H205" s="102">
        <v>0</v>
      </c>
      <c r="I205" s="103">
        <v>0</v>
      </c>
      <c r="J205" s="102">
        <v>0</v>
      </c>
      <c r="K205" s="107">
        <v>0</v>
      </c>
      <c r="L205" s="116"/>
      <c r="M205" s="355" t="s">
        <v>0</v>
      </c>
      <c r="N205" s="356" t="s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413</v>
      </c>
      <c r="B206" s="358" t="s">
        <v>414</v>
      </c>
      <c r="C206" s="80">
        <v>50</v>
      </c>
      <c r="D206" s="81">
        <v>1311</v>
      </c>
      <c r="E206" s="82">
        <v>107</v>
      </c>
      <c r="F206" s="112">
        <v>1677</v>
      </c>
      <c r="G206" s="84"/>
      <c r="H206" s="80">
        <v>69.8945</v>
      </c>
      <c r="I206" s="81">
        <v>1832.6337899999999</v>
      </c>
      <c r="J206" s="80">
        <v>144.4583512195122</v>
      </c>
      <c r="K206" s="113">
        <v>2264.080887804878</v>
      </c>
      <c r="L206" s="87"/>
      <c r="M206" s="361">
        <v>206.6805703159937</v>
      </c>
      <c r="N206" s="362">
        <v>123.54246113757827</v>
      </c>
      <c r="O206" s="84"/>
      <c r="P206" s="114">
        <v>2119.6225365853657</v>
      </c>
      <c r="Q206" s="89">
        <v>2408.53923902439</v>
      </c>
    </row>
    <row r="207" spans="1:17" s="78" customFormat="1" ht="11.25" customHeight="1">
      <c r="A207" s="79" t="s">
        <v>415</v>
      </c>
      <c r="B207" s="351" t="s">
        <v>416</v>
      </c>
      <c r="C207" s="90">
        <v>0</v>
      </c>
      <c r="D207" s="85">
        <v>0</v>
      </c>
      <c r="E207" s="91">
        <v>0</v>
      </c>
      <c r="F207" s="83">
        <v>0</v>
      </c>
      <c r="G207" s="84"/>
      <c r="H207" s="90">
        <v>0</v>
      </c>
      <c r="I207" s="85">
        <v>0</v>
      </c>
      <c r="J207" s="90">
        <v>0</v>
      </c>
      <c r="K207" s="86">
        <v>0</v>
      </c>
      <c r="L207" s="87"/>
      <c r="M207" s="352" t="s">
        <v>0</v>
      </c>
      <c r="N207" s="353" t="s">
        <v>0</v>
      </c>
      <c r="O207" s="84"/>
      <c r="P207" s="88">
        <v>0</v>
      </c>
      <c r="Q207" s="92">
        <v>0</v>
      </c>
    </row>
    <row r="208" spans="1:17" s="78" customFormat="1" ht="11.25" customHeight="1">
      <c r="A208" s="79" t="s">
        <v>21</v>
      </c>
      <c r="B208" s="351" t="s">
        <v>22</v>
      </c>
      <c r="C208" s="90">
        <v>68878</v>
      </c>
      <c r="D208" s="85">
        <v>167097</v>
      </c>
      <c r="E208" s="91">
        <v>80401</v>
      </c>
      <c r="F208" s="83">
        <v>209991</v>
      </c>
      <c r="G208" s="84"/>
      <c r="H208" s="90">
        <v>96283.86742</v>
      </c>
      <c r="I208" s="85">
        <v>233583.22533</v>
      </c>
      <c r="J208" s="90">
        <v>108547.6252</v>
      </c>
      <c r="K208" s="86">
        <v>283504.2395414634</v>
      </c>
      <c r="L208" s="87"/>
      <c r="M208" s="352">
        <v>112.73708473560191</v>
      </c>
      <c r="N208" s="353">
        <v>121.37183187745453</v>
      </c>
      <c r="O208" s="84"/>
      <c r="P208" s="88">
        <v>174956.61434146337</v>
      </c>
      <c r="Q208" s="92">
        <v>392051.8647414634</v>
      </c>
    </row>
    <row r="209" spans="1:17" s="78" customFormat="1" ht="11.25" customHeight="1">
      <c r="A209" s="93" t="s">
        <v>417</v>
      </c>
      <c r="B209" s="354" t="s">
        <v>62</v>
      </c>
      <c r="C209" s="94">
        <v>41390</v>
      </c>
      <c r="D209" s="95">
        <v>61466</v>
      </c>
      <c r="E209" s="96">
        <v>47541</v>
      </c>
      <c r="F209" s="97">
        <v>91774</v>
      </c>
      <c r="G209" s="84"/>
      <c r="H209" s="94">
        <v>57858.66709999999</v>
      </c>
      <c r="I209" s="95">
        <v>85922.70674</v>
      </c>
      <c r="J209" s="94">
        <v>64184.060517073165</v>
      </c>
      <c r="K209" s="98">
        <v>123902.06284878048</v>
      </c>
      <c r="L209" s="87"/>
      <c r="M209" s="359">
        <v>110.93249072976515</v>
      </c>
      <c r="N209" s="360">
        <v>144.20176871720892</v>
      </c>
      <c r="O209" s="84"/>
      <c r="P209" s="99">
        <v>59718.002331707314</v>
      </c>
      <c r="Q209" s="100">
        <v>188086.12336585365</v>
      </c>
    </row>
    <row r="210" spans="1:17" s="78" customFormat="1" ht="11.25" customHeight="1">
      <c r="A210" s="101" t="s">
        <v>25</v>
      </c>
      <c r="B210" s="357" t="s">
        <v>26</v>
      </c>
      <c r="C210" s="102">
        <v>29958</v>
      </c>
      <c r="D210" s="103">
        <v>110220</v>
      </c>
      <c r="E210" s="104">
        <v>40502</v>
      </c>
      <c r="F210" s="105">
        <v>133840</v>
      </c>
      <c r="G210" s="115"/>
      <c r="H210" s="102">
        <v>41877.98862</v>
      </c>
      <c r="I210" s="103">
        <v>154075.43579999998</v>
      </c>
      <c r="J210" s="102">
        <v>54680.861131707316</v>
      </c>
      <c r="K210" s="107">
        <v>180694.4460487805</v>
      </c>
      <c r="L210" s="116"/>
      <c r="M210" s="355">
        <v>130.57184199527902</v>
      </c>
      <c r="N210" s="356">
        <v>117.27660876671719</v>
      </c>
      <c r="O210" s="115"/>
      <c r="P210" s="109">
        <v>126013.58491707317</v>
      </c>
      <c r="Q210" s="110">
        <v>235375.3071804878</v>
      </c>
    </row>
    <row r="211" spans="1:17" s="78" customFormat="1" ht="11.25" customHeight="1">
      <c r="A211" s="111" t="s">
        <v>418</v>
      </c>
      <c r="B211" s="358" t="s">
        <v>419</v>
      </c>
      <c r="C211" s="80">
        <v>1</v>
      </c>
      <c r="D211" s="81">
        <v>45</v>
      </c>
      <c r="E211" s="82">
        <v>0</v>
      </c>
      <c r="F211" s="112">
        <v>47</v>
      </c>
      <c r="G211" s="84"/>
      <c r="H211" s="80">
        <v>1.3978899999999999</v>
      </c>
      <c r="I211" s="81">
        <v>62.905049999999996</v>
      </c>
      <c r="J211" s="80">
        <v>0</v>
      </c>
      <c r="K211" s="113">
        <v>63.45366829268293</v>
      </c>
      <c r="L211" s="87"/>
      <c r="M211" s="361">
        <v>0</v>
      </c>
      <c r="N211" s="362">
        <v>100.87213712203223</v>
      </c>
      <c r="O211" s="84"/>
      <c r="P211" s="114">
        <v>63.45366829268293</v>
      </c>
      <c r="Q211" s="89">
        <v>63.45366829268293</v>
      </c>
    </row>
    <row r="212" spans="1:17" s="78" customFormat="1" ht="11.25" customHeight="1">
      <c r="A212" s="79" t="s">
        <v>420</v>
      </c>
      <c r="B212" s="351" t="s">
        <v>75</v>
      </c>
      <c r="C212" s="90">
        <v>95981</v>
      </c>
      <c r="D212" s="85">
        <v>1971</v>
      </c>
      <c r="E212" s="91">
        <v>105726</v>
      </c>
      <c r="F212" s="83">
        <v>3140</v>
      </c>
      <c r="G212" s="84"/>
      <c r="H212" s="90">
        <v>134170.88009</v>
      </c>
      <c r="I212" s="85">
        <v>2755.2411899999997</v>
      </c>
      <c r="J212" s="90">
        <v>142738.35178536584</v>
      </c>
      <c r="K212" s="86">
        <v>4239.245073170731</v>
      </c>
      <c r="L212" s="87"/>
      <c r="M212" s="352">
        <v>106.38549265654285</v>
      </c>
      <c r="N212" s="353">
        <v>153.86112433847333</v>
      </c>
      <c r="O212" s="84"/>
      <c r="P212" s="88">
        <v>-138499.10671219512</v>
      </c>
      <c r="Q212" s="92">
        <v>146977.59685853656</v>
      </c>
    </row>
    <row r="213" spans="1:17" s="78" customFormat="1" ht="11.25" customHeight="1">
      <c r="A213" s="79" t="s">
        <v>11</v>
      </c>
      <c r="B213" s="351" t="s">
        <v>12</v>
      </c>
      <c r="C213" s="90">
        <v>197504</v>
      </c>
      <c r="D213" s="85">
        <v>417039</v>
      </c>
      <c r="E213" s="91">
        <v>241600</v>
      </c>
      <c r="F213" s="83">
        <v>461011</v>
      </c>
      <c r="G213" s="84"/>
      <c r="H213" s="90">
        <v>276088.86656</v>
      </c>
      <c r="I213" s="85">
        <v>582974.6477099999</v>
      </c>
      <c r="J213" s="90">
        <v>326178.85658536584</v>
      </c>
      <c r="K213" s="86">
        <v>622400.8313463414</v>
      </c>
      <c r="L213" s="87"/>
      <c r="M213" s="352">
        <v>118.14270551705866</v>
      </c>
      <c r="N213" s="353">
        <v>106.76293279497018</v>
      </c>
      <c r="O213" s="84"/>
      <c r="P213" s="88">
        <v>296221.9747609756</v>
      </c>
      <c r="Q213" s="92">
        <v>948579.6879317072</v>
      </c>
    </row>
    <row r="214" spans="1:17" s="78" customFormat="1" ht="11.25" customHeight="1">
      <c r="A214" s="93" t="s">
        <v>421</v>
      </c>
      <c r="B214" s="354" t="s">
        <v>422</v>
      </c>
      <c r="C214" s="94">
        <v>0</v>
      </c>
      <c r="D214" s="95">
        <v>87</v>
      </c>
      <c r="E214" s="96">
        <v>40</v>
      </c>
      <c r="F214" s="97">
        <v>104</v>
      </c>
      <c r="G214" s="84"/>
      <c r="H214" s="94">
        <v>0</v>
      </c>
      <c r="I214" s="95">
        <v>121.61643</v>
      </c>
      <c r="J214" s="94">
        <v>54.00312195121951</v>
      </c>
      <c r="K214" s="98">
        <v>140.40811707317073</v>
      </c>
      <c r="L214" s="87"/>
      <c r="M214" s="359" t="s">
        <v>0</v>
      </c>
      <c r="N214" s="360">
        <v>115.45160228200314</v>
      </c>
      <c r="O214" s="84"/>
      <c r="P214" s="99">
        <v>86.40499512195122</v>
      </c>
      <c r="Q214" s="100">
        <v>194.41123902439023</v>
      </c>
    </row>
    <row r="215" spans="1:17" s="78" customFormat="1" ht="11.25" customHeight="1">
      <c r="A215" s="101" t="s">
        <v>423</v>
      </c>
      <c r="B215" s="357" t="s">
        <v>424</v>
      </c>
      <c r="C215" s="102">
        <v>18017</v>
      </c>
      <c r="D215" s="103">
        <v>2136</v>
      </c>
      <c r="E215" s="104">
        <v>22448</v>
      </c>
      <c r="F215" s="105">
        <v>2022</v>
      </c>
      <c r="G215" s="115"/>
      <c r="H215" s="102">
        <v>25185.784129999996</v>
      </c>
      <c r="I215" s="103">
        <v>2985.8930399999995</v>
      </c>
      <c r="J215" s="102">
        <v>30306.55203902439</v>
      </c>
      <c r="K215" s="107">
        <v>2729.857814634146</v>
      </c>
      <c r="L215" s="116"/>
      <c r="M215" s="355">
        <v>120.33197728763506</v>
      </c>
      <c r="N215" s="356">
        <v>91.42517089741924</v>
      </c>
      <c r="O215" s="115"/>
      <c r="P215" s="109">
        <v>-27576.694224390245</v>
      </c>
      <c r="Q215" s="110">
        <v>33036.40985365854</v>
      </c>
    </row>
    <row r="216" spans="1:17" s="78" customFormat="1" ht="11.25" customHeight="1">
      <c r="A216" s="111" t="s">
        <v>425</v>
      </c>
      <c r="B216" s="358" t="s">
        <v>426</v>
      </c>
      <c r="C216" s="80">
        <v>0</v>
      </c>
      <c r="D216" s="81">
        <v>61</v>
      </c>
      <c r="E216" s="82">
        <v>0</v>
      </c>
      <c r="F216" s="112">
        <v>242</v>
      </c>
      <c r="G216" s="84"/>
      <c r="H216" s="80">
        <v>0</v>
      </c>
      <c r="I216" s="81">
        <v>85.27129</v>
      </c>
      <c r="J216" s="80">
        <v>0</v>
      </c>
      <c r="K216" s="113">
        <v>326.718887804878</v>
      </c>
      <c r="L216" s="87"/>
      <c r="M216" s="361" t="s">
        <v>0</v>
      </c>
      <c r="N216" s="362">
        <v>383.1522752908723</v>
      </c>
      <c r="O216" s="84"/>
      <c r="P216" s="114">
        <v>326.718887804878</v>
      </c>
      <c r="Q216" s="89">
        <v>326.718887804878</v>
      </c>
    </row>
    <row r="217" spans="1:17" s="78" customFormat="1" ht="11.25" customHeight="1">
      <c r="A217" s="79" t="s">
        <v>427</v>
      </c>
      <c r="B217" s="351" t="s">
        <v>428</v>
      </c>
      <c r="C217" s="90">
        <v>0</v>
      </c>
      <c r="D217" s="85">
        <v>0</v>
      </c>
      <c r="E217" s="91">
        <v>0</v>
      </c>
      <c r="F217" s="83">
        <v>0</v>
      </c>
      <c r="G217" s="84"/>
      <c r="H217" s="90">
        <v>0</v>
      </c>
      <c r="I217" s="85">
        <v>0</v>
      </c>
      <c r="J217" s="90">
        <v>0</v>
      </c>
      <c r="K217" s="86">
        <v>0</v>
      </c>
      <c r="L217" s="87"/>
      <c r="M217" s="352" t="s">
        <v>0</v>
      </c>
      <c r="N217" s="353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429</v>
      </c>
      <c r="B218" s="351" t="s">
        <v>430</v>
      </c>
      <c r="C218" s="90">
        <v>2</v>
      </c>
      <c r="D218" s="85">
        <v>25</v>
      </c>
      <c r="E218" s="91">
        <v>1</v>
      </c>
      <c r="F218" s="83">
        <v>7</v>
      </c>
      <c r="G218" s="84"/>
      <c r="H218" s="90">
        <v>2.7957799999999997</v>
      </c>
      <c r="I218" s="85">
        <v>34.94725</v>
      </c>
      <c r="J218" s="90">
        <v>1.3500780487804878</v>
      </c>
      <c r="K218" s="86">
        <v>9.450546341463415</v>
      </c>
      <c r="L218" s="87"/>
      <c r="M218" s="352">
        <v>48.28985287756862</v>
      </c>
      <c r="N218" s="353">
        <v>27.042317611438428</v>
      </c>
      <c r="O218" s="84"/>
      <c r="P218" s="88">
        <v>8.100468292682928</v>
      </c>
      <c r="Q218" s="92">
        <v>10.800624390243902</v>
      </c>
    </row>
    <row r="219" spans="1:17" s="78" customFormat="1" ht="11.25" customHeight="1">
      <c r="A219" s="93" t="s">
        <v>431</v>
      </c>
      <c r="B219" s="354" t="s">
        <v>432</v>
      </c>
      <c r="C219" s="94">
        <v>15094</v>
      </c>
      <c r="D219" s="95">
        <v>4108</v>
      </c>
      <c r="E219" s="96">
        <v>19703</v>
      </c>
      <c r="F219" s="97">
        <v>2414</v>
      </c>
      <c r="G219" s="84"/>
      <c r="H219" s="94">
        <v>21099.751659999998</v>
      </c>
      <c r="I219" s="95">
        <v>5742.53212</v>
      </c>
      <c r="J219" s="94">
        <v>26600.58779512195</v>
      </c>
      <c r="K219" s="98">
        <v>3259.0884097560975</v>
      </c>
      <c r="L219" s="87"/>
      <c r="M219" s="359">
        <v>126.0706202791486</v>
      </c>
      <c r="N219" s="360">
        <v>56.753507714922414</v>
      </c>
      <c r="O219" s="84"/>
      <c r="P219" s="99">
        <v>-23341.499385365853</v>
      </c>
      <c r="Q219" s="100">
        <v>29859.67620487805</v>
      </c>
    </row>
    <row r="220" spans="1:17" s="78" customFormat="1" ht="11.25" customHeight="1">
      <c r="A220" s="101" t="s">
        <v>433</v>
      </c>
      <c r="B220" s="357" t="s">
        <v>67</v>
      </c>
      <c r="C220" s="102">
        <v>33951</v>
      </c>
      <c r="D220" s="103">
        <v>131736</v>
      </c>
      <c r="E220" s="104">
        <v>64104</v>
      </c>
      <c r="F220" s="105">
        <v>136178</v>
      </c>
      <c r="G220" s="115"/>
      <c r="H220" s="102">
        <v>47459.76338999999</v>
      </c>
      <c r="I220" s="103">
        <v>184152.43704</v>
      </c>
      <c r="J220" s="102">
        <v>86545.40323902438</v>
      </c>
      <c r="K220" s="107">
        <v>183850.92852682926</v>
      </c>
      <c r="L220" s="116"/>
      <c r="M220" s="355">
        <v>182.35531965854665</v>
      </c>
      <c r="N220" s="356">
        <v>99.83627231981446</v>
      </c>
      <c r="O220" s="115"/>
      <c r="P220" s="109">
        <v>97305.52528780488</v>
      </c>
      <c r="Q220" s="110">
        <v>270396.3317658536</v>
      </c>
    </row>
    <row r="221" spans="1:17" s="78" customFormat="1" ht="11.25" customHeight="1">
      <c r="A221" s="111" t="s">
        <v>434</v>
      </c>
      <c r="B221" s="358" t="s">
        <v>68</v>
      </c>
      <c r="C221" s="80">
        <v>0</v>
      </c>
      <c r="D221" s="81">
        <v>189</v>
      </c>
      <c r="E221" s="82">
        <v>1</v>
      </c>
      <c r="F221" s="112">
        <v>477</v>
      </c>
      <c r="G221" s="84"/>
      <c r="H221" s="80">
        <v>0</v>
      </c>
      <c r="I221" s="81">
        <v>264.20120999999995</v>
      </c>
      <c r="J221" s="80">
        <v>1.3500780487804878</v>
      </c>
      <c r="K221" s="113">
        <v>643.9872292682927</v>
      </c>
      <c r="L221" s="87"/>
      <c r="M221" s="361" t="s">
        <v>0</v>
      </c>
      <c r="N221" s="362">
        <v>243.74878119153686</v>
      </c>
      <c r="O221" s="84"/>
      <c r="P221" s="114">
        <v>642.6371512195122</v>
      </c>
      <c r="Q221" s="89">
        <v>645.3373073170732</v>
      </c>
    </row>
    <row r="222" spans="1:17" s="78" customFormat="1" ht="11.25" customHeight="1">
      <c r="A222" s="79" t="s">
        <v>435</v>
      </c>
      <c r="B222" s="351" t="s">
        <v>436</v>
      </c>
      <c r="C222" s="90">
        <v>122</v>
      </c>
      <c r="D222" s="85">
        <v>0</v>
      </c>
      <c r="E222" s="91">
        <v>141</v>
      </c>
      <c r="F222" s="83">
        <v>0</v>
      </c>
      <c r="G222" s="84"/>
      <c r="H222" s="90">
        <v>170.54258</v>
      </c>
      <c r="I222" s="85">
        <v>0</v>
      </c>
      <c r="J222" s="90">
        <v>190.36100487804876</v>
      </c>
      <c r="K222" s="86">
        <v>0</v>
      </c>
      <c r="L222" s="87"/>
      <c r="M222" s="352">
        <v>111.62080747110122</v>
      </c>
      <c r="N222" s="353" t="s">
        <v>0</v>
      </c>
      <c r="O222" s="84"/>
      <c r="P222" s="88">
        <v>-190.36100487804876</v>
      </c>
      <c r="Q222" s="92">
        <v>190.36100487804876</v>
      </c>
    </row>
    <row r="223" spans="1:17" s="78" customFormat="1" ht="11.25" customHeight="1">
      <c r="A223" s="79" t="s">
        <v>437</v>
      </c>
      <c r="B223" s="351" t="s">
        <v>438</v>
      </c>
      <c r="C223" s="90">
        <v>0</v>
      </c>
      <c r="D223" s="85">
        <v>0</v>
      </c>
      <c r="E223" s="91">
        <v>0</v>
      </c>
      <c r="F223" s="83">
        <v>0</v>
      </c>
      <c r="G223" s="84"/>
      <c r="H223" s="90">
        <v>0</v>
      </c>
      <c r="I223" s="85">
        <v>0</v>
      </c>
      <c r="J223" s="90">
        <v>0</v>
      </c>
      <c r="K223" s="86">
        <v>0</v>
      </c>
      <c r="L223" s="87"/>
      <c r="M223" s="352" t="s">
        <v>0</v>
      </c>
      <c r="N223" s="353" t="s">
        <v>0</v>
      </c>
      <c r="O223" s="84"/>
      <c r="P223" s="88">
        <v>0</v>
      </c>
      <c r="Q223" s="92">
        <v>0</v>
      </c>
    </row>
    <row r="224" spans="1:17" s="78" customFormat="1" ht="11.25" customHeight="1">
      <c r="A224" s="93" t="s">
        <v>439</v>
      </c>
      <c r="B224" s="354" t="s">
        <v>440</v>
      </c>
      <c r="C224" s="94">
        <v>8</v>
      </c>
      <c r="D224" s="95">
        <v>6</v>
      </c>
      <c r="E224" s="96">
        <v>0</v>
      </c>
      <c r="F224" s="97">
        <v>2396</v>
      </c>
      <c r="G224" s="84"/>
      <c r="H224" s="94">
        <v>11.183119999999999</v>
      </c>
      <c r="I224" s="95">
        <v>8.387339999999998</v>
      </c>
      <c r="J224" s="94">
        <v>0</v>
      </c>
      <c r="K224" s="98">
        <v>3234.7870048780487</v>
      </c>
      <c r="L224" s="87"/>
      <c r="M224" s="359">
        <v>0</v>
      </c>
      <c r="N224" s="360">
        <v>999</v>
      </c>
      <c r="O224" s="84"/>
      <c r="P224" s="99">
        <v>3234.7870048780487</v>
      </c>
      <c r="Q224" s="100">
        <v>3234.7870048780487</v>
      </c>
    </row>
    <row r="225" spans="1:17" s="78" customFormat="1" ht="11.25" customHeight="1">
      <c r="A225" s="101" t="s">
        <v>441</v>
      </c>
      <c r="B225" s="357" t="s">
        <v>66</v>
      </c>
      <c r="C225" s="102">
        <v>52742</v>
      </c>
      <c r="D225" s="103">
        <v>31015</v>
      </c>
      <c r="E225" s="104">
        <v>92763</v>
      </c>
      <c r="F225" s="105">
        <v>59061</v>
      </c>
      <c r="G225" s="115"/>
      <c r="H225" s="102">
        <v>73727.51438</v>
      </c>
      <c r="I225" s="103">
        <v>43355.55834999999</v>
      </c>
      <c r="J225" s="102">
        <v>125237.29003902439</v>
      </c>
      <c r="K225" s="107">
        <v>79736.95963902438</v>
      </c>
      <c r="L225" s="116"/>
      <c r="M225" s="355">
        <v>169.86506474846982</v>
      </c>
      <c r="N225" s="356">
        <v>183.91404164449975</v>
      </c>
      <c r="O225" s="115"/>
      <c r="P225" s="109">
        <v>-45500.330400000006</v>
      </c>
      <c r="Q225" s="110">
        <v>204974.24967804877</v>
      </c>
    </row>
    <row r="226" spans="1:17" s="78" customFormat="1" ht="11.25" customHeight="1">
      <c r="A226" s="111" t="s">
        <v>442</v>
      </c>
      <c r="B226" s="358" t="s">
        <v>443</v>
      </c>
      <c r="C226" s="80">
        <v>15</v>
      </c>
      <c r="D226" s="81">
        <v>88</v>
      </c>
      <c r="E226" s="82">
        <v>176</v>
      </c>
      <c r="F226" s="112">
        <v>78</v>
      </c>
      <c r="G226" s="84"/>
      <c r="H226" s="80">
        <v>20.968349999999997</v>
      </c>
      <c r="I226" s="81">
        <v>123.01431999999998</v>
      </c>
      <c r="J226" s="80">
        <v>237.61373658536584</v>
      </c>
      <c r="K226" s="113">
        <v>105.30608780487805</v>
      </c>
      <c r="L226" s="87"/>
      <c r="M226" s="361">
        <v>999</v>
      </c>
      <c r="N226" s="362">
        <v>85.60473919205346</v>
      </c>
      <c r="O226" s="84"/>
      <c r="P226" s="114">
        <v>-132.3076487804878</v>
      </c>
      <c r="Q226" s="89">
        <v>342.9198243902439</v>
      </c>
    </row>
    <row r="227" spans="1:17" s="78" customFormat="1" ht="11.25" customHeight="1">
      <c r="A227" s="79" t="s">
        <v>444</v>
      </c>
      <c r="B227" s="351" t="s">
        <v>445</v>
      </c>
      <c r="C227" s="90">
        <v>53</v>
      </c>
      <c r="D227" s="85">
        <v>436</v>
      </c>
      <c r="E227" s="91">
        <v>53</v>
      </c>
      <c r="F227" s="83">
        <v>834</v>
      </c>
      <c r="G227" s="84"/>
      <c r="H227" s="90">
        <v>74.08816999999999</v>
      </c>
      <c r="I227" s="85">
        <v>609.4800399999999</v>
      </c>
      <c r="J227" s="90">
        <v>71.55413658536585</v>
      </c>
      <c r="K227" s="86">
        <v>1125.9650926829268</v>
      </c>
      <c r="L227" s="87"/>
      <c r="M227" s="352">
        <v>96.57970575513724</v>
      </c>
      <c r="N227" s="353">
        <v>184.7419142196891</v>
      </c>
      <c r="O227" s="84"/>
      <c r="P227" s="88">
        <v>1054.410956097561</v>
      </c>
      <c r="Q227" s="92">
        <v>1197.5192292682925</v>
      </c>
    </row>
    <row r="228" spans="1:17" s="78" customFormat="1" ht="11.25" customHeight="1">
      <c r="A228" s="79" t="s">
        <v>446</v>
      </c>
      <c r="B228" s="351" t="s">
        <v>447</v>
      </c>
      <c r="C228" s="90">
        <v>0</v>
      </c>
      <c r="D228" s="85">
        <v>0</v>
      </c>
      <c r="E228" s="91">
        <v>0</v>
      </c>
      <c r="F228" s="83">
        <v>0</v>
      </c>
      <c r="G228" s="84"/>
      <c r="H228" s="90">
        <v>0</v>
      </c>
      <c r="I228" s="85">
        <v>0</v>
      </c>
      <c r="J228" s="90">
        <v>0</v>
      </c>
      <c r="K228" s="86">
        <v>0</v>
      </c>
      <c r="L228" s="87"/>
      <c r="M228" s="352" t="s">
        <v>0</v>
      </c>
      <c r="N228" s="353" t="s">
        <v>0</v>
      </c>
      <c r="O228" s="84"/>
      <c r="P228" s="88">
        <v>0</v>
      </c>
      <c r="Q228" s="92">
        <v>0</v>
      </c>
    </row>
    <row r="229" spans="1:17" s="78" customFormat="1" ht="11.25" customHeight="1">
      <c r="A229" s="93" t="s">
        <v>448</v>
      </c>
      <c r="B229" s="354" t="s">
        <v>449</v>
      </c>
      <c r="C229" s="94">
        <v>0</v>
      </c>
      <c r="D229" s="95">
        <v>0</v>
      </c>
      <c r="E229" s="96">
        <v>7</v>
      </c>
      <c r="F229" s="97">
        <v>0</v>
      </c>
      <c r="G229" s="84"/>
      <c r="H229" s="94">
        <v>0</v>
      </c>
      <c r="I229" s="95">
        <v>0</v>
      </c>
      <c r="J229" s="94">
        <v>9.450546341463415</v>
      </c>
      <c r="K229" s="98">
        <v>0</v>
      </c>
      <c r="L229" s="87"/>
      <c r="M229" s="359" t="s">
        <v>0</v>
      </c>
      <c r="N229" s="360" t="s">
        <v>0</v>
      </c>
      <c r="O229" s="84"/>
      <c r="P229" s="99">
        <v>-9.450546341463415</v>
      </c>
      <c r="Q229" s="100">
        <v>9.450546341463415</v>
      </c>
    </row>
    <row r="230" spans="1:17" s="78" customFormat="1" ht="11.25" customHeight="1">
      <c r="A230" s="101" t="s">
        <v>450</v>
      </c>
      <c r="B230" s="357" t="s">
        <v>451</v>
      </c>
      <c r="C230" s="102">
        <v>4</v>
      </c>
      <c r="D230" s="103">
        <v>1774</v>
      </c>
      <c r="E230" s="104">
        <v>10</v>
      </c>
      <c r="F230" s="105">
        <v>1755</v>
      </c>
      <c r="G230" s="115"/>
      <c r="H230" s="102">
        <v>5.591559999999999</v>
      </c>
      <c r="I230" s="103">
        <v>2479.85686</v>
      </c>
      <c r="J230" s="102">
        <v>13.500780487804878</v>
      </c>
      <c r="K230" s="107">
        <v>2369.386975609756</v>
      </c>
      <c r="L230" s="116"/>
      <c r="M230" s="355">
        <v>241.4492643878431</v>
      </c>
      <c r="N230" s="356">
        <v>95.54531206328402</v>
      </c>
      <c r="O230" s="115"/>
      <c r="P230" s="109">
        <v>2355.886195121951</v>
      </c>
      <c r="Q230" s="110">
        <v>2382.887756097561</v>
      </c>
    </row>
    <row r="231" spans="1:17" s="78" customFormat="1" ht="11.25" customHeight="1">
      <c r="A231" s="111" t="s">
        <v>452</v>
      </c>
      <c r="B231" s="358" t="s">
        <v>453</v>
      </c>
      <c r="C231" s="80">
        <v>1</v>
      </c>
      <c r="D231" s="81">
        <v>0</v>
      </c>
      <c r="E231" s="82">
        <v>0</v>
      </c>
      <c r="F231" s="112">
        <v>0</v>
      </c>
      <c r="G231" s="84"/>
      <c r="H231" s="80">
        <v>1.3978899999999999</v>
      </c>
      <c r="I231" s="81">
        <v>0</v>
      </c>
      <c r="J231" s="80">
        <v>0</v>
      </c>
      <c r="K231" s="113">
        <v>0</v>
      </c>
      <c r="L231" s="87"/>
      <c r="M231" s="361">
        <v>0</v>
      </c>
      <c r="N231" s="362" t="s">
        <v>0</v>
      </c>
      <c r="O231" s="84"/>
      <c r="P231" s="114">
        <v>0</v>
      </c>
      <c r="Q231" s="89">
        <v>0</v>
      </c>
    </row>
    <row r="232" spans="1:17" s="78" customFormat="1" ht="11.25" customHeight="1">
      <c r="A232" s="79" t="s">
        <v>454</v>
      </c>
      <c r="B232" s="351" t="s">
        <v>455</v>
      </c>
      <c r="C232" s="90">
        <v>20962</v>
      </c>
      <c r="D232" s="85">
        <v>1028</v>
      </c>
      <c r="E232" s="91">
        <v>29972</v>
      </c>
      <c r="F232" s="83">
        <v>2275</v>
      </c>
      <c r="G232" s="84"/>
      <c r="H232" s="90">
        <v>29302.570179999995</v>
      </c>
      <c r="I232" s="85">
        <v>1437.03092</v>
      </c>
      <c r="J232" s="90">
        <v>40464.53927804878</v>
      </c>
      <c r="K232" s="86">
        <v>3071.4275609756096</v>
      </c>
      <c r="L232" s="87"/>
      <c r="M232" s="352">
        <v>138.09211625288492</v>
      </c>
      <c r="N232" s="353">
        <v>213.73427100480274</v>
      </c>
      <c r="O232" s="84"/>
      <c r="P232" s="88">
        <v>-37393.111717073174</v>
      </c>
      <c r="Q232" s="92">
        <v>43535.96683902439</v>
      </c>
    </row>
    <row r="233" spans="1:17" s="78" customFormat="1" ht="11.25" customHeight="1">
      <c r="A233" s="79" t="s">
        <v>456</v>
      </c>
      <c r="B233" s="351" t="s">
        <v>457</v>
      </c>
      <c r="C233" s="90">
        <v>0</v>
      </c>
      <c r="D233" s="85">
        <v>0</v>
      </c>
      <c r="E233" s="91">
        <v>0</v>
      </c>
      <c r="F233" s="83">
        <v>0</v>
      </c>
      <c r="G233" s="84"/>
      <c r="H233" s="90">
        <v>0</v>
      </c>
      <c r="I233" s="85">
        <v>0</v>
      </c>
      <c r="J233" s="90">
        <v>0</v>
      </c>
      <c r="K233" s="86">
        <v>0</v>
      </c>
      <c r="L233" s="87"/>
      <c r="M233" s="352" t="s">
        <v>0</v>
      </c>
      <c r="N233" s="353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458</v>
      </c>
      <c r="B234" s="354" t="s">
        <v>459</v>
      </c>
      <c r="C234" s="94">
        <v>3</v>
      </c>
      <c r="D234" s="95">
        <v>8</v>
      </c>
      <c r="E234" s="96">
        <v>13</v>
      </c>
      <c r="F234" s="97">
        <v>7</v>
      </c>
      <c r="G234" s="84"/>
      <c r="H234" s="94">
        <v>4.193669999999999</v>
      </c>
      <c r="I234" s="95">
        <v>11.183119999999999</v>
      </c>
      <c r="J234" s="94">
        <v>17.55101463414634</v>
      </c>
      <c r="K234" s="98">
        <v>9.450546341463415</v>
      </c>
      <c r="L234" s="87"/>
      <c r="M234" s="359">
        <v>418.51205827226136</v>
      </c>
      <c r="N234" s="360">
        <v>84.50724253574509</v>
      </c>
      <c r="O234" s="84"/>
      <c r="P234" s="99">
        <v>-8.100468292682926</v>
      </c>
      <c r="Q234" s="100">
        <v>27.001560975609756</v>
      </c>
    </row>
    <row r="235" spans="1:17" s="78" customFormat="1" ht="11.25" customHeight="1">
      <c r="A235" s="101" t="s">
        <v>460</v>
      </c>
      <c r="B235" s="357" t="s">
        <v>461</v>
      </c>
      <c r="C235" s="102">
        <v>3</v>
      </c>
      <c r="D235" s="103">
        <v>5</v>
      </c>
      <c r="E235" s="102">
        <v>6</v>
      </c>
      <c r="F235" s="105">
        <v>0</v>
      </c>
      <c r="G235" s="115"/>
      <c r="H235" s="102">
        <v>4.193669999999999</v>
      </c>
      <c r="I235" s="107">
        <v>6.98945</v>
      </c>
      <c r="J235" s="102">
        <v>8.100468292682926</v>
      </c>
      <c r="K235" s="107">
        <v>0</v>
      </c>
      <c r="L235" s="117"/>
      <c r="M235" s="355">
        <v>193.15941151027448</v>
      </c>
      <c r="N235" s="356">
        <v>0</v>
      </c>
      <c r="O235" s="115"/>
      <c r="P235" s="109">
        <v>-8.100468292682926</v>
      </c>
      <c r="Q235" s="110">
        <v>8.100468292682926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A1" sqref="A1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487</v>
      </c>
      <c r="B1" s="42"/>
      <c r="C1" s="32"/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/>
      <c r="D2" s="120"/>
      <c r="E2" s="33"/>
      <c r="F2" s="33"/>
      <c r="G2" s="33"/>
      <c r="H2" s="33"/>
      <c r="I2" s="42"/>
      <c r="J2" s="40" t="s">
        <v>492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tr">
        <f>'[1]Vsetky'!C4</f>
        <v>Zahraničný obchod SR   -   január až február 2011 (a rovnaké obdobie roku 2010)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79" t="s">
        <v>473</v>
      </c>
      <c r="F6" s="378"/>
      <c r="G6" s="378"/>
      <c r="H6" s="375"/>
      <c r="I6" s="161"/>
      <c r="J6" s="162"/>
      <c r="K6" s="379" t="s">
        <v>473</v>
      </c>
      <c r="L6" s="378"/>
      <c r="M6" s="375"/>
      <c r="N6" s="47"/>
    </row>
    <row r="7" spans="1:14" s="48" customFormat="1" ht="12.75">
      <c r="A7" s="122"/>
      <c r="B7" s="43"/>
      <c r="C7" s="45"/>
      <c r="D7" s="160"/>
      <c r="E7" s="377" t="str">
        <f>'[1]Vsetky'!C7</f>
        <v>január- február 2010</v>
      </c>
      <c r="F7" s="375"/>
      <c r="G7" s="377" t="str">
        <f>'[1]Vsetky'!E7</f>
        <v>január - február 2011</v>
      </c>
      <c r="H7" s="375"/>
      <c r="I7" s="376" t="s">
        <v>474</v>
      </c>
      <c r="J7" s="375"/>
      <c r="K7" s="163" t="s">
        <v>475</v>
      </c>
      <c r="L7" s="377" t="str">
        <f>'[1]Vsetky'!P7</f>
        <v>január - február 2011</v>
      </c>
      <c r="M7" s="375"/>
      <c r="N7" s="4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f>'[1]Vsetky'!C10</f>
        <v>6423184</v>
      </c>
      <c r="F10" s="60">
        <f>'[1]Vsetky'!D10</f>
        <v>6532073</v>
      </c>
      <c r="G10" s="59">
        <f>'[1]Vsetky'!E10</f>
        <v>8142254</v>
      </c>
      <c r="H10" s="60">
        <f>'[1]Vsetky'!F10</f>
        <v>8361372</v>
      </c>
      <c r="I10" s="63">
        <f>IF(E10=0," ",IF((G10/E10*100)&lt;1000,G10/E10*100,999))</f>
        <v>126.76351790638411</v>
      </c>
      <c r="J10" s="64">
        <f>IF(F10=0," ",IF((H10/F10*100)&lt;1000,H10/F10*100,999))</f>
        <v>128.00487685915328</v>
      </c>
      <c r="K10" s="130">
        <f>H10-F10</f>
        <v>1829299</v>
      </c>
      <c r="L10" s="166">
        <f>H10-G10</f>
        <v>219118</v>
      </c>
      <c r="M10" s="167">
        <f>G10+H10</f>
        <v>16503626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476</v>
      </c>
      <c r="F12" s="170" t="s">
        <v>477</v>
      </c>
      <c r="G12" s="171" t="s">
        <v>485</v>
      </c>
      <c r="H12" s="170" t="s">
        <v>486</v>
      </c>
      <c r="I12" s="171" t="s">
        <v>465</v>
      </c>
      <c r="J12" s="170" t="s">
        <v>466</v>
      </c>
      <c r="K12" s="172" t="s">
        <v>467</v>
      </c>
      <c r="L12" s="173" t="s">
        <v>478</v>
      </c>
      <c r="M12" s="174" t="s">
        <v>479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f>VLOOKUP($C13,Data,3,FALSE)</f>
        <v>1013150</v>
      </c>
      <c r="F13" s="70">
        <f>VLOOKUP($C13,Data,4,FALSE)</f>
        <v>1232358</v>
      </c>
      <c r="G13" s="69">
        <f>VLOOKUP($C13,Data,5,FALSE)</f>
        <v>1221354</v>
      </c>
      <c r="H13" s="72">
        <f>VLOOKUP($C13,Data,6,FALSE)</f>
        <v>1718199</v>
      </c>
      <c r="I13" s="145">
        <f>IF(E13=0," ",IF((G13/E13*100)&lt;1000,G13/E13*100,999))</f>
        <v>120.55016532596359</v>
      </c>
      <c r="J13" s="146">
        <f>IF(F13=0," ",IF((H13/F13*100)&lt;1000,H13/F13*100,999))</f>
        <v>139.42369019392092</v>
      </c>
      <c r="K13" s="175">
        <f>H13-F13</f>
        <v>485841</v>
      </c>
      <c r="L13" s="76">
        <f>H13-G13</f>
        <v>496845</v>
      </c>
      <c r="M13" s="77">
        <f>G13+H13</f>
        <v>2939553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f>VLOOKUP($C14,Data,3,FALSE)</f>
        <v>649708</v>
      </c>
      <c r="F14" s="81">
        <f>VLOOKUP($C14,Data,4,FALSE)</f>
        <v>914146</v>
      </c>
      <c r="G14" s="80">
        <f>VLOOKUP($C14,Data,5,FALSE)</f>
        <v>785700</v>
      </c>
      <c r="H14" s="83">
        <f>VLOOKUP($C14,Data,6,FALSE)</f>
        <v>1179316</v>
      </c>
      <c r="I14" s="145">
        <f>IF(E14=0," ",IF((G14/E14*100)&lt;1000,G14/E14*100,999))</f>
        <v>120.93124911498705</v>
      </c>
      <c r="J14" s="146">
        <f>IF(F14=0," ",IF((H14/F14*100)&lt;1000,H14/F14*100,999))</f>
        <v>129.0074014435331</v>
      </c>
      <c r="K14" s="176">
        <f>H14-F14</f>
        <v>265170</v>
      </c>
      <c r="L14" s="88">
        <f>H14-G14</f>
        <v>393616</v>
      </c>
      <c r="M14" s="89">
        <f>G14+H14</f>
        <v>1965016</v>
      </c>
    </row>
    <row r="15" spans="1:13" s="78" customFormat="1" ht="12">
      <c r="A15" s="147">
        <v>3</v>
      </c>
      <c r="B15" s="143"/>
      <c r="C15" s="79" t="s">
        <v>15</v>
      </c>
      <c r="D15" s="148" t="s">
        <v>16</v>
      </c>
      <c r="E15" s="90">
        <f>VLOOKUP($C15,Data,3,FALSE)</f>
        <v>263887</v>
      </c>
      <c r="F15" s="85">
        <f>VLOOKUP($C15,Data,4,FALSE)</f>
        <v>526668</v>
      </c>
      <c r="G15" s="90">
        <f>VLOOKUP($C15,Data,5,FALSE)</f>
        <v>318026</v>
      </c>
      <c r="H15" s="83">
        <f>VLOOKUP($C15,Data,6,FALSE)</f>
        <v>597002</v>
      </c>
      <c r="I15" s="145">
        <f>IF(E15=0," ",IF((G15/E15*100)&lt;1000,G15/E15*100,999))</f>
        <v>120.5159784301614</v>
      </c>
      <c r="J15" s="146">
        <f>IF(F15=0," ",IF((H15/F15*100)&lt;1000,H15/F15*100,999))</f>
        <v>113.35452315310594</v>
      </c>
      <c r="K15" s="176">
        <f>H15-F15</f>
        <v>70334</v>
      </c>
      <c r="L15" s="88">
        <f>H15-G15</f>
        <v>278976</v>
      </c>
      <c r="M15" s="92">
        <f>G15+H15</f>
        <v>915028</v>
      </c>
    </row>
    <row r="16" spans="1:13" s="78" customFormat="1" ht="11.25" customHeight="1">
      <c r="A16" s="147">
        <v>4</v>
      </c>
      <c r="B16" s="143"/>
      <c r="C16" s="79" t="s">
        <v>13</v>
      </c>
      <c r="D16" s="148" t="s">
        <v>14</v>
      </c>
      <c r="E16" s="90">
        <f>VLOOKUP($C16,Data,3,FALSE)</f>
        <v>162175</v>
      </c>
      <c r="F16" s="85">
        <f>VLOOKUP($C16,Data,4,FALSE)</f>
        <v>417690</v>
      </c>
      <c r="G16" s="90">
        <f>VLOOKUP($C16,Data,5,FALSE)</f>
        <v>172948</v>
      </c>
      <c r="H16" s="83">
        <f>VLOOKUP($C16,Data,6,FALSE)</f>
        <v>589033</v>
      </c>
      <c r="I16" s="145">
        <f>IF(E16=0," ",IF((G16/E16*100)&lt;1000,G16/E16*100,999))</f>
        <v>106.64282410975798</v>
      </c>
      <c r="J16" s="146">
        <f>IF(F16=0," ",IF((H16/F16*100)&lt;1000,H16/F16*100,999))</f>
        <v>141.02157102157102</v>
      </c>
      <c r="K16" s="176">
        <f>H16-F16</f>
        <v>171343</v>
      </c>
      <c r="L16" s="88">
        <f>H16-G16</f>
        <v>416085</v>
      </c>
      <c r="M16" s="92">
        <f>G16+H16</f>
        <v>761981</v>
      </c>
    </row>
    <row r="17" spans="1:13" s="78" customFormat="1" ht="11.25" customHeight="1">
      <c r="A17" s="149">
        <v>5</v>
      </c>
      <c r="B17" s="143"/>
      <c r="C17" s="93" t="s">
        <v>41</v>
      </c>
      <c r="D17" s="150" t="s">
        <v>42</v>
      </c>
      <c r="E17" s="94">
        <f>VLOOKUP($C17,Data,3,FALSE)</f>
        <v>238848</v>
      </c>
      <c r="F17" s="95">
        <f>VLOOKUP($C17,Data,4,FALSE)</f>
        <v>483187</v>
      </c>
      <c r="G17" s="94">
        <f>VLOOKUP($C17,Data,5,FALSE)</f>
        <v>310930</v>
      </c>
      <c r="H17" s="97">
        <f>VLOOKUP($C17,Data,6,FALSE)</f>
        <v>588648</v>
      </c>
      <c r="I17" s="151">
        <f>IF(E17=0," ",IF((G17/E17*100)&lt;1000,G17/E17*100,999))</f>
        <v>130.1790259914255</v>
      </c>
      <c r="J17" s="152">
        <f>IF(F17=0," ",IF((H17/F17*100)&lt;1000,H17/F17*100,999))</f>
        <v>121.8261252889668</v>
      </c>
      <c r="K17" s="177">
        <f>H17-F17</f>
        <v>105461</v>
      </c>
      <c r="L17" s="99">
        <f>H17-G17</f>
        <v>277718</v>
      </c>
      <c r="M17" s="100">
        <f>G17+H17</f>
        <v>899578</v>
      </c>
    </row>
    <row r="18" spans="1:13" s="78" customFormat="1" ht="12">
      <c r="A18" s="142">
        <v>6</v>
      </c>
      <c r="B18" s="143"/>
      <c r="C18" s="68" t="s">
        <v>43</v>
      </c>
      <c r="D18" s="144" t="s">
        <v>44</v>
      </c>
      <c r="E18" s="69">
        <f>VLOOKUP($C18,Data,3,FALSE)</f>
        <v>272507</v>
      </c>
      <c r="F18" s="70">
        <f>VLOOKUP($C18,Data,4,FALSE)</f>
        <v>383611</v>
      </c>
      <c r="G18" s="69">
        <f>VLOOKUP($C18,Data,5,FALSE)</f>
        <v>320008</v>
      </c>
      <c r="H18" s="72">
        <f>VLOOKUP($C18,Data,6,FALSE)</f>
        <v>555617</v>
      </c>
      <c r="I18" s="153">
        <f>IF(E18=0," ",IF((G18/E18*100)&lt;1000,G18/E18*100,999))</f>
        <v>117.43111186134666</v>
      </c>
      <c r="J18" s="154">
        <f>IF(F18=0," ",IF((H18/F18*100)&lt;1000,H18/F18*100,999))</f>
        <v>144.83865165493168</v>
      </c>
      <c r="K18" s="175">
        <f>H18-F18</f>
        <v>172006</v>
      </c>
      <c r="L18" s="76">
        <f>H18-G18</f>
        <v>235609</v>
      </c>
      <c r="M18" s="77">
        <f>G18+H18</f>
        <v>875625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f>VLOOKUP($C19,Data,3,FALSE)</f>
        <v>197504</v>
      </c>
      <c r="F19" s="85">
        <f>VLOOKUP($C19,Data,4,FALSE)</f>
        <v>417039</v>
      </c>
      <c r="G19" s="90">
        <f>VLOOKUP($C19,Data,5,FALSE)</f>
        <v>241600</v>
      </c>
      <c r="H19" s="83">
        <f>VLOOKUP($C19,Data,6,FALSE)</f>
        <v>461011</v>
      </c>
      <c r="I19" s="145">
        <f>IF(E19=0," ",IF((G19/E19*100)&lt;1000,G19/E19*100,999))</f>
        <v>122.32663642255346</v>
      </c>
      <c r="J19" s="146">
        <f>IF(F19=0," ",IF((H19/F19*100)&lt;1000,H19/F19*100,999))</f>
        <v>110.54385800848361</v>
      </c>
      <c r="K19" s="176">
        <f>H19-F19</f>
        <v>43972</v>
      </c>
      <c r="L19" s="88">
        <f>H19-G19</f>
        <v>219411</v>
      </c>
      <c r="M19" s="92">
        <f>G19+H19</f>
        <v>702611</v>
      </c>
    </row>
    <row r="20" spans="1:13" s="78" customFormat="1" ht="12">
      <c r="A20" s="147">
        <v>8</v>
      </c>
      <c r="B20" s="143"/>
      <c r="C20" s="79" t="s">
        <v>19</v>
      </c>
      <c r="D20" s="148" t="s">
        <v>20</v>
      </c>
      <c r="E20" s="90">
        <f>VLOOKUP($C20,Data,3,FALSE)</f>
        <v>141367</v>
      </c>
      <c r="F20" s="85">
        <f>VLOOKUP($C20,Data,4,FALSE)</f>
        <v>264138</v>
      </c>
      <c r="G20" s="90">
        <f>VLOOKUP($C20,Data,5,FALSE)</f>
        <v>99475</v>
      </c>
      <c r="H20" s="83">
        <f>VLOOKUP($C20,Data,6,FALSE)</f>
        <v>313079</v>
      </c>
      <c r="I20" s="145">
        <f>IF(E20=0," ",IF((G20/E20*100)&lt;1000,G20/E20*100,999))</f>
        <v>70.3664928873075</v>
      </c>
      <c r="J20" s="146">
        <f>IF(F20=0," ",IF((H20/F20*100)&lt;1000,H20/F20*100,999))</f>
        <v>118.52857218575139</v>
      </c>
      <c r="K20" s="176">
        <f>H20-F20</f>
        <v>48941</v>
      </c>
      <c r="L20" s="88">
        <f>H20-G20</f>
        <v>213604</v>
      </c>
      <c r="M20" s="92">
        <f>G20+H20</f>
        <v>412554</v>
      </c>
    </row>
    <row r="21" spans="1:13" s="78" customFormat="1" ht="11.25" customHeight="1">
      <c r="A21" s="147">
        <v>9</v>
      </c>
      <c r="B21" s="143"/>
      <c r="C21" s="79" t="s">
        <v>365</v>
      </c>
      <c r="D21" s="148" t="s">
        <v>65</v>
      </c>
      <c r="E21" s="90">
        <f>VLOOKUP($C21,Data,3,FALSE)</f>
        <v>820118</v>
      </c>
      <c r="F21" s="85">
        <f>VLOOKUP($C21,Data,4,FALSE)</f>
        <v>201994</v>
      </c>
      <c r="G21" s="90">
        <f>VLOOKUP($C21,Data,5,FALSE)</f>
        <v>946890</v>
      </c>
      <c r="H21" s="83">
        <f>VLOOKUP($C21,Data,6,FALSE)</f>
        <v>259759</v>
      </c>
      <c r="I21" s="145">
        <f>IF(E21=0," ",IF((G21/E21*100)&lt;1000,G21/E21*100,999))</f>
        <v>115.45777558839094</v>
      </c>
      <c r="J21" s="146">
        <f>IF(F21=0," ",IF((H21/F21*100)&lt;1000,H21/F21*100,999))</f>
        <v>128.59738408071527</v>
      </c>
      <c r="K21" s="176">
        <f>H21-F21</f>
        <v>57765</v>
      </c>
      <c r="L21" s="88">
        <f>H21-G21</f>
        <v>-687131</v>
      </c>
      <c r="M21" s="92">
        <f>G21+H21</f>
        <v>1206649</v>
      </c>
    </row>
    <row r="22" spans="1:13" s="78" customFormat="1" ht="11.25" customHeight="1">
      <c r="A22" s="155">
        <v>10</v>
      </c>
      <c r="B22" s="143"/>
      <c r="C22" s="101" t="s">
        <v>17</v>
      </c>
      <c r="D22" s="156" t="s">
        <v>18</v>
      </c>
      <c r="E22" s="102">
        <f>VLOOKUP($C22,Data,3,FALSE)</f>
        <v>67743</v>
      </c>
      <c r="F22" s="103">
        <f>VLOOKUP($C22,Data,4,FALSE)</f>
        <v>167807</v>
      </c>
      <c r="G22" s="102">
        <f>VLOOKUP($C22,Data,5,FALSE)</f>
        <v>77798</v>
      </c>
      <c r="H22" s="105">
        <f>VLOOKUP($C22,Data,6,FALSE)</f>
        <v>227066</v>
      </c>
      <c r="I22" s="151">
        <f>IF(E22=0," ",IF((G22/E22*100)&lt;1000,G22/E22*100,999))</f>
        <v>114.84286199312106</v>
      </c>
      <c r="J22" s="152">
        <f>IF(F22=0," ",IF((H22/F22*100)&lt;1000,H22/F22*100,999))</f>
        <v>135.31378309605677</v>
      </c>
      <c r="K22" s="177">
        <f>H22-F22</f>
        <v>59259</v>
      </c>
      <c r="L22" s="109">
        <f>H22-G22</f>
        <v>149268</v>
      </c>
      <c r="M22" s="110">
        <f>G22+H22</f>
        <v>304864</v>
      </c>
    </row>
    <row r="23" spans="1:13" s="78" customFormat="1" ht="11.25" customHeight="1">
      <c r="A23" s="157">
        <v>11</v>
      </c>
      <c r="B23" s="143"/>
      <c r="C23" s="111" t="s">
        <v>21</v>
      </c>
      <c r="D23" s="158" t="s">
        <v>22</v>
      </c>
      <c r="E23" s="80">
        <f>VLOOKUP($C23,Data,3,FALSE)</f>
        <v>68878</v>
      </c>
      <c r="F23" s="81">
        <f>VLOOKUP($C23,Data,4,FALSE)</f>
        <v>167097</v>
      </c>
      <c r="G23" s="80">
        <f>VLOOKUP($C23,Data,5,FALSE)</f>
        <v>80401</v>
      </c>
      <c r="H23" s="112">
        <f>VLOOKUP($C23,Data,6,FALSE)</f>
        <v>209991</v>
      </c>
      <c r="I23" s="153">
        <f>IF(E23=0," ",IF((G23/E23*100)&lt;1000,G23/E23*100,999))</f>
        <v>116.72957983681292</v>
      </c>
      <c r="J23" s="154">
        <f>IF(F23=0," ",IF((H23/F23*100)&lt;1000,H23/F23*100,999))</f>
        <v>125.67011975080342</v>
      </c>
      <c r="K23" s="175">
        <f>H23-F23</f>
        <v>42894</v>
      </c>
      <c r="L23" s="114">
        <f>H23-G23</f>
        <v>129590</v>
      </c>
      <c r="M23" s="89">
        <f>G23+H23</f>
        <v>290392</v>
      </c>
    </row>
    <row r="24" spans="1:13" s="78" customFormat="1" ht="12">
      <c r="A24" s="147">
        <v>12</v>
      </c>
      <c r="B24" s="143"/>
      <c r="C24" s="79" t="s">
        <v>23</v>
      </c>
      <c r="D24" s="148" t="s">
        <v>24</v>
      </c>
      <c r="E24" s="90">
        <f>VLOOKUP($C24,Data,3,FALSE)</f>
        <v>65087</v>
      </c>
      <c r="F24" s="85">
        <f>VLOOKUP($C24,Data,4,FALSE)</f>
        <v>109454</v>
      </c>
      <c r="G24" s="90">
        <f>VLOOKUP($C24,Data,5,FALSE)</f>
        <v>70935</v>
      </c>
      <c r="H24" s="83">
        <f>VLOOKUP($C24,Data,6,FALSE)</f>
        <v>153439</v>
      </c>
      <c r="I24" s="145">
        <f>IF(E24=0," ",IF((G24/E24*100)&lt;1000,G24/E24*100,999))</f>
        <v>108.98489713767728</v>
      </c>
      <c r="J24" s="146">
        <f>IF(F24=0," ",IF((H24/F24*100)&lt;1000,H24/F24*100,999))</f>
        <v>140.18583149085458</v>
      </c>
      <c r="K24" s="176">
        <f>H24-F24</f>
        <v>43985</v>
      </c>
      <c r="L24" s="88">
        <f>H24-G24</f>
        <v>82504</v>
      </c>
      <c r="M24" s="92">
        <f>G24+H24</f>
        <v>224374</v>
      </c>
    </row>
    <row r="25" spans="1:13" s="78" customFormat="1" ht="11.25" customHeight="1">
      <c r="A25" s="147">
        <v>13</v>
      </c>
      <c r="B25" s="143"/>
      <c r="C25" s="79" t="s">
        <v>364</v>
      </c>
      <c r="D25" s="148" t="s">
        <v>59</v>
      </c>
      <c r="E25" s="90">
        <f>VLOOKUP($C25,Data,3,FALSE)</f>
        <v>35809</v>
      </c>
      <c r="F25" s="85">
        <f>VLOOKUP($C25,Data,4,FALSE)</f>
        <v>106796</v>
      </c>
      <c r="G25" s="90">
        <f>VLOOKUP($C25,Data,5,FALSE)</f>
        <v>85380</v>
      </c>
      <c r="H25" s="83">
        <f>VLOOKUP($C25,Data,6,FALSE)</f>
        <v>144286</v>
      </c>
      <c r="I25" s="145">
        <f>IF(E25=0," ",IF((G25/E25*100)&lt;1000,G25/E25*100,999))</f>
        <v>238.4316791867966</v>
      </c>
      <c r="J25" s="146">
        <f>IF(F25=0," ",IF((H25/F25*100)&lt;1000,H25/F25*100,999))</f>
        <v>135.10431102288476</v>
      </c>
      <c r="K25" s="176">
        <f>H25-F25</f>
        <v>37490</v>
      </c>
      <c r="L25" s="88">
        <f>H25-G25</f>
        <v>58906</v>
      </c>
      <c r="M25" s="92">
        <f>G25+H25</f>
        <v>229666</v>
      </c>
    </row>
    <row r="26" spans="1:13" s="78" customFormat="1" ht="11.25" customHeight="1">
      <c r="A26" s="147">
        <v>14</v>
      </c>
      <c r="B26" s="143"/>
      <c r="C26" s="79" t="s">
        <v>155</v>
      </c>
      <c r="D26" s="148" t="s">
        <v>72</v>
      </c>
      <c r="E26" s="90">
        <f>VLOOKUP($C26,Data,3,FALSE)</f>
        <v>309430</v>
      </c>
      <c r="F26" s="85">
        <f>VLOOKUP($C26,Data,4,FALSE)</f>
        <v>162309</v>
      </c>
      <c r="G26" s="90">
        <f>VLOOKUP($C26,Data,5,FALSE)</f>
        <v>509913</v>
      </c>
      <c r="H26" s="83">
        <f>VLOOKUP($C26,Data,6,FALSE)</f>
        <v>142644</v>
      </c>
      <c r="I26" s="145">
        <f>IF(E26=0," ",IF((G26/E26*100)&lt;1000,G26/E26*100,999))</f>
        <v>164.79106744659535</v>
      </c>
      <c r="J26" s="146">
        <f>IF(F26=0," ",IF((H26/F26*100)&lt;1000,H26/F26*100,999))</f>
        <v>87.88422083803115</v>
      </c>
      <c r="K26" s="176">
        <f>H26-F26</f>
        <v>-19665</v>
      </c>
      <c r="L26" s="88">
        <f>H26-G26</f>
        <v>-367269</v>
      </c>
      <c r="M26" s="92">
        <f>G26+H26</f>
        <v>652557</v>
      </c>
    </row>
    <row r="27" spans="1:13" s="78" customFormat="1" ht="11.25" customHeight="1">
      <c r="A27" s="149">
        <v>15</v>
      </c>
      <c r="B27" s="143"/>
      <c r="C27" s="93" t="s">
        <v>433</v>
      </c>
      <c r="D27" s="150" t="s">
        <v>67</v>
      </c>
      <c r="E27" s="94">
        <f>VLOOKUP($C27,Data,3,FALSE)</f>
        <v>33951</v>
      </c>
      <c r="F27" s="95">
        <f>VLOOKUP($C27,Data,4,FALSE)</f>
        <v>131736</v>
      </c>
      <c r="G27" s="94">
        <f>VLOOKUP($C27,Data,5,FALSE)</f>
        <v>64104</v>
      </c>
      <c r="H27" s="97">
        <f>VLOOKUP($C27,Data,6,FALSE)</f>
        <v>136178</v>
      </c>
      <c r="I27" s="151">
        <f>IF(E27=0," ",IF((G27/E27*100)&lt;1000,G27/E27*100,999))</f>
        <v>188.81328974109746</v>
      </c>
      <c r="J27" s="152">
        <f>IF(F27=0," ",IF((H27/F27*100)&lt;1000,H27/F27*100,999))</f>
        <v>103.37189530576305</v>
      </c>
      <c r="K27" s="177">
        <f>H27-F27</f>
        <v>4442</v>
      </c>
      <c r="L27" s="99">
        <f>H27-G27</f>
        <v>72074</v>
      </c>
      <c r="M27" s="100">
        <f>G27+H27</f>
        <v>200282</v>
      </c>
    </row>
    <row r="28" spans="1:13" s="78" customFormat="1" ht="11.25" customHeight="1">
      <c r="A28" s="142">
        <v>16</v>
      </c>
      <c r="B28" s="143"/>
      <c r="C28" s="68" t="s">
        <v>25</v>
      </c>
      <c r="D28" s="144" t="s">
        <v>26</v>
      </c>
      <c r="E28" s="69">
        <f>VLOOKUP($C28,Data,3,FALSE)</f>
        <v>29958</v>
      </c>
      <c r="F28" s="70">
        <f>VLOOKUP($C28,Data,4,FALSE)</f>
        <v>110220</v>
      </c>
      <c r="G28" s="69">
        <f>VLOOKUP($C28,Data,5,FALSE)</f>
        <v>40502</v>
      </c>
      <c r="H28" s="72">
        <f>VLOOKUP($C28,Data,6,FALSE)</f>
        <v>133840</v>
      </c>
      <c r="I28" s="153">
        <f>IF(E28=0," ",IF((G28/E28*100)&lt;1000,G28/E28*100,999))</f>
        <v>135.19594098404434</v>
      </c>
      <c r="J28" s="154">
        <f>IF(F28=0," ",IF((H28/F28*100)&lt;1000,H28/F28*100,999))</f>
        <v>121.42986753765197</v>
      </c>
      <c r="K28" s="175">
        <f>H28-F28</f>
        <v>23620</v>
      </c>
      <c r="L28" s="76">
        <f>H28-G28</f>
        <v>93338</v>
      </c>
      <c r="M28" s="77">
        <f>G28+H28</f>
        <v>174342</v>
      </c>
    </row>
    <row r="29" spans="1:13" s="78" customFormat="1" ht="11.25" customHeight="1">
      <c r="A29" s="147">
        <v>17</v>
      </c>
      <c r="B29" s="143"/>
      <c r="C29" s="79" t="s">
        <v>390</v>
      </c>
      <c r="D29" s="148" t="s">
        <v>69</v>
      </c>
      <c r="E29" s="90">
        <f>VLOOKUP($C29,Data,3,FALSE)</f>
        <v>55085</v>
      </c>
      <c r="F29" s="85">
        <f>VLOOKUP($C29,Data,4,FALSE)</f>
        <v>101536</v>
      </c>
      <c r="G29" s="90">
        <f>VLOOKUP($C29,Data,5,FALSE)</f>
        <v>81628</v>
      </c>
      <c r="H29" s="83">
        <f>VLOOKUP($C29,Data,6,FALSE)</f>
        <v>109194</v>
      </c>
      <c r="I29" s="145">
        <f>IF(E29=0," ",IF((G29/E29*100)&lt;1000,G29/E29*100,999))</f>
        <v>148.1855314513933</v>
      </c>
      <c r="J29" s="146">
        <f>IF(F29=0," ",IF((H29/F29*100)&lt;1000,H29/F29*100,999))</f>
        <v>107.54215253703121</v>
      </c>
      <c r="K29" s="176">
        <f>H29-F29</f>
        <v>7658</v>
      </c>
      <c r="L29" s="88">
        <f>H29-G29</f>
        <v>27566</v>
      </c>
      <c r="M29" s="92">
        <f>G29+H29</f>
        <v>190822</v>
      </c>
    </row>
    <row r="30" spans="1:13" s="78" customFormat="1" ht="11.25" customHeight="1">
      <c r="A30" s="147">
        <v>18</v>
      </c>
      <c r="B30" s="143"/>
      <c r="C30" s="79" t="s">
        <v>417</v>
      </c>
      <c r="D30" s="148" t="s">
        <v>62</v>
      </c>
      <c r="E30" s="90">
        <f>VLOOKUP($C30,Data,3,FALSE)</f>
        <v>41390</v>
      </c>
      <c r="F30" s="85">
        <f>VLOOKUP($C30,Data,4,FALSE)</f>
        <v>61466</v>
      </c>
      <c r="G30" s="90">
        <f>VLOOKUP($C30,Data,5,FALSE)</f>
        <v>47541</v>
      </c>
      <c r="H30" s="83">
        <f>VLOOKUP($C30,Data,6,FALSE)</f>
        <v>91774</v>
      </c>
      <c r="I30" s="145">
        <f>IF(E30=0," ",IF((G30/E30*100)&lt;1000,G30/E30*100,999))</f>
        <v>114.86107755496498</v>
      </c>
      <c r="J30" s="146">
        <f>IF(F30=0," ",IF((H30/F30*100)&lt;1000,H30/F30*100,999))</f>
        <v>149.3085608303778</v>
      </c>
      <c r="K30" s="176">
        <f>H30-F30</f>
        <v>30308</v>
      </c>
      <c r="L30" s="88">
        <f>H30-G30</f>
        <v>44233</v>
      </c>
      <c r="M30" s="92">
        <f>G30+H30</f>
        <v>139315</v>
      </c>
    </row>
    <row r="31" spans="1:13" s="78" customFormat="1" ht="11.25" customHeight="1">
      <c r="A31" s="147">
        <v>19</v>
      </c>
      <c r="B31" s="143"/>
      <c r="C31" s="79" t="s">
        <v>140</v>
      </c>
      <c r="D31" s="148" t="s">
        <v>60</v>
      </c>
      <c r="E31" s="90">
        <f>VLOOKUP($C31,Data,3,FALSE)</f>
        <v>8091</v>
      </c>
      <c r="F31" s="85">
        <f>VLOOKUP($C31,Data,4,FALSE)</f>
        <v>36005</v>
      </c>
      <c r="G31" s="90">
        <f>VLOOKUP($C31,Data,5,FALSE)</f>
        <v>12618</v>
      </c>
      <c r="H31" s="83">
        <f>VLOOKUP($C31,Data,6,FALSE)</f>
        <v>63380</v>
      </c>
      <c r="I31" s="145">
        <f>IF(E31=0," ",IF((G31/E31*100)&lt;1000,G31/E31*100,999))</f>
        <v>155.95105672969967</v>
      </c>
      <c r="J31" s="146">
        <f>IF(F31=0," ",IF((H31/F31*100)&lt;1000,H31/F31*100,999))</f>
        <v>176.03110679072353</v>
      </c>
      <c r="K31" s="176">
        <f>H31-F31</f>
        <v>27375</v>
      </c>
      <c r="L31" s="88">
        <f>H31-G31</f>
        <v>50762</v>
      </c>
      <c r="M31" s="92">
        <f>G31+H31</f>
        <v>75998</v>
      </c>
    </row>
    <row r="32" spans="1:13" s="78" customFormat="1" ht="11.25" customHeight="1">
      <c r="A32" s="155">
        <v>20</v>
      </c>
      <c r="B32" s="143"/>
      <c r="C32" s="101" t="s">
        <v>45</v>
      </c>
      <c r="D32" s="156" t="s">
        <v>46</v>
      </c>
      <c r="E32" s="102">
        <f>VLOOKUP($C32,Data,3,FALSE)</f>
        <v>22029</v>
      </c>
      <c r="F32" s="103">
        <f>VLOOKUP($C32,Data,4,FALSE)</f>
        <v>39269</v>
      </c>
      <c r="G32" s="102">
        <f>VLOOKUP($C32,Data,5,FALSE)</f>
        <v>30056</v>
      </c>
      <c r="H32" s="105">
        <f>VLOOKUP($C32,Data,6,FALSE)</f>
        <v>62997</v>
      </c>
      <c r="I32" s="151">
        <f>IF(E32=0," ",IF((G32/E32*100)&lt;1000,G32/E32*100,999))</f>
        <v>136.4383312905715</v>
      </c>
      <c r="J32" s="152">
        <f>IF(F32=0," ",IF((H32/F32*100)&lt;1000,H32/F32*100,999))</f>
        <v>160.4242532277369</v>
      </c>
      <c r="K32" s="177">
        <f>H32-F32</f>
        <v>23728</v>
      </c>
      <c r="L32" s="109">
        <f>H32-G32</f>
        <v>32941</v>
      </c>
      <c r="M32" s="110">
        <f>G32+H32</f>
        <v>93053</v>
      </c>
    </row>
    <row r="33" spans="1:13" s="78" customFormat="1" ht="11.25" customHeight="1">
      <c r="A33" s="157">
        <v>21</v>
      </c>
      <c r="B33" s="143"/>
      <c r="C33" s="111" t="s">
        <v>27</v>
      </c>
      <c r="D33" s="158" t="s">
        <v>28</v>
      </c>
      <c r="E33" s="80">
        <f>VLOOKUP($C33,Data,3,FALSE)</f>
        <v>25694</v>
      </c>
      <c r="F33" s="81">
        <f>VLOOKUP($C33,Data,4,FALSE)</f>
        <v>52385</v>
      </c>
      <c r="G33" s="80">
        <f>VLOOKUP($C33,Data,5,FALSE)</f>
        <v>27672</v>
      </c>
      <c r="H33" s="112">
        <f>VLOOKUP($C33,Data,6,FALSE)</f>
        <v>59501</v>
      </c>
      <c r="I33" s="153">
        <f>IF(E33=0," ",IF((G33/E33*100)&lt;1000,G33/E33*100,999))</f>
        <v>107.69829532186503</v>
      </c>
      <c r="J33" s="154">
        <f>IF(F33=0," ",IF((H33/F33*100)&lt;1000,H33/F33*100,999))</f>
        <v>113.58404123317744</v>
      </c>
      <c r="K33" s="175">
        <f>H33-F33</f>
        <v>7116</v>
      </c>
      <c r="L33" s="114">
        <f>H33-G33</f>
        <v>31829</v>
      </c>
      <c r="M33" s="89">
        <f>G33+H33</f>
        <v>87173</v>
      </c>
    </row>
    <row r="34" spans="1:13" s="78" customFormat="1" ht="11.25" customHeight="1">
      <c r="A34" s="147">
        <v>22</v>
      </c>
      <c r="B34" s="143"/>
      <c r="C34" s="79" t="s">
        <v>441</v>
      </c>
      <c r="D34" s="148" t="s">
        <v>66</v>
      </c>
      <c r="E34" s="90">
        <f>VLOOKUP($C34,Data,3,FALSE)</f>
        <v>52742</v>
      </c>
      <c r="F34" s="85">
        <f>VLOOKUP($C34,Data,4,FALSE)</f>
        <v>31015</v>
      </c>
      <c r="G34" s="90">
        <f>VLOOKUP($C34,Data,5,FALSE)</f>
        <v>92763</v>
      </c>
      <c r="H34" s="83">
        <f>VLOOKUP($C34,Data,6,FALSE)</f>
        <v>59061</v>
      </c>
      <c r="I34" s="145">
        <f>IF(E34=0," ",IF((G34/E34*100)&lt;1000,G34/E34*100,999))</f>
        <v>175.8807022866027</v>
      </c>
      <c r="J34" s="146">
        <f>IF(F34=0," ",IF((H34/F34*100)&lt;1000,H34/F34*100,999))</f>
        <v>190.42721263904562</v>
      </c>
      <c r="K34" s="176">
        <f>H34-F34</f>
        <v>28046</v>
      </c>
      <c r="L34" s="88">
        <f>H34-G34</f>
        <v>-33702</v>
      </c>
      <c r="M34" s="92">
        <f>G34+H34</f>
        <v>151824</v>
      </c>
    </row>
    <row r="35" spans="1:13" s="78" customFormat="1" ht="11.25" customHeight="1">
      <c r="A35" s="147">
        <v>23</v>
      </c>
      <c r="B35" s="143"/>
      <c r="C35" s="79" t="s">
        <v>391</v>
      </c>
      <c r="D35" s="148" t="s">
        <v>392</v>
      </c>
      <c r="E35" s="90">
        <f>VLOOKUP($C35,Data,3,FALSE)</f>
        <v>10096</v>
      </c>
      <c r="F35" s="85">
        <f>VLOOKUP($C35,Data,4,FALSE)</f>
        <v>39115</v>
      </c>
      <c r="G35" s="90">
        <f>VLOOKUP($C35,Data,5,FALSE)</f>
        <v>14211</v>
      </c>
      <c r="H35" s="83">
        <f>VLOOKUP($C35,Data,6,FALSE)</f>
        <v>46202</v>
      </c>
      <c r="I35" s="145">
        <f>IF(E35=0," ",IF((G35/E35*100)&lt;1000,G35/E35*100,999))</f>
        <v>140.75871632329634</v>
      </c>
      <c r="J35" s="146">
        <f>IF(F35=0," ",IF((H35/F35*100)&lt;1000,H35/F35*100,999))</f>
        <v>118.11836891218204</v>
      </c>
      <c r="K35" s="176">
        <f>H35-F35</f>
        <v>7087</v>
      </c>
      <c r="L35" s="88">
        <f>H35-G35</f>
        <v>31991</v>
      </c>
      <c r="M35" s="92">
        <f>G35+H35</f>
        <v>60413</v>
      </c>
    </row>
    <row r="36" spans="1:13" s="78" customFormat="1" ht="11.25" customHeight="1">
      <c r="A36" s="147">
        <v>24</v>
      </c>
      <c r="B36" s="143"/>
      <c r="C36" s="79" t="s">
        <v>216</v>
      </c>
      <c r="D36" s="148" t="s">
        <v>64</v>
      </c>
      <c r="E36" s="90">
        <f>VLOOKUP($C36,Data,3,FALSE)</f>
        <v>4736</v>
      </c>
      <c r="F36" s="85">
        <f>VLOOKUP($C36,Data,4,FALSE)</f>
        <v>20488</v>
      </c>
      <c r="G36" s="90">
        <f>VLOOKUP($C36,Data,5,FALSE)</f>
        <v>8208</v>
      </c>
      <c r="H36" s="83">
        <f>VLOOKUP($C36,Data,6,FALSE)</f>
        <v>27278</v>
      </c>
      <c r="I36" s="145">
        <f>IF(E36=0," ",IF((G36/E36*100)&lt;1000,G36/E36*100,999))</f>
        <v>173.3108108108108</v>
      </c>
      <c r="J36" s="146">
        <f>IF(F36=0," ",IF((H36/F36*100)&lt;1000,H36/F36*100,999))</f>
        <v>133.14135103475203</v>
      </c>
      <c r="K36" s="176">
        <f>H36-F36</f>
        <v>6790</v>
      </c>
      <c r="L36" s="88">
        <f>H36-G36</f>
        <v>19070</v>
      </c>
      <c r="M36" s="92">
        <f>G36+H36</f>
        <v>35486</v>
      </c>
    </row>
    <row r="37" spans="1:13" s="78" customFormat="1" ht="11.25" customHeight="1">
      <c r="A37" s="149">
        <v>25</v>
      </c>
      <c r="B37" s="143"/>
      <c r="C37" s="93" t="s">
        <v>29</v>
      </c>
      <c r="D37" s="150" t="s">
        <v>30</v>
      </c>
      <c r="E37" s="94">
        <f>VLOOKUP($C37,Data,3,FALSE)</f>
        <v>16965</v>
      </c>
      <c r="F37" s="95">
        <f>VLOOKUP($C37,Data,4,FALSE)</f>
        <v>19472</v>
      </c>
      <c r="G37" s="94">
        <f>VLOOKUP($C37,Data,5,FALSE)</f>
        <v>15175</v>
      </c>
      <c r="H37" s="97">
        <f>VLOOKUP($C37,Data,6,FALSE)</f>
        <v>25166</v>
      </c>
      <c r="I37" s="151">
        <f>IF(E37=0," ",IF((G37/E37*100)&lt;1000,G37/E37*100,999))</f>
        <v>89.44886531093428</v>
      </c>
      <c r="J37" s="152">
        <f>IF(F37=0," ",IF((H37/F37*100)&lt;1000,H37/F37*100,999))</f>
        <v>129.24198849630238</v>
      </c>
      <c r="K37" s="177">
        <f>H37-F37</f>
        <v>5694</v>
      </c>
      <c r="L37" s="99">
        <f>H37-G37</f>
        <v>9991</v>
      </c>
      <c r="M37" s="100">
        <f>G37+H37</f>
        <v>40341</v>
      </c>
    </row>
    <row r="38" spans="1:13" s="78" customFormat="1" ht="11.25" customHeight="1">
      <c r="A38" s="142">
        <v>26</v>
      </c>
      <c r="B38" s="143"/>
      <c r="C38" s="68" t="s">
        <v>35</v>
      </c>
      <c r="D38" s="144" t="s">
        <v>36</v>
      </c>
      <c r="E38" s="69">
        <f>VLOOKUP($C38,Data,3,FALSE)</f>
        <v>11360</v>
      </c>
      <c r="F38" s="70">
        <f>VLOOKUP($C38,Data,4,FALSE)</f>
        <v>19461</v>
      </c>
      <c r="G38" s="69">
        <f>VLOOKUP($C38,Data,5,FALSE)</f>
        <v>16544</v>
      </c>
      <c r="H38" s="72">
        <f>VLOOKUP($C38,Data,6,FALSE)</f>
        <v>23776</v>
      </c>
      <c r="I38" s="153">
        <f>IF(E38=0," ",IF((G38/E38*100)&lt;1000,G38/E38*100,999))</f>
        <v>145.6338028169014</v>
      </c>
      <c r="J38" s="154">
        <f>IF(F38=0," ",IF((H38/F38*100)&lt;1000,H38/F38*100,999))</f>
        <v>122.17255022866244</v>
      </c>
      <c r="K38" s="175">
        <f>H38-F38</f>
        <v>4315</v>
      </c>
      <c r="L38" s="76">
        <f>H38-G38</f>
        <v>7232</v>
      </c>
      <c r="M38" s="77">
        <f>G38+H38</f>
        <v>40320</v>
      </c>
    </row>
    <row r="39" spans="1:13" s="78" customFormat="1" ht="11.25" customHeight="1">
      <c r="A39" s="147">
        <v>27</v>
      </c>
      <c r="B39" s="143"/>
      <c r="C39" s="79" t="s">
        <v>339</v>
      </c>
      <c r="D39" s="148" t="s">
        <v>63</v>
      </c>
      <c r="E39" s="90">
        <f>VLOOKUP($C39,Data,3,FALSE)</f>
        <v>4517</v>
      </c>
      <c r="F39" s="85">
        <f>VLOOKUP($C39,Data,4,FALSE)</f>
        <v>20155</v>
      </c>
      <c r="G39" s="90">
        <f>VLOOKUP($C39,Data,5,FALSE)</f>
        <v>5474</v>
      </c>
      <c r="H39" s="83">
        <f>VLOOKUP($C39,Data,6,FALSE)</f>
        <v>23373</v>
      </c>
      <c r="I39" s="145">
        <f>IF(E39=0," ",IF((G39/E39*100)&lt;1000,G39/E39*100,999))</f>
        <v>121.18662829311491</v>
      </c>
      <c r="J39" s="146">
        <f>IF(F39=0," ",IF((H39/F39*100)&lt;1000,H39/F39*100,999))</f>
        <v>115.96626147357976</v>
      </c>
      <c r="K39" s="176">
        <f>H39-F39</f>
        <v>3218</v>
      </c>
      <c r="L39" s="88">
        <f>H39-G39</f>
        <v>17899</v>
      </c>
      <c r="M39" s="92">
        <f>G39+H39</f>
        <v>28847</v>
      </c>
    </row>
    <row r="40" spans="1:13" s="78" customFormat="1" ht="11.25" customHeight="1">
      <c r="A40" s="147">
        <v>28</v>
      </c>
      <c r="B40" s="143"/>
      <c r="C40" s="79" t="s">
        <v>33</v>
      </c>
      <c r="D40" s="148" t="s">
        <v>34</v>
      </c>
      <c r="E40" s="90">
        <f>VLOOKUP($C40,Data,3,FALSE)</f>
        <v>14489</v>
      </c>
      <c r="F40" s="85">
        <f>VLOOKUP($C40,Data,4,FALSE)</f>
        <v>28844</v>
      </c>
      <c r="G40" s="90">
        <f>VLOOKUP($C40,Data,5,FALSE)</f>
        <v>15235</v>
      </c>
      <c r="H40" s="83">
        <f>VLOOKUP($C40,Data,6,FALSE)</f>
        <v>21540</v>
      </c>
      <c r="I40" s="145">
        <f>IF(E40=0," ",IF((G40/E40*100)&lt;1000,G40/E40*100,999))</f>
        <v>105.1487335219822</v>
      </c>
      <c r="J40" s="146">
        <f>IF(F40=0," ",IF((H40/F40*100)&lt;1000,H40/F40*100,999))</f>
        <v>74.67757592566912</v>
      </c>
      <c r="K40" s="176">
        <f>H40-F40</f>
        <v>-7304</v>
      </c>
      <c r="L40" s="88">
        <f>H40-G40</f>
        <v>6305</v>
      </c>
      <c r="M40" s="92">
        <f>G40+H40</f>
        <v>36775</v>
      </c>
    </row>
    <row r="41" spans="1:13" s="78" customFormat="1" ht="11.25" customHeight="1">
      <c r="A41" s="147">
        <v>29</v>
      </c>
      <c r="B41" s="143"/>
      <c r="C41" s="79" t="s">
        <v>125</v>
      </c>
      <c r="D41" s="148" t="s">
        <v>126</v>
      </c>
      <c r="E41" s="90">
        <f>VLOOKUP($C41,Data,3,FALSE)</f>
        <v>10318</v>
      </c>
      <c r="F41" s="85">
        <f>VLOOKUP($C41,Data,4,FALSE)</f>
        <v>7689</v>
      </c>
      <c r="G41" s="90">
        <f>VLOOKUP($C41,Data,5,FALSE)</f>
        <v>8438</v>
      </c>
      <c r="H41" s="83">
        <f>VLOOKUP($C41,Data,6,FALSE)</f>
        <v>20515</v>
      </c>
      <c r="I41" s="145">
        <f>IF(E41=0," ",IF((G41/E41*100)&lt;1000,G41/E41*100,999))</f>
        <v>81.77941461523551</v>
      </c>
      <c r="J41" s="146">
        <f>IF(F41=0," ",IF((H41/F41*100)&lt;1000,H41/F41*100,999))</f>
        <v>266.80972818311875</v>
      </c>
      <c r="K41" s="176">
        <f>H41-F41</f>
        <v>12826</v>
      </c>
      <c r="L41" s="88">
        <f>H41-G41</f>
        <v>12077</v>
      </c>
      <c r="M41" s="92">
        <f>G41+H41</f>
        <v>28953</v>
      </c>
    </row>
    <row r="42" spans="1:13" s="78" customFormat="1" ht="11.25" customHeight="1">
      <c r="A42" s="155">
        <v>30</v>
      </c>
      <c r="B42" s="143"/>
      <c r="C42" s="101" t="s">
        <v>37</v>
      </c>
      <c r="D42" s="156" t="s">
        <v>38</v>
      </c>
      <c r="E42" s="102">
        <f>VLOOKUP($C42,Data,3,FALSE)</f>
        <v>4973</v>
      </c>
      <c r="F42" s="103">
        <f>VLOOKUP($C42,Data,4,FALSE)</f>
        <v>9342</v>
      </c>
      <c r="G42" s="102">
        <f>VLOOKUP($C42,Data,5,FALSE)</f>
        <v>5186</v>
      </c>
      <c r="H42" s="105">
        <f>VLOOKUP($C42,Data,6,FALSE)</f>
        <v>18352</v>
      </c>
      <c r="I42" s="151">
        <f>IF(E42=0," ",IF((G42/E42*100)&lt;1000,G42/E42*100,999))</f>
        <v>104.28312889603862</v>
      </c>
      <c r="J42" s="152">
        <f>IF(F42=0," ",IF((H42/F42*100)&lt;1000,H42/F42*100,999))</f>
        <v>196.44615713979877</v>
      </c>
      <c r="K42" s="177">
        <f>H42-F42</f>
        <v>9010</v>
      </c>
      <c r="L42" s="109">
        <f>H42-G42</f>
        <v>13166</v>
      </c>
      <c r="M42" s="110">
        <f>G42+H42</f>
        <v>23538</v>
      </c>
    </row>
    <row r="43" spans="1:13" s="78" customFormat="1" ht="11.25" customHeight="1">
      <c r="A43" s="157">
        <v>31</v>
      </c>
      <c r="B43" s="143"/>
      <c r="C43" s="111" t="s">
        <v>243</v>
      </c>
      <c r="D43" s="158" t="s">
        <v>70</v>
      </c>
      <c r="E43" s="80">
        <f>VLOOKUP($C43,Data,3,FALSE)</f>
        <v>4440</v>
      </c>
      <c r="F43" s="81">
        <f>VLOOKUP($C43,Data,4,FALSE)</f>
        <v>14971</v>
      </c>
      <c r="G43" s="80">
        <f>VLOOKUP($C43,Data,5,FALSE)</f>
        <v>6608</v>
      </c>
      <c r="H43" s="112">
        <f>VLOOKUP($C43,Data,6,FALSE)</f>
        <v>18050</v>
      </c>
      <c r="I43" s="153">
        <f>IF(E43=0," ",IF((G43/E43*100)&lt;1000,G43/E43*100,999))</f>
        <v>148.82882882882882</v>
      </c>
      <c r="J43" s="154">
        <f>IF(F43=0," ",IF((H43/F43*100)&lt;1000,H43/F43*100,999))</f>
        <v>120.5664284282947</v>
      </c>
      <c r="K43" s="175">
        <f>H43-F43</f>
        <v>3079</v>
      </c>
      <c r="L43" s="114">
        <f>H43-G43</f>
        <v>11442</v>
      </c>
      <c r="M43" s="89">
        <f>G43+H43</f>
        <v>24658</v>
      </c>
    </row>
    <row r="44" spans="1:13" s="78" customFormat="1" ht="11.25" customHeight="1">
      <c r="A44" s="147">
        <v>32</v>
      </c>
      <c r="B44" s="143"/>
      <c r="C44" s="79" t="s">
        <v>49</v>
      </c>
      <c r="D44" s="148" t="s">
        <v>50</v>
      </c>
      <c r="E44" s="90">
        <f>VLOOKUP($C44,Data,3,FALSE)</f>
        <v>2822</v>
      </c>
      <c r="F44" s="85">
        <f>VLOOKUP($C44,Data,4,FALSE)</f>
        <v>13342</v>
      </c>
      <c r="G44" s="90">
        <f>VLOOKUP($C44,Data,5,FALSE)</f>
        <v>4388</v>
      </c>
      <c r="H44" s="83">
        <f>VLOOKUP($C44,Data,6,FALSE)</f>
        <v>17910</v>
      </c>
      <c r="I44" s="145">
        <f>IF(E44=0," ",IF((G44/E44*100)&lt;1000,G44/E44*100,999))</f>
        <v>155.4925584691708</v>
      </c>
      <c r="J44" s="146">
        <f>IF(F44=0," ",IF((H44/F44*100)&lt;1000,H44/F44*100,999))</f>
        <v>134.23774546544746</v>
      </c>
      <c r="K44" s="176">
        <f>H44-F44</f>
        <v>4568</v>
      </c>
      <c r="L44" s="88">
        <f>H44-G44</f>
        <v>13522</v>
      </c>
      <c r="M44" s="92">
        <f>G44+H44</f>
        <v>22298</v>
      </c>
    </row>
    <row r="45" spans="1:13" s="78" customFormat="1" ht="11.25" customHeight="1">
      <c r="A45" s="147">
        <v>33</v>
      </c>
      <c r="B45" s="143"/>
      <c r="C45" s="79" t="s">
        <v>31</v>
      </c>
      <c r="D45" s="148" t="s">
        <v>32</v>
      </c>
      <c r="E45" s="90">
        <f>VLOOKUP($C45,Data,3,FALSE)</f>
        <v>17921</v>
      </c>
      <c r="F45" s="85">
        <f>VLOOKUP($C45,Data,4,FALSE)</f>
        <v>5895</v>
      </c>
      <c r="G45" s="90">
        <f>VLOOKUP($C45,Data,5,FALSE)</f>
        <v>20425</v>
      </c>
      <c r="H45" s="83">
        <f>VLOOKUP($C45,Data,6,FALSE)</f>
        <v>16579</v>
      </c>
      <c r="I45" s="145">
        <f>IF(E45=0," ",IF((G45/E45*100)&lt;1000,G45/E45*100,999))</f>
        <v>113.97243457396351</v>
      </c>
      <c r="J45" s="146">
        <f>IF(F45=0," ",IF((H45/F45*100)&lt;1000,H45/F45*100,999))</f>
        <v>281.23833757421545</v>
      </c>
      <c r="K45" s="176">
        <f>H45-F45</f>
        <v>10684</v>
      </c>
      <c r="L45" s="88">
        <f>H45-G45</f>
        <v>-3846</v>
      </c>
      <c r="M45" s="92">
        <f>G45+H45</f>
        <v>37004</v>
      </c>
    </row>
    <row r="46" spans="1:13" s="78" customFormat="1" ht="11.25" customHeight="1">
      <c r="A46" s="147">
        <v>34</v>
      </c>
      <c r="B46" s="143"/>
      <c r="C46" s="79" t="s">
        <v>51</v>
      </c>
      <c r="D46" s="148" t="s">
        <v>52</v>
      </c>
      <c r="E46" s="90">
        <f>VLOOKUP($C46,Data,3,FALSE)</f>
        <v>2256</v>
      </c>
      <c r="F46" s="85">
        <f>VLOOKUP($C46,Data,4,FALSE)</f>
        <v>12737</v>
      </c>
      <c r="G46" s="90">
        <f>VLOOKUP($C46,Data,5,FALSE)</f>
        <v>1296</v>
      </c>
      <c r="H46" s="83">
        <f>VLOOKUP($C46,Data,6,FALSE)</f>
        <v>14367</v>
      </c>
      <c r="I46" s="145">
        <f>IF(E46=0," ",IF((G46/E46*100)&lt;1000,G46/E46*100,999))</f>
        <v>57.446808510638306</v>
      </c>
      <c r="J46" s="146">
        <f>IF(F46=0," ",IF((H46/F46*100)&lt;1000,H46/F46*100,999))</f>
        <v>112.79736201617337</v>
      </c>
      <c r="K46" s="176">
        <f>H46-F46</f>
        <v>1630</v>
      </c>
      <c r="L46" s="88">
        <f>H46-G46</f>
        <v>13071</v>
      </c>
      <c r="M46" s="92">
        <f>G46+H46</f>
        <v>15663</v>
      </c>
    </row>
    <row r="47" spans="1:13" s="78" customFormat="1" ht="11.25" customHeight="1">
      <c r="A47" s="149">
        <v>35</v>
      </c>
      <c r="B47" s="143"/>
      <c r="C47" s="93" t="s">
        <v>266</v>
      </c>
      <c r="D47" s="150" t="s">
        <v>73</v>
      </c>
      <c r="E47" s="94">
        <f>VLOOKUP($C47,Data,3,FALSE)</f>
        <v>417154</v>
      </c>
      <c r="F47" s="95">
        <f>VLOOKUP($C47,Data,4,FALSE)</f>
        <v>7553</v>
      </c>
      <c r="G47" s="94">
        <f>VLOOKUP($C47,Data,5,FALSE)</f>
        <v>495715</v>
      </c>
      <c r="H47" s="97">
        <f>VLOOKUP($C47,Data,6,FALSE)</f>
        <v>13993</v>
      </c>
      <c r="I47" s="151">
        <f>IF(E47=0," ",IF((G47/E47*100)&lt;1000,G47/E47*100,999))</f>
        <v>118.83261337539615</v>
      </c>
      <c r="J47" s="152">
        <f>IF(F47=0," ",IF((H47/F47*100)&lt;1000,H47/F47*100,999))</f>
        <v>185.26413345690455</v>
      </c>
      <c r="K47" s="177">
        <f>H47-F47</f>
        <v>6440</v>
      </c>
      <c r="L47" s="99">
        <f>H47-G47</f>
        <v>-481722</v>
      </c>
      <c r="M47" s="100">
        <f>G47+H47</f>
        <v>509708</v>
      </c>
    </row>
    <row r="48" spans="1:13" s="78" customFormat="1" ht="11.25" customHeight="1">
      <c r="A48" s="142">
        <v>36</v>
      </c>
      <c r="B48" s="143"/>
      <c r="C48" s="68" t="s">
        <v>388</v>
      </c>
      <c r="D48" s="144" t="s">
        <v>389</v>
      </c>
      <c r="E48" s="69">
        <f>VLOOKUP($C48,Data,3,FALSE)</f>
        <v>169</v>
      </c>
      <c r="F48" s="70">
        <f>VLOOKUP($C48,Data,4,FALSE)</f>
        <v>6686</v>
      </c>
      <c r="G48" s="69">
        <f>VLOOKUP($C48,Data,5,FALSE)</f>
        <v>1619</v>
      </c>
      <c r="H48" s="72">
        <f>VLOOKUP($C48,Data,6,FALSE)</f>
        <v>13127</v>
      </c>
      <c r="I48" s="153">
        <f>IF(E48=0," ",IF((G48/E48*100)&lt;1000,G48/E48*100,999))</f>
        <v>957.9881656804733</v>
      </c>
      <c r="J48" s="154">
        <f>IF(F48=0," ",IF((H48/F48*100)&lt;1000,H48/F48*100,999))</f>
        <v>196.3356266826204</v>
      </c>
      <c r="K48" s="175">
        <f>H48-F48</f>
        <v>6441</v>
      </c>
      <c r="L48" s="76">
        <f>H48-G48</f>
        <v>11508</v>
      </c>
      <c r="M48" s="77">
        <f>G48+H48</f>
        <v>14746</v>
      </c>
    </row>
    <row r="49" spans="1:13" s="78" customFormat="1" ht="11.25" customHeight="1">
      <c r="A49" s="147">
        <v>37</v>
      </c>
      <c r="B49" s="143"/>
      <c r="C49" s="79" t="s">
        <v>105</v>
      </c>
      <c r="D49" s="148" t="s">
        <v>106</v>
      </c>
      <c r="E49" s="90">
        <f>VLOOKUP($C49,Data,3,FALSE)</f>
        <v>2538</v>
      </c>
      <c r="F49" s="85">
        <f>VLOOKUP($C49,Data,4,FALSE)</f>
        <v>13798</v>
      </c>
      <c r="G49" s="90">
        <f>VLOOKUP($C49,Data,5,FALSE)</f>
        <v>3914</v>
      </c>
      <c r="H49" s="83">
        <f>VLOOKUP($C49,Data,6,FALSE)</f>
        <v>11065</v>
      </c>
      <c r="I49" s="145">
        <f>IF(E49=0," ",IF((G49/E49*100)&lt;1000,G49/E49*100,999))</f>
        <v>154.21591804570528</v>
      </c>
      <c r="J49" s="146">
        <f>IF(F49=0," ",IF((H49/F49*100)&lt;1000,H49/F49*100,999))</f>
        <v>80.1927815625453</v>
      </c>
      <c r="K49" s="176">
        <f>H49-F49</f>
        <v>-2733</v>
      </c>
      <c r="L49" s="88">
        <f>H49-G49</f>
        <v>7151</v>
      </c>
      <c r="M49" s="92">
        <f>G49+H49</f>
        <v>14979</v>
      </c>
    </row>
    <row r="50" spans="1:13" s="78" customFormat="1" ht="11.25" customHeight="1">
      <c r="A50" s="147">
        <v>38</v>
      </c>
      <c r="B50" s="143"/>
      <c r="C50" s="79" t="s">
        <v>230</v>
      </c>
      <c r="D50" s="148" t="s">
        <v>74</v>
      </c>
      <c r="E50" s="90">
        <f>VLOOKUP($C50,Data,3,FALSE)</f>
        <v>86698</v>
      </c>
      <c r="F50" s="85">
        <f>VLOOKUP($C50,Data,4,FALSE)</f>
        <v>6711</v>
      </c>
      <c r="G50" s="90">
        <f>VLOOKUP($C50,Data,5,FALSE)</f>
        <v>119515</v>
      </c>
      <c r="H50" s="83">
        <f>VLOOKUP($C50,Data,6,FALSE)</f>
        <v>10233</v>
      </c>
      <c r="I50" s="145">
        <f>IF(E50=0," ",IF((G50/E50*100)&lt;1000,G50/E50*100,999))</f>
        <v>137.85208424646473</v>
      </c>
      <c r="J50" s="146">
        <f>IF(F50=0," ",IF((H50/F50*100)&lt;1000,H50/F50*100,999))</f>
        <v>152.4810013410818</v>
      </c>
      <c r="K50" s="176">
        <f>H50-F50</f>
        <v>3522</v>
      </c>
      <c r="L50" s="88">
        <f>H50-G50</f>
        <v>-109282</v>
      </c>
      <c r="M50" s="92">
        <f>G50+H50</f>
        <v>129748</v>
      </c>
    </row>
    <row r="51" spans="1:13" s="78" customFormat="1" ht="11.25" customHeight="1">
      <c r="A51" s="147">
        <v>39</v>
      </c>
      <c r="B51" s="143"/>
      <c r="C51" s="79" t="s">
        <v>235</v>
      </c>
      <c r="D51" s="148" t="s">
        <v>236</v>
      </c>
      <c r="E51" s="90">
        <f>VLOOKUP($C51,Data,3,FALSE)</f>
        <v>2652</v>
      </c>
      <c r="F51" s="85">
        <f>VLOOKUP($C51,Data,4,FALSE)</f>
        <v>5329</v>
      </c>
      <c r="G51" s="90">
        <f>VLOOKUP($C51,Data,5,FALSE)</f>
        <v>2850</v>
      </c>
      <c r="H51" s="83">
        <f>VLOOKUP($C51,Data,6,FALSE)</f>
        <v>10206</v>
      </c>
      <c r="I51" s="145">
        <f>IF(E51=0," ",IF((G51/E51*100)&lt;1000,G51/E51*100,999))</f>
        <v>107.46606334841628</v>
      </c>
      <c r="J51" s="146">
        <f>IF(F51=0," ",IF((H51/F51*100)&lt;1000,H51/F51*100,999))</f>
        <v>191.51810846312628</v>
      </c>
      <c r="K51" s="176">
        <f>H51-F51</f>
        <v>4877</v>
      </c>
      <c r="L51" s="88">
        <f>H51-G51</f>
        <v>7356</v>
      </c>
      <c r="M51" s="92">
        <f>G51+H51</f>
        <v>13056</v>
      </c>
    </row>
    <row r="52" spans="1:13" s="78" customFormat="1" ht="11.25" customHeight="1">
      <c r="A52" s="155">
        <v>40</v>
      </c>
      <c r="B52" s="143"/>
      <c r="C52" s="101" t="s">
        <v>129</v>
      </c>
      <c r="D52" s="156" t="s">
        <v>130</v>
      </c>
      <c r="E52" s="102">
        <f>VLOOKUP($C52,Data,3,FALSE)</f>
        <v>1540</v>
      </c>
      <c r="F52" s="103">
        <f>VLOOKUP($C52,Data,4,FALSE)</f>
        <v>6206</v>
      </c>
      <c r="G52" s="102">
        <f>VLOOKUP($C52,Data,5,FALSE)</f>
        <v>3941</v>
      </c>
      <c r="H52" s="105">
        <f>VLOOKUP($C52,Data,6,FALSE)</f>
        <v>10150</v>
      </c>
      <c r="I52" s="151">
        <f>IF(E52=0," ",IF((G52/E52*100)&lt;1000,G52/E52*100,999))</f>
        <v>255.9090909090909</v>
      </c>
      <c r="J52" s="152">
        <f>IF(F52=0," ",IF((H52/F52*100)&lt;1000,H52/F52*100,999))</f>
        <v>163.5514018691589</v>
      </c>
      <c r="K52" s="177">
        <f>H52-F52</f>
        <v>3944</v>
      </c>
      <c r="L52" s="109">
        <f>H52-G52</f>
        <v>6209</v>
      </c>
      <c r="M52" s="110">
        <f>G52+H52</f>
        <v>14091</v>
      </c>
    </row>
    <row r="53" spans="1:13" s="78" customFormat="1" ht="11.25" customHeight="1">
      <c r="A53" s="157">
        <v>41</v>
      </c>
      <c r="B53" s="143"/>
      <c r="C53" s="111" t="s">
        <v>133</v>
      </c>
      <c r="D53" s="158" t="s">
        <v>71</v>
      </c>
      <c r="E53" s="80">
        <f>VLOOKUP($C53,Data,3,FALSE)</f>
        <v>7856</v>
      </c>
      <c r="F53" s="81">
        <f>VLOOKUP($C53,Data,4,FALSE)</f>
        <v>18651</v>
      </c>
      <c r="G53" s="80">
        <f>VLOOKUP($C53,Data,5,FALSE)</f>
        <v>10081</v>
      </c>
      <c r="H53" s="112">
        <f>VLOOKUP($C53,Data,6,FALSE)</f>
        <v>10086</v>
      </c>
      <c r="I53" s="153">
        <f>IF(E53=0," ",IF((G53/E53*100)&lt;1000,G53/E53*100,999))</f>
        <v>128.32230142566192</v>
      </c>
      <c r="J53" s="154">
        <f>IF(F53=0," ",IF((H53/F53*100)&lt;1000,H53/F53*100,999))</f>
        <v>54.07752935499437</v>
      </c>
      <c r="K53" s="175">
        <f>H53-F53</f>
        <v>-8565</v>
      </c>
      <c r="L53" s="114">
        <f>H53-G53</f>
        <v>5</v>
      </c>
      <c r="M53" s="89">
        <f>G53+H53</f>
        <v>20167</v>
      </c>
    </row>
    <row r="54" spans="1:13" s="78" customFormat="1" ht="11.25" customHeight="1">
      <c r="A54" s="147">
        <v>42</v>
      </c>
      <c r="B54" s="143"/>
      <c r="C54" s="79" t="s">
        <v>55</v>
      </c>
      <c r="D54" s="148" t="s">
        <v>56</v>
      </c>
      <c r="E54" s="90">
        <f>VLOOKUP($C54,Data,3,FALSE)</f>
        <v>714</v>
      </c>
      <c r="F54" s="85">
        <f>VLOOKUP($C54,Data,4,FALSE)</f>
        <v>8100</v>
      </c>
      <c r="G54" s="90">
        <f>VLOOKUP($C54,Data,5,FALSE)</f>
        <v>361</v>
      </c>
      <c r="H54" s="83">
        <f>VLOOKUP($C54,Data,6,FALSE)</f>
        <v>9983</v>
      </c>
      <c r="I54" s="145">
        <f>IF(E54=0," ",IF((G54/E54*100)&lt;1000,G54/E54*100,999))</f>
        <v>50.56022408963585</v>
      </c>
      <c r="J54" s="146">
        <f>IF(F54=0," ",IF((H54/F54*100)&lt;1000,H54/F54*100,999))</f>
        <v>123.24691358024691</v>
      </c>
      <c r="K54" s="176">
        <f>H54-F54</f>
        <v>1883</v>
      </c>
      <c r="L54" s="88">
        <f>H54-G54</f>
        <v>9622</v>
      </c>
      <c r="M54" s="92">
        <f>G54+H54</f>
        <v>10344</v>
      </c>
    </row>
    <row r="55" spans="1:13" s="78" customFormat="1" ht="11.25" customHeight="1">
      <c r="A55" s="147">
        <v>43</v>
      </c>
      <c r="B55" s="143"/>
      <c r="C55" s="79" t="s">
        <v>309</v>
      </c>
      <c r="D55" s="148" t="s">
        <v>310</v>
      </c>
      <c r="E55" s="90">
        <f>VLOOKUP($C55,Data,3,FALSE)</f>
        <v>8864</v>
      </c>
      <c r="F55" s="85">
        <f>VLOOKUP($C55,Data,4,FALSE)</f>
        <v>6356</v>
      </c>
      <c r="G55" s="90">
        <f>VLOOKUP($C55,Data,5,FALSE)</f>
        <v>7178</v>
      </c>
      <c r="H55" s="83">
        <f>VLOOKUP($C55,Data,6,FALSE)</f>
        <v>9865</v>
      </c>
      <c r="I55" s="145">
        <f>IF(E55=0," ",IF((G55/E55*100)&lt;1000,G55/E55*100,999))</f>
        <v>80.97924187725631</v>
      </c>
      <c r="J55" s="146">
        <f>IF(F55=0," ",IF((H55/F55*100)&lt;1000,H55/F55*100,999))</f>
        <v>155.20767778477028</v>
      </c>
      <c r="K55" s="176">
        <f>H55-F55</f>
        <v>3509</v>
      </c>
      <c r="L55" s="88">
        <f>H55-G55</f>
        <v>2687</v>
      </c>
      <c r="M55" s="92">
        <f>G55+H55</f>
        <v>17043</v>
      </c>
    </row>
    <row r="56" spans="1:13" s="78" customFormat="1" ht="11.25" customHeight="1">
      <c r="A56" s="147">
        <v>44</v>
      </c>
      <c r="B56" s="143"/>
      <c r="C56" s="79" t="s">
        <v>217</v>
      </c>
      <c r="D56" s="338" t="s">
        <v>76</v>
      </c>
      <c r="E56" s="90">
        <f>VLOOKUP($C56,Data,3,FALSE)</f>
        <v>17174</v>
      </c>
      <c r="F56" s="85">
        <f>VLOOKUP($C56,Data,4,FALSE)</f>
        <v>10085</v>
      </c>
      <c r="G56" s="90">
        <f>VLOOKUP($C56,Data,5,FALSE)</f>
        <v>30243</v>
      </c>
      <c r="H56" s="83">
        <f>VLOOKUP($C56,Data,6,FALSE)</f>
        <v>9022</v>
      </c>
      <c r="I56" s="145">
        <f>IF(E56=0," ",IF((G56/E56*100)&lt;1000,G56/E56*100,999))</f>
        <v>176.09758937929428</v>
      </c>
      <c r="J56" s="146">
        <f>IF(F56=0," ",IF((H56/F56*100)&lt;1000,H56/F56*100,999))</f>
        <v>89.45959345562717</v>
      </c>
      <c r="K56" s="176">
        <f>H56-F56</f>
        <v>-1063</v>
      </c>
      <c r="L56" s="88">
        <f>H56-G56</f>
        <v>-21221</v>
      </c>
      <c r="M56" s="92">
        <f>G56+H56</f>
        <v>39265</v>
      </c>
    </row>
    <row r="57" spans="1:13" s="78" customFormat="1" ht="11.25" customHeight="1">
      <c r="A57" s="149">
        <v>45</v>
      </c>
      <c r="B57" s="143"/>
      <c r="C57" s="93" t="s">
        <v>226</v>
      </c>
      <c r="D57" s="150" t="s">
        <v>227</v>
      </c>
      <c r="E57" s="94">
        <f>VLOOKUP($C57,Data,3,FALSE)</f>
        <v>4564</v>
      </c>
      <c r="F57" s="95">
        <f>VLOOKUP($C57,Data,4,FALSE)</f>
        <v>5401</v>
      </c>
      <c r="G57" s="94">
        <f>VLOOKUP($C57,Data,5,FALSE)</f>
        <v>4718</v>
      </c>
      <c r="H57" s="97">
        <f>VLOOKUP($C57,Data,6,FALSE)</f>
        <v>7049</v>
      </c>
      <c r="I57" s="151">
        <f>IF(E57=0," ",IF((G57/E57*100)&lt;1000,G57/E57*100,999))</f>
        <v>103.37423312883436</v>
      </c>
      <c r="J57" s="152">
        <f>IF(F57=0," ",IF((H57/F57*100)&lt;1000,H57/F57*100,999))</f>
        <v>130.51286798740972</v>
      </c>
      <c r="K57" s="177">
        <f>H57-F57</f>
        <v>1648</v>
      </c>
      <c r="L57" s="99">
        <f>H57-G57</f>
        <v>2331</v>
      </c>
      <c r="M57" s="100">
        <f>G57+H57</f>
        <v>11767</v>
      </c>
    </row>
    <row r="58" spans="1:13" s="78" customFormat="1" ht="11.25" customHeight="1">
      <c r="A58" s="142">
        <v>46</v>
      </c>
      <c r="B58" s="143"/>
      <c r="C58" s="68" t="s">
        <v>374</v>
      </c>
      <c r="D58" s="144" t="s">
        <v>375</v>
      </c>
      <c r="E58" s="69">
        <f>VLOOKUP($C58,Data,3,FALSE)</f>
        <v>347</v>
      </c>
      <c r="F58" s="70">
        <f>VLOOKUP($C58,Data,4,FALSE)</f>
        <v>5004</v>
      </c>
      <c r="G58" s="69">
        <f>VLOOKUP($C58,Data,5,FALSE)</f>
        <v>508</v>
      </c>
      <c r="H58" s="72">
        <f>VLOOKUP($C58,Data,6,FALSE)</f>
        <v>7043</v>
      </c>
      <c r="I58" s="153">
        <f>IF(E58=0," ",IF((G58/E58*100)&lt;1000,G58/E58*100,999))</f>
        <v>146.39769452449568</v>
      </c>
      <c r="J58" s="154">
        <f>IF(F58=0," ",IF((H58/F58*100)&lt;1000,H58/F58*100,999))</f>
        <v>140.74740207833733</v>
      </c>
      <c r="K58" s="175">
        <f>H58-F58</f>
        <v>2039</v>
      </c>
      <c r="L58" s="76">
        <f>H58-G58</f>
        <v>6535</v>
      </c>
      <c r="M58" s="77">
        <f>G58+H58</f>
        <v>7551</v>
      </c>
    </row>
    <row r="59" spans="1:13" s="78" customFormat="1" ht="11.25" customHeight="1">
      <c r="A59" s="147">
        <v>47</v>
      </c>
      <c r="B59" s="143"/>
      <c r="C59" s="79" t="s">
        <v>287</v>
      </c>
      <c r="D59" s="148" t="s">
        <v>288</v>
      </c>
      <c r="E59" s="90">
        <f>VLOOKUP($C59,Data,3,FALSE)</f>
        <v>2248</v>
      </c>
      <c r="F59" s="85">
        <f>VLOOKUP($C59,Data,4,FALSE)</f>
        <v>3526</v>
      </c>
      <c r="G59" s="90">
        <f>VLOOKUP($C59,Data,5,FALSE)</f>
        <v>8888</v>
      </c>
      <c r="H59" s="83">
        <f>VLOOKUP($C59,Data,6,FALSE)</f>
        <v>6863</v>
      </c>
      <c r="I59" s="145">
        <f>IF(E59=0," ",IF((G59/E59*100)&lt;1000,G59/E59*100,999))</f>
        <v>395.37366548042706</v>
      </c>
      <c r="J59" s="146">
        <f>IF(F59=0," ",IF((H59/F59*100)&lt;1000,H59/F59*100,999))</f>
        <v>194.63981849120816</v>
      </c>
      <c r="K59" s="176">
        <f>H59-F59</f>
        <v>3337</v>
      </c>
      <c r="L59" s="88">
        <f>H59-G59</f>
        <v>-2025</v>
      </c>
      <c r="M59" s="92">
        <f>G59+H59</f>
        <v>15751</v>
      </c>
    </row>
    <row r="60" spans="1:13" s="78" customFormat="1" ht="11.25" customHeight="1">
      <c r="A60" s="147">
        <v>48</v>
      </c>
      <c r="B60" s="143"/>
      <c r="C60" s="79" t="s">
        <v>214</v>
      </c>
      <c r="D60" s="148" t="s">
        <v>215</v>
      </c>
      <c r="E60" s="90">
        <f>VLOOKUP($C60,Data,3,FALSE)</f>
        <v>3769</v>
      </c>
      <c r="F60" s="85">
        <f>VLOOKUP($C60,Data,4,FALSE)</f>
        <v>5220</v>
      </c>
      <c r="G60" s="90">
        <f>VLOOKUP($C60,Data,5,FALSE)</f>
        <v>4044</v>
      </c>
      <c r="H60" s="83">
        <f>VLOOKUP($C60,Data,6,FALSE)</f>
        <v>6446</v>
      </c>
      <c r="I60" s="145">
        <f>IF(E60=0," ",IF((G60/E60*100)&lt;1000,G60/E60*100,999))</f>
        <v>107.29636508357655</v>
      </c>
      <c r="J60" s="146">
        <f>IF(F60=0," ",IF((H60/F60*100)&lt;1000,H60/F60*100,999))</f>
        <v>123.48659003831418</v>
      </c>
      <c r="K60" s="176">
        <f>H60-F60</f>
        <v>1226</v>
      </c>
      <c r="L60" s="88">
        <f>H60-G60</f>
        <v>2402</v>
      </c>
      <c r="M60" s="92">
        <f>G60+H60</f>
        <v>10490</v>
      </c>
    </row>
    <row r="61" spans="1:13" s="78" customFormat="1" ht="11.25" customHeight="1">
      <c r="A61" s="147">
        <v>49</v>
      </c>
      <c r="B61" s="143"/>
      <c r="C61" s="79" t="s">
        <v>299</v>
      </c>
      <c r="D61" s="148" t="s">
        <v>300</v>
      </c>
      <c r="E61" s="90">
        <f>VLOOKUP($C61,Data,3,FALSE)</f>
        <v>8497</v>
      </c>
      <c r="F61" s="85">
        <f>VLOOKUP($C61,Data,4,FALSE)</f>
        <v>5077</v>
      </c>
      <c r="G61" s="90">
        <f>VLOOKUP($C61,Data,5,FALSE)</f>
        <v>6171</v>
      </c>
      <c r="H61" s="83">
        <f>VLOOKUP($C61,Data,6,FALSE)</f>
        <v>5786</v>
      </c>
      <c r="I61" s="145">
        <f>IF(E61=0," ",IF((G61/E61*100)&lt;1000,G61/E61*100,999))</f>
        <v>72.62563257620337</v>
      </c>
      <c r="J61" s="146">
        <f>IF(F61=0," ",IF((H61/F61*100)&lt;1000,H61/F61*100,999))</f>
        <v>113.96493992515263</v>
      </c>
      <c r="K61" s="176">
        <f>H61-F61</f>
        <v>709</v>
      </c>
      <c r="L61" s="88">
        <f>H61-G61</f>
        <v>-385</v>
      </c>
      <c r="M61" s="92">
        <f>G61+H61</f>
        <v>11957</v>
      </c>
    </row>
    <row r="62" spans="1:13" s="78" customFormat="1" ht="11.25" customHeight="1">
      <c r="A62" s="155">
        <v>50</v>
      </c>
      <c r="B62" s="143"/>
      <c r="C62" s="101" t="s">
        <v>269</v>
      </c>
      <c r="D62" s="156" t="s">
        <v>270</v>
      </c>
      <c r="E62" s="102">
        <f>VLOOKUP($C62,Data,3,FALSE)</f>
        <v>115</v>
      </c>
      <c r="F62" s="103">
        <f>VLOOKUP($C62,Data,4,FALSE)</f>
        <v>914</v>
      </c>
      <c r="G62" s="102">
        <f>VLOOKUP($C62,Data,5,FALSE)</f>
        <v>114</v>
      </c>
      <c r="H62" s="105">
        <f>VLOOKUP($C62,Data,6,FALSE)</f>
        <v>4809</v>
      </c>
      <c r="I62" s="151">
        <f>IF(E62=0," ",IF((G62/E62*100)&lt;1000,G62/E62*100,999))</f>
        <v>99.1304347826087</v>
      </c>
      <c r="J62" s="152">
        <f>IF(F62=0," ",IF((H62/F62*100)&lt;1000,H62/F62*100,999))</f>
        <v>526.1487964989059</v>
      </c>
      <c r="K62" s="177">
        <f>H62-F62</f>
        <v>3895</v>
      </c>
      <c r="L62" s="109">
        <f>H62-G62</f>
        <v>4695</v>
      </c>
      <c r="M62" s="110">
        <f>G62+H62</f>
        <v>4923</v>
      </c>
    </row>
    <row r="63" spans="1:13" s="78" customFormat="1" ht="11.25" customHeight="1">
      <c r="A63" s="157">
        <v>51</v>
      </c>
      <c r="B63" s="143"/>
      <c r="C63" s="111" t="s">
        <v>162</v>
      </c>
      <c r="D63" s="158" t="s">
        <v>163</v>
      </c>
      <c r="E63" s="80">
        <f>VLOOKUP($C63,Data,3,FALSE)</f>
        <v>4148</v>
      </c>
      <c r="F63" s="81">
        <f>VLOOKUP($C63,Data,4,FALSE)</f>
        <v>5845</v>
      </c>
      <c r="G63" s="80">
        <f>VLOOKUP($C63,Data,5,FALSE)</f>
        <v>6158</v>
      </c>
      <c r="H63" s="112">
        <f>VLOOKUP($C63,Data,6,FALSE)</f>
        <v>4196</v>
      </c>
      <c r="I63" s="153">
        <f>IF(E63=0," ",IF((G63/E63*100)&lt;1000,G63/E63*100,999))</f>
        <v>148.45708775313403</v>
      </c>
      <c r="J63" s="154">
        <f>IF(F63=0," ",IF((H63/F63*100)&lt;1000,H63/F63*100,999))</f>
        <v>71.78785286569718</v>
      </c>
      <c r="K63" s="175">
        <f>H63-F63</f>
        <v>-1649</v>
      </c>
      <c r="L63" s="114">
        <f>H63-G63</f>
        <v>-1962</v>
      </c>
      <c r="M63" s="89">
        <f>G63+H63</f>
        <v>10354</v>
      </c>
    </row>
    <row r="64" spans="1:13" s="78" customFormat="1" ht="11.25" customHeight="1">
      <c r="A64" s="147">
        <v>52</v>
      </c>
      <c r="B64" s="143"/>
      <c r="C64" s="79" t="s">
        <v>248</v>
      </c>
      <c r="D64" s="148" t="s">
        <v>249</v>
      </c>
      <c r="E64" s="90">
        <f>VLOOKUP($C64,Data,3,FALSE)</f>
        <v>3518</v>
      </c>
      <c r="F64" s="85">
        <f>VLOOKUP($C64,Data,4,FALSE)</f>
        <v>1823</v>
      </c>
      <c r="G64" s="90">
        <f>VLOOKUP($C64,Data,5,FALSE)</f>
        <v>3646</v>
      </c>
      <c r="H64" s="83">
        <f>VLOOKUP($C64,Data,6,FALSE)</f>
        <v>3819</v>
      </c>
      <c r="I64" s="145">
        <f>IF(E64=0," ",IF((G64/E64*100)&lt;1000,G64/E64*100,999))</f>
        <v>103.63843092666288</v>
      </c>
      <c r="J64" s="146">
        <f>IF(F64=0," ",IF((H64/F64*100)&lt;1000,H64/F64*100,999))</f>
        <v>209.4898518924849</v>
      </c>
      <c r="K64" s="176">
        <f>H64-F64</f>
        <v>1996</v>
      </c>
      <c r="L64" s="88">
        <f>H64-G64</f>
        <v>173</v>
      </c>
      <c r="M64" s="92">
        <f>G64+H64</f>
        <v>7465</v>
      </c>
    </row>
    <row r="65" spans="1:13" s="78" customFormat="1" ht="11.25" customHeight="1">
      <c r="A65" s="147">
        <v>53</v>
      </c>
      <c r="B65" s="143"/>
      <c r="C65" s="79" t="s">
        <v>372</v>
      </c>
      <c r="D65" s="148" t="s">
        <v>373</v>
      </c>
      <c r="E65" s="90">
        <f>VLOOKUP($C65,Data,3,FALSE)</f>
        <v>30</v>
      </c>
      <c r="F65" s="85">
        <f>VLOOKUP($C65,Data,4,FALSE)</f>
        <v>1419</v>
      </c>
      <c r="G65" s="90">
        <f>VLOOKUP($C65,Data,5,FALSE)</f>
        <v>44</v>
      </c>
      <c r="H65" s="83">
        <f>VLOOKUP($C65,Data,6,FALSE)</f>
        <v>3679</v>
      </c>
      <c r="I65" s="145">
        <f>IF(E65=0," ",IF((G65/E65*100)&lt;1000,G65/E65*100,999))</f>
        <v>146.66666666666666</v>
      </c>
      <c r="J65" s="146">
        <f>IF(F65=0," ",IF((H65/F65*100)&lt;1000,H65/F65*100,999))</f>
        <v>259.2670894996476</v>
      </c>
      <c r="K65" s="176">
        <f>H65-F65</f>
        <v>2260</v>
      </c>
      <c r="L65" s="88">
        <f>H65-G65</f>
        <v>3635</v>
      </c>
      <c r="M65" s="92">
        <f>G65+H65</f>
        <v>3723</v>
      </c>
    </row>
    <row r="66" spans="1:13" s="78" customFormat="1" ht="11.25" customHeight="1">
      <c r="A66" s="147">
        <v>54</v>
      </c>
      <c r="B66" s="143"/>
      <c r="C66" s="79" t="s">
        <v>315</v>
      </c>
      <c r="D66" s="148" t="s">
        <v>316</v>
      </c>
      <c r="E66" s="90">
        <f>VLOOKUP($C66,Data,3,FALSE)</f>
        <v>911</v>
      </c>
      <c r="F66" s="85">
        <f>VLOOKUP($C66,Data,4,FALSE)</f>
        <v>3180</v>
      </c>
      <c r="G66" s="90">
        <f>VLOOKUP($C66,Data,5,FALSE)</f>
        <v>1081</v>
      </c>
      <c r="H66" s="83">
        <f>VLOOKUP($C66,Data,6,FALSE)</f>
        <v>3636</v>
      </c>
      <c r="I66" s="145">
        <f>IF(E66=0," ",IF((G66/E66*100)&lt;1000,G66/E66*100,999))</f>
        <v>118.66081229418222</v>
      </c>
      <c r="J66" s="146">
        <f>IF(F66=0," ",IF((H66/F66*100)&lt;1000,H66/F66*100,999))</f>
        <v>114.33962264150944</v>
      </c>
      <c r="K66" s="176">
        <f>H66-F66</f>
        <v>456</v>
      </c>
      <c r="L66" s="88">
        <f>H66-G66</f>
        <v>2555</v>
      </c>
      <c r="M66" s="92">
        <f>G66+H66</f>
        <v>4717</v>
      </c>
    </row>
    <row r="67" spans="1:13" s="78" customFormat="1" ht="11.25" customHeight="1">
      <c r="A67" s="149">
        <v>55</v>
      </c>
      <c r="B67" s="143"/>
      <c r="C67" s="93" t="s">
        <v>83</v>
      </c>
      <c r="D67" s="150" t="s">
        <v>84</v>
      </c>
      <c r="E67" s="94">
        <f>VLOOKUP($C67,Data,3,FALSE)</f>
        <v>77</v>
      </c>
      <c r="F67" s="95">
        <f>VLOOKUP($C67,Data,4,FALSE)</f>
        <v>5936</v>
      </c>
      <c r="G67" s="94">
        <f>VLOOKUP($C67,Data,5,FALSE)</f>
        <v>329</v>
      </c>
      <c r="H67" s="97">
        <f>VLOOKUP($C67,Data,6,FALSE)</f>
        <v>3631</v>
      </c>
      <c r="I67" s="151">
        <f>IF(E67=0," ",IF((G67/E67*100)&lt;1000,G67/E67*100,999))</f>
        <v>427.27272727272725</v>
      </c>
      <c r="J67" s="152">
        <f>IF(F67=0," ",IF((H67/F67*100)&lt;1000,H67/F67*100,999))</f>
        <v>61.169137466307276</v>
      </c>
      <c r="K67" s="177">
        <f>H67-F67</f>
        <v>-2305</v>
      </c>
      <c r="L67" s="99">
        <f>H67-G67</f>
        <v>3302</v>
      </c>
      <c r="M67" s="100">
        <f>G67+H67</f>
        <v>3960</v>
      </c>
    </row>
    <row r="68" spans="1:13" s="78" customFormat="1" ht="11.25" customHeight="1">
      <c r="A68" s="142">
        <v>56</v>
      </c>
      <c r="B68" s="143"/>
      <c r="C68" s="68" t="s">
        <v>53</v>
      </c>
      <c r="D68" s="144" t="s">
        <v>54</v>
      </c>
      <c r="E68" s="69">
        <f>VLOOKUP($C68,Data,3,FALSE)</f>
        <v>1494</v>
      </c>
      <c r="F68" s="70">
        <f>VLOOKUP($C68,Data,4,FALSE)</f>
        <v>2652</v>
      </c>
      <c r="G68" s="69">
        <f>VLOOKUP($C68,Data,5,FALSE)</f>
        <v>1767</v>
      </c>
      <c r="H68" s="72">
        <f>VLOOKUP($C68,Data,6,FALSE)</f>
        <v>3359</v>
      </c>
      <c r="I68" s="153">
        <f>IF(E68=0," ",IF((G68/E68*100)&lt;1000,G68/E68*100,999))</f>
        <v>118.27309236947792</v>
      </c>
      <c r="J68" s="154">
        <f>IF(F68=0," ",IF((H68/F68*100)&lt;1000,H68/F68*100,999))</f>
        <v>126.65912518853695</v>
      </c>
      <c r="K68" s="175">
        <f>H68-F68</f>
        <v>707</v>
      </c>
      <c r="L68" s="76">
        <f>H68-G68</f>
        <v>1592</v>
      </c>
      <c r="M68" s="77">
        <f>G68+H68</f>
        <v>5126</v>
      </c>
    </row>
    <row r="69" spans="1:13" s="78" customFormat="1" ht="11.25" customHeight="1">
      <c r="A69" s="147">
        <v>57</v>
      </c>
      <c r="B69" s="143"/>
      <c r="C69" s="79" t="s">
        <v>271</v>
      </c>
      <c r="D69" s="148" t="s">
        <v>272</v>
      </c>
      <c r="E69" s="90">
        <f>VLOOKUP($C69,Data,3,FALSE)</f>
        <v>3</v>
      </c>
      <c r="F69" s="85">
        <f>VLOOKUP($C69,Data,4,FALSE)</f>
        <v>3792</v>
      </c>
      <c r="G69" s="90">
        <f>VLOOKUP($C69,Data,5,FALSE)</f>
        <v>0</v>
      </c>
      <c r="H69" s="83">
        <f>VLOOKUP($C69,Data,6,FALSE)</f>
        <v>3311</v>
      </c>
      <c r="I69" s="145">
        <f>IF(E69=0," ",IF((G69/E69*100)&lt;1000,G69/E69*100,999))</f>
        <v>0</v>
      </c>
      <c r="J69" s="146">
        <f>IF(F69=0," ",IF((H69/F69*100)&lt;1000,H69/F69*100,999))</f>
        <v>87.31540084388185</v>
      </c>
      <c r="K69" s="176">
        <f>H69-F69</f>
        <v>-481</v>
      </c>
      <c r="L69" s="88">
        <f>H69-G69</f>
        <v>3311</v>
      </c>
      <c r="M69" s="92">
        <f>G69+H69</f>
        <v>3311</v>
      </c>
    </row>
    <row r="70" spans="1:13" s="78" customFormat="1" ht="11.25" customHeight="1">
      <c r="A70" s="147">
        <v>58</v>
      </c>
      <c r="B70" s="143"/>
      <c r="C70" s="79" t="s">
        <v>420</v>
      </c>
      <c r="D70" s="148" t="s">
        <v>75</v>
      </c>
      <c r="E70" s="90">
        <f>VLOOKUP($C70,Data,3,FALSE)</f>
        <v>95981</v>
      </c>
      <c r="F70" s="85">
        <f>VLOOKUP($C70,Data,4,FALSE)</f>
        <v>1971</v>
      </c>
      <c r="G70" s="90">
        <f>VLOOKUP($C70,Data,5,FALSE)</f>
        <v>105726</v>
      </c>
      <c r="H70" s="83">
        <f>VLOOKUP($C70,Data,6,FALSE)</f>
        <v>3140</v>
      </c>
      <c r="I70" s="145">
        <f>IF(E70=0," ",IF((G70/E70*100)&lt;1000,G70/E70*100,999))</f>
        <v>110.15305112470178</v>
      </c>
      <c r="J70" s="146">
        <f>IF(F70=0," ",IF((H70/F70*100)&lt;1000,H70/F70*100,999))</f>
        <v>159.30999492643326</v>
      </c>
      <c r="K70" s="176">
        <f>H70-F70</f>
        <v>1169</v>
      </c>
      <c r="L70" s="88">
        <f>H70-G70</f>
        <v>-102586</v>
      </c>
      <c r="M70" s="92">
        <f>G70+H70</f>
        <v>108866</v>
      </c>
    </row>
    <row r="71" spans="1:13" s="78" customFormat="1" ht="11.25" customHeight="1">
      <c r="A71" s="147">
        <v>59</v>
      </c>
      <c r="B71" s="143"/>
      <c r="C71" s="79" t="s">
        <v>342</v>
      </c>
      <c r="D71" s="148" t="s">
        <v>343</v>
      </c>
      <c r="E71" s="90">
        <f>VLOOKUP($C71,Data,3,FALSE)</f>
        <v>235</v>
      </c>
      <c r="F71" s="85">
        <f>VLOOKUP($C71,Data,4,FALSE)</f>
        <v>1034</v>
      </c>
      <c r="G71" s="90">
        <f>VLOOKUP($C71,Data,5,FALSE)</f>
        <v>127</v>
      </c>
      <c r="H71" s="83">
        <f>VLOOKUP($C71,Data,6,FALSE)</f>
        <v>3056</v>
      </c>
      <c r="I71" s="145">
        <f>IF(E71=0," ",IF((G71/E71*100)&lt;1000,G71/E71*100,999))</f>
        <v>54.04255319148936</v>
      </c>
      <c r="J71" s="146">
        <f>IF(F71=0," ",IF((H71/F71*100)&lt;1000,H71/F71*100,999))</f>
        <v>295.5512572533849</v>
      </c>
      <c r="K71" s="176">
        <f>H71-F71</f>
        <v>2022</v>
      </c>
      <c r="L71" s="88">
        <f>H71-G71</f>
        <v>2929</v>
      </c>
      <c r="M71" s="92">
        <f>G71+H71</f>
        <v>3183</v>
      </c>
    </row>
    <row r="72" spans="1:13" s="78" customFormat="1" ht="11.25" customHeight="1">
      <c r="A72" s="155">
        <v>60</v>
      </c>
      <c r="B72" s="143"/>
      <c r="C72" s="101" t="s">
        <v>384</v>
      </c>
      <c r="D72" s="156" t="s">
        <v>385</v>
      </c>
      <c r="E72" s="102">
        <f>VLOOKUP($C72,Data,3,FALSE)</f>
        <v>6467</v>
      </c>
      <c r="F72" s="103">
        <f>VLOOKUP($C72,Data,4,FALSE)</f>
        <v>2584</v>
      </c>
      <c r="G72" s="102">
        <f>VLOOKUP($C72,Data,5,FALSE)</f>
        <v>7145</v>
      </c>
      <c r="H72" s="105">
        <f>VLOOKUP($C72,Data,6,FALSE)</f>
        <v>2983</v>
      </c>
      <c r="I72" s="151">
        <f>IF(E72=0," ",IF((G72/E72*100)&lt;1000,G72/E72*100,999))</f>
        <v>110.48399567032628</v>
      </c>
      <c r="J72" s="152">
        <f>IF(F72=0," ",IF((H72/F72*100)&lt;1000,H72/F72*100,999))</f>
        <v>115.44117647058823</v>
      </c>
      <c r="K72" s="177">
        <f>H72-F72</f>
        <v>399</v>
      </c>
      <c r="L72" s="109">
        <f>H72-G72</f>
        <v>-4162</v>
      </c>
      <c r="M72" s="110">
        <f>G72+H72</f>
        <v>10128</v>
      </c>
    </row>
    <row r="73" spans="1:13" s="78" customFormat="1" ht="11.25" customHeight="1">
      <c r="A73" s="157">
        <v>61</v>
      </c>
      <c r="B73" s="143"/>
      <c r="C73" s="111" t="s">
        <v>218</v>
      </c>
      <c r="D73" s="158" t="s">
        <v>219</v>
      </c>
      <c r="E73" s="80">
        <f>VLOOKUP($C73,Data,3,FALSE)</f>
        <v>14034</v>
      </c>
      <c r="F73" s="81">
        <f>VLOOKUP($C73,Data,4,FALSE)</f>
        <v>756</v>
      </c>
      <c r="G73" s="80">
        <f>VLOOKUP($C73,Data,5,FALSE)</f>
        <v>27137</v>
      </c>
      <c r="H73" s="112">
        <f>VLOOKUP($C73,Data,6,FALSE)</f>
        <v>2751</v>
      </c>
      <c r="I73" s="153">
        <f>IF(E73=0," ",IF((G73/E73*100)&lt;1000,G73/E73*100,999))</f>
        <v>193.3661108735927</v>
      </c>
      <c r="J73" s="154">
        <f>IF(F73=0," ",IF((H73/F73*100)&lt;1000,H73/F73*100,999))</f>
        <v>363.88888888888886</v>
      </c>
      <c r="K73" s="175">
        <f>H73-F73</f>
        <v>1995</v>
      </c>
      <c r="L73" s="114">
        <f>H73-G73</f>
        <v>-24386</v>
      </c>
      <c r="M73" s="89">
        <f>G73+H73</f>
        <v>29888</v>
      </c>
    </row>
    <row r="74" spans="1:13" s="78" customFormat="1" ht="11.25" customHeight="1">
      <c r="A74" s="147">
        <v>62</v>
      </c>
      <c r="B74" s="143"/>
      <c r="C74" s="79" t="s">
        <v>431</v>
      </c>
      <c r="D74" s="148" t="s">
        <v>432</v>
      </c>
      <c r="E74" s="90">
        <f>VLOOKUP($C74,Data,3,FALSE)</f>
        <v>15094</v>
      </c>
      <c r="F74" s="85">
        <f>VLOOKUP($C74,Data,4,FALSE)</f>
        <v>4108</v>
      </c>
      <c r="G74" s="90">
        <f>VLOOKUP($C74,Data,5,FALSE)</f>
        <v>19703</v>
      </c>
      <c r="H74" s="83">
        <f>VLOOKUP($C74,Data,6,FALSE)</f>
        <v>2414</v>
      </c>
      <c r="I74" s="145">
        <f>IF(E74=0," ",IF((G74/E74*100)&lt;1000,G74/E74*100,999))</f>
        <v>130.535312044521</v>
      </c>
      <c r="J74" s="146">
        <f>IF(F74=0," ",IF((H74/F74*100)&lt;1000,H74/F74*100,999))</f>
        <v>58.763388510223955</v>
      </c>
      <c r="K74" s="176">
        <f>H74-F74</f>
        <v>-1694</v>
      </c>
      <c r="L74" s="88">
        <f>H74-G74</f>
        <v>-17289</v>
      </c>
      <c r="M74" s="92">
        <f>G74+H74</f>
        <v>22117</v>
      </c>
    </row>
    <row r="75" spans="1:13" s="78" customFormat="1" ht="11.25" customHeight="1">
      <c r="A75" s="147">
        <v>63</v>
      </c>
      <c r="B75" s="143"/>
      <c r="C75" s="79" t="s">
        <v>439</v>
      </c>
      <c r="D75" s="148" t="s">
        <v>440</v>
      </c>
      <c r="E75" s="90">
        <f>VLOOKUP($C75,Data,3,FALSE)</f>
        <v>8</v>
      </c>
      <c r="F75" s="85">
        <f>VLOOKUP($C75,Data,4,FALSE)</f>
        <v>6</v>
      </c>
      <c r="G75" s="90">
        <f>VLOOKUP($C75,Data,5,FALSE)</f>
        <v>0</v>
      </c>
      <c r="H75" s="83">
        <f>VLOOKUP($C75,Data,6,FALSE)</f>
        <v>2396</v>
      </c>
      <c r="I75" s="145">
        <f>IF(E75=0," ",IF((G75/E75*100)&lt;1000,G75/E75*100,999))</f>
        <v>0</v>
      </c>
      <c r="J75" s="146">
        <f>IF(F75=0," ",IF((H75/F75*100)&lt;1000,H75/F75*100,999))</f>
        <v>999</v>
      </c>
      <c r="K75" s="176">
        <f>H75-F75</f>
        <v>2390</v>
      </c>
      <c r="L75" s="88">
        <f>H75-G75</f>
        <v>2396</v>
      </c>
      <c r="M75" s="92">
        <f>G75+H75</f>
        <v>2396</v>
      </c>
    </row>
    <row r="76" spans="1:13" s="78" customFormat="1" ht="11.25" customHeight="1">
      <c r="A76" s="147">
        <v>64</v>
      </c>
      <c r="B76" s="143"/>
      <c r="C76" s="79" t="s">
        <v>454</v>
      </c>
      <c r="D76" s="148" t="s">
        <v>455</v>
      </c>
      <c r="E76" s="90">
        <f>VLOOKUP($C76,Data,3,FALSE)</f>
        <v>20962</v>
      </c>
      <c r="F76" s="85">
        <f>VLOOKUP($C76,Data,4,FALSE)</f>
        <v>1028</v>
      </c>
      <c r="G76" s="90">
        <f>VLOOKUP($C76,Data,5,FALSE)</f>
        <v>29972</v>
      </c>
      <c r="H76" s="83">
        <f>VLOOKUP($C76,Data,6,FALSE)</f>
        <v>2275</v>
      </c>
      <c r="I76" s="145">
        <f>IF(E76=0," ",IF((G76/E76*100)&lt;1000,G76/E76*100,999))</f>
        <v>142.9825398339853</v>
      </c>
      <c r="J76" s="146">
        <f>IF(F76=0," ",IF((H76/F76*100)&lt;1000,H76/F76*100,999))</f>
        <v>221.3035019455253</v>
      </c>
      <c r="K76" s="176">
        <f>H76-F76</f>
        <v>1247</v>
      </c>
      <c r="L76" s="88">
        <f>H76-G76</f>
        <v>-27697</v>
      </c>
      <c r="M76" s="92">
        <f>G76+H76</f>
        <v>32247</v>
      </c>
    </row>
    <row r="77" spans="1:13" s="78" customFormat="1" ht="11.25" customHeight="1">
      <c r="A77" s="149">
        <v>65</v>
      </c>
      <c r="B77" s="143"/>
      <c r="C77" s="93" t="s">
        <v>423</v>
      </c>
      <c r="D77" s="150" t="s">
        <v>424</v>
      </c>
      <c r="E77" s="94">
        <f>VLOOKUP($C77,Data,3,FALSE)</f>
        <v>18017</v>
      </c>
      <c r="F77" s="95">
        <f>VLOOKUP($C77,Data,4,FALSE)</f>
        <v>2136</v>
      </c>
      <c r="G77" s="94">
        <f>VLOOKUP($C77,Data,5,FALSE)</f>
        <v>22448</v>
      </c>
      <c r="H77" s="97">
        <f>VLOOKUP($C77,Data,6,FALSE)</f>
        <v>2022</v>
      </c>
      <c r="I77" s="151">
        <f>IF(E77=0," ",IF((G77/E77*100)&lt;1000,G77/E77*100,999))</f>
        <v>124.59343952933341</v>
      </c>
      <c r="J77" s="152">
        <f>IF(F77=0," ",IF((H77/F77*100)&lt;1000,H77/F77*100,999))</f>
        <v>94.66292134831461</v>
      </c>
      <c r="K77" s="177">
        <f>H77-F77</f>
        <v>-114</v>
      </c>
      <c r="L77" s="99">
        <f>H77-G77</f>
        <v>-20426</v>
      </c>
      <c r="M77" s="100">
        <f>G77+H77</f>
        <v>24470</v>
      </c>
    </row>
    <row r="78" spans="1:13" s="78" customFormat="1" ht="11.25" customHeight="1">
      <c r="A78" s="142">
        <v>66</v>
      </c>
      <c r="B78" s="143"/>
      <c r="C78" s="68" t="s">
        <v>291</v>
      </c>
      <c r="D78" s="144" t="s">
        <v>292</v>
      </c>
      <c r="E78" s="69">
        <f>VLOOKUP($C78,Data,3,FALSE)</f>
        <v>32551</v>
      </c>
      <c r="F78" s="70">
        <f>VLOOKUP($C78,Data,4,FALSE)</f>
        <v>1873</v>
      </c>
      <c r="G78" s="69">
        <f>VLOOKUP($C78,Data,5,FALSE)</f>
        <v>31218</v>
      </c>
      <c r="H78" s="72">
        <f>VLOOKUP($C78,Data,6,FALSE)</f>
        <v>1981</v>
      </c>
      <c r="I78" s="153">
        <f>IF(E78=0," ",IF((G78/E78*100)&lt;1000,G78/E78*100,999))</f>
        <v>95.90488771466315</v>
      </c>
      <c r="J78" s="154">
        <f>IF(F78=0," ",IF((H78/F78*100)&lt;1000,H78/F78*100,999))</f>
        <v>105.76615056059796</v>
      </c>
      <c r="K78" s="175">
        <f>H78-F78</f>
        <v>108</v>
      </c>
      <c r="L78" s="76">
        <f>H78-G78</f>
        <v>-29237</v>
      </c>
      <c r="M78" s="77">
        <f>G78+H78</f>
        <v>33199</v>
      </c>
    </row>
    <row r="79" spans="1:13" s="78" customFormat="1" ht="11.25" customHeight="1">
      <c r="A79" s="147">
        <v>67</v>
      </c>
      <c r="B79" s="143"/>
      <c r="C79" s="79" t="s">
        <v>107</v>
      </c>
      <c r="D79" s="148" t="s">
        <v>108</v>
      </c>
      <c r="E79" s="90">
        <f>VLOOKUP($C79,Data,3,FALSE)</f>
        <v>0</v>
      </c>
      <c r="F79" s="85">
        <f>VLOOKUP($C79,Data,4,FALSE)</f>
        <v>1295</v>
      </c>
      <c r="G79" s="90">
        <f>VLOOKUP($C79,Data,5,FALSE)</f>
        <v>4</v>
      </c>
      <c r="H79" s="83">
        <f>VLOOKUP($C79,Data,6,FALSE)</f>
        <v>1937</v>
      </c>
      <c r="I79" s="145" t="str">
        <f>IF(E79=0," ",IF((G79/E79*100)&lt;1000,G79/E79*100,999))</f>
        <v> </v>
      </c>
      <c r="J79" s="146">
        <f>IF(F79=0," ",IF((H79/F79*100)&lt;1000,H79/F79*100,999))</f>
        <v>149.5752895752896</v>
      </c>
      <c r="K79" s="176">
        <f>H79-F79</f>
        <v>642</v>
      </c>
      <c r="L79" s="88">
        <f>H79-G79</f>
        <v>1933</v>
      </c>
      <c r="M79" s="92">
        <f>G79+H79</f>
        <v>1941</v>
      </c>
    </row>
    <row r="80" spans="1:13" s="78" customFormat="1" ht="11.25" customHeight="1">
      <c r="A80" s="147">
        <v>68</v>
      </c>
      <c r="B80" s="143"/>
      <c r="C80" s="79" t="s">
        <v>256</v>
      </c>
      <c r="D80" s="148" t="s">
        <v>257</v>
      </c>
      <c r="E80" s="90">
        <f>VLOOKUP($C80,Data,3,FALSE)</f>
        <v>1156</v>
      </c>
      <c r="F80" s="85">
        <f>VLOOKUP($C80,Data,4,FALSE)</f>
        <v>986</v>
      </c>
      <c r="G80" s="90">
        <f>VLOOKUP($C80,Data,5,FALSE)</f>
        <v>1737</v>
      </c>
      <c r="H80" s="83">
        <f>VLOOKUP($C80,Data,6,FALSE)</f>
        <v>1844</v>
      </c>
      <c r="I80" s="145">
        <f>IF(E80=0," ",IF((G80/E80*100)&lt;1000,G80/E80*100,999))</f>
        <v>150.25951557093427</v>
      </c>
      <c r="J80" s="146">
        <f>IF(F80=0," ",IF((H80/F80*100)&lt;1000,H80/F80*100,999))</f>
        <v>187.01825557809332</v>
      </c>
      <c r="K80" s="176">
        <f>H80-F80</f>
        <v>858</v>
      </c>
      <c r="L80" s="88">
        <f>H80-G80</f>
        <v>107</v>
      </c>
      <c r="M80" s="92">
        <f>G80+H80</f>
        <v>3581</v>
      </c>
    </row>
    <row r="81" spans="1:13" s="78" customFormat="1" ht="11.25" customHeight="1">
      <c r="A81" s="147">
        <v>69</v>
      </c>
      <c r="B81" s="143"/>
      <c r="C81" s="79" t="s">
        <v>222</v>
      </c>
      <c r="D81" s="148" t="s">
        <v>223</v>
      </c>
      <c r="E81" s="90">
        <f>VLOOKUP($C81,Data,3,FALSE)</f>
        <v>1029</v>
      </c>
      <c r="F81" s="85">
        <f>VLOOKUP($C81,Data,4,FALSE)</f>
        <v>1596</v>
      </c>
      <c r="G81" s="90">
        <f>VLOOKUP($C81,Data,5,FALSE)</f>
        <v>799</v>
      </c>
      <c r="H81" s="83">
        <f>VLOOKUP($C81,Data,6,FALSE)</f>
        <v>1765</v>
      </c>
      <c r="I81" s="145">
        <f>IF(E81=0," ",IF((G81/E81*100)&lt;1000,G81/E81*100,999))</f>
        <v>77.64820213799806</v>
      </c>
      <c r="J81" s="146">
        <f>IF(F81=0," ",IF((H81/F81*100)&lt;1000,H81/F81*100,999))</f>
        <v>110.5889724310777</v>
      </c>
      <c r="K81" s="176">
        <f>H81-F81</f>
        <v>169</v>
      </c>
      <c r="L81" s="88">
        <f>H81-G81</f>
        <v>966</v>
      </c>
      <c r="M81" s="92">
        <f>G81+H81</f>
        <v>2564</v>
      </c>
    </row>
    <row r="82" spans="1:13" s="78" customFormat="1" ht="11.25" customHeight="1">
      <c r="A82" s="155">
        <v>70</v>
      </c>
      <c r="B82" s="143"/>
      <c r="C82" s="101" t="s">
        <v>450</v>
      </c>
      <c r="D82" s="156" t="s">
        <v>451</v>
      </c>
      <c r="E82" s="102">
        <f>VLOOKUP($C82,Data,3,FALSE)</f>
        <v>4</v>
      </c>
      <c r="F82" s="103">
        <f>VLOOKUP($C82,Data,4,FALSE)</f>
        <v>1774</v>
      </c>
      <c r="G82" s="102">
        <f>VLOOKUP($C82,Data,5,FALSE)</f>
        <v>10</v>
      </c>
      <c r="H82" s="105">
        <f>VLOOKUP($C82,Data,6,FALSE)</f>
        <v>1755</v>
      </c>
      <c r="I82" s="151">
        <f>IF(E82=0," ",IF((G82/E82*100)&lt;1000,G82/E82*100,999))</f>
        <v>250</v>
      </c>
      <c r="J82" s="152">
        <f>IF(F82=0," ",IF((H82/F82*100)&lt;1000,H82/F82*100,999))</f>
        <v>98.92897406989853</v>
      </c>
      <c r="K82" s="177">
        <f>H82-F82</f>
        <v>-19</v>
      </c>
      <c r="L82" s="109">
        <f>H82-G82</f>
        <v>1745</v>
      </c>
      <c r="M82" s="110">
        <f>G82+H82</f>
        <v>1765</v>
      </c>
    </row>
    <row r="83" spans="1:13" s="78" customFormat="1" ht="11.25" customHeight="1">
      <c r="A83" s="157">
        <v>71</v>
      </c>
      <c r="B83" s="143"/>
      <c r="C83" s="111" t="s">
        <v>101</v>
      </c>
      <c r="D83" s="158" t="s">
        <v>102</v>
      </c>
      <c r="E83" s="80">
        <f>VLOOKUP($C83,Data,3,FALSE)</f>
        <v>1217</v>
      </c>
      <c r="F83" s="81">
        <f>VLOOKUP($C83,Data,4,FALSE)</f>
        <v>6762</v>
      </c>
      <c r="G83" s="80">
        <f>VLOOKUP($C83,Data,5,FALSE)</f>
        <v>1983</v>
      </c>
      <c r="H83" s="112">
        <f>VLOOKUP($C83,Data,6,FALSE)</f>
        <v>1698</v>
      </c>
      <c r="I83" s="153">
        <f>IF(E83=0," ",IF((G83/E83*100)&lt;1000,G83/E83*100,999))</f>
        <v>162.94165981922762</v>
      </c>
      <c r="J83" s="154">
        <f>IF(F83=0," ",IF((H83/F83*100)&lt;1000,H83/F83*100,999))</f>
        <v>25.110913930789707</v>
      </c>
      <c r="K83" s="175">
        <f>H83-F83</f>
        <v>-5064</v>
      </c>
      <c r="L83" s="114">
        <f>H83-G83</f>
        <v>-285</v>
      </c>
      <c r="M83" s="89">
        <f>G83+H83</f>
        <v>3681</v>
      </c>
    </row>
    <row r="84" spans="1:13" s="78" customFormat="1" ht="11.25" customHeight="1">
      <c r="A84" s="147">
        <v>72</v>
      </c>
      <c r="B84" s="143"/>
      <c r="C84" s="79" t="s">
        <v>348</v>
      </c>
      <c r="D84" s="148" t="s">
        <v>349</v>
      </c>
      <c r="E84" s="90">
        <f>VLOOKUP($C84,Data,3,FALSE)</f>
        <v>2343</v>
      </c>
      <c r="F84" s="85">
        <f>VLOOKUP($C84,Data,4,FALSE)</f>
        <v>2437</v>
      </c>
      <c r="G84" s="90">
        <f>VLOOKUP($C84,Data,5,FALSE)</f>
        <v>4749</v>
      </c>
      <c r="H84" s="83">
        <f>VLOOKUP($C84,Data,6,FALSE)</f>
        <v>1688</v>
      </c>
      <c r="I84" s="145">
        <f>IF(E84=0," ",IF((G84/E84*100)&lt;1000,G84/E84*100,999))</f>
        <v>202.6888604353393</v>
      </c>
      <c r="J84" s="146">
        <f>IF(F84=0," ",IF((H84/F84*100)&lt;1000,H84/F84*100,999))</f>
        <v>69.26549035699631</v>
      </c>
      <c r="K84" s="176">
        <f>H84-F84</f>
        <v>-749</v>
      </c>
      <c r="L84" s="88">
        <f>H84-G84</f>
        <v>-3061</v>
      </c>
      <c r="M84" s="92">
        <f>G84+H84</f>
        <v>6437</v>
      </c>
    </row>
    <row r="85" spans="1:13" s="78" customFormat="1" ht="11.25" customHeight="1">
      <c r="A85" s="147">
        <v>73</v>
      </c>
      <c r="B85" s="143"/>
      <c r="C85" s="79" t="s">
        <v>413</v>
      </c>
      <c r="D85" s="148" t="s">
        <v>414</v>
      </c>
      <c r="E85" s="90">
        <f>VLOOKUP($C85,Data,3,FALSE)</f>
        <v>50</v>
      </c>
      <c r="F85" s="85">
        <f>VLOOKUP($C85,Data,4,FALSE)</f>
        <v>1311</v>
      </c>
      <c r="G85" s="90">
        <f>VLOOKUP($C85,Data,5,FALSE)</f>
        <v>107</v>
      </c>
      <c r="H85" s="83">
        <f>VLOOKUP($C85,Data,6,FALSE)</f>
        <v>1677</v>
      </c>
      <c r="I85" s="145">
        <f>IF(E85=0," ",IF((G85/E85*100)&lt;1000,G85/E85*100,999))</f>
        <v>214</v>
      </c>
      <c r="J85" s="146">
        <f>IF(F85=0," ",IF((H85/F85*100)&lt;1000,H85/F85*100,999))</f>
        <v>127.91762013729976</v>
      </c>
      <c r="K85" s="176">
        <f>H85-F85</f>
        <v>366</v>
      </c>
      <c r="L85" s="88">
        <f>H85-G85</f>
        <v>1570</v>
      </c>
      <c r="M85" s="92">
        <f>G85+H85</f>
        <v>1784</v>
      </c>
    </row>
    <row r="86" spans="1:13" s="78" customFormat="1" ht="11.25" customHeight="1">
      <c r="A86" s="147">
        <v>74</v>
      </c>
      <c r="B86" s="143"/>
      <c r="C86" s="79" t="s">
        <v>346</v>
      </c>
      <c r="D86" s="148" t="s">
        <v>347</v>
      </c>
      <c r="E86" s="90">
        <f>VLOOKUP($C86,Data,3,FALSE)</f>
        <v>13</v>
      </c>
      <c r="F86" s="85">
        <f>VLOOKUP($C86,Data,4,FALSE)</f>
        <v>670</v>
      </c>
      <c r="G86" s="90">
        <f>VLOOKUP($C86,Data,5,FALSE)</f>
        <v>13</v>
      </c>
      <c r="H86" s="83">
        <f>VLOOKUP($C86,Data,6,FALSE)</f>
        <v>1544</v>
      </c>
      <c r="I86" s="145">
        <f>IF(E86=0," ",IF((G86/E86*100)&lt;1000,G86/E86*100,999))</f>
        <v>100</v>
      </c>
      <c r="J86" s="146">
        <f>IF(F86=0," ",IF((H86/F86*100)&lt;1000,H86/F86*100,999))</f>
        <v>230.44776119402982</v>
      </c>
      <c r="K86" s="176">
        <f>H86-F86</f>
        <v>874</v>
      </c>
      <c r="L86" s="88">
        <f>H86-G86</f>
        <v>1531</v>
      </c>
      <c r="M86" s="92">
        <f>G86+H86</f>
        <v>1557</v>
      </c>
    </row>
    <row r="87" spans="1:13" s="78" customFormat="1" ht="11.25" customHeight="1">
      <c r="A87" s="149">
        <v>75</v>
      </c>
      <c r="B87" s="143"/>
      <c r="C87" s="93" t="s">
        <v>331</v>
      </c>
      <c r="D87" s="150" t="s">
        <v>332</v>
      </c>
      <c r="E87" s="94">
        <f>VLOOKUP($C87,Data,3,FALSE)</f>
        <v>0</v>
      </c>
      <c r="F87" s="95">
        <f>VLOOKUP($C87,Data,4,FALSE)</f>
        <v>2028</v>
      </c>
      <c r="G87" s="94">
        <f>VLOOKUP($C87,Data,5,FALSE)</f>
        <v>361</v>
      </c>
      <c r="H87" s="97">
        <f>VLOOKUP($C87,Data,6,FALSE)</f>
        <v>1379</v>
      </c>
      <c r="I87" s="151" t="str">
        <f>IF(E87=0," ",IF((G87/E87*100)&lt;1000,G87/E87*100,999))</f>
        <v> </v>
      </c>
      <c r="J87" s="152">
        <f>IF(F87=0," ",IF((H87/F87*100)&lt;1000,H87/F87*100,999))</f>
        <v>67.99802761341223</v>
      </c>
      <c r="K87" s="177">
        <f>H87-F87</f>
        <v>-649</v>
      </c>
      <c r="L87" s="99">
        <f>H87-G87</f>
        <v>1018</v>
      </c>
      <c r="M87" s="100">
        <f>G87+H87</f>
        <v>1740</v>
      </c>
    </row>
    <row r="88" spans="1:13" s="78" customFormat="1" ht="11.25" customHeight="1">
      <c r="A88" s="142">
        <v>76</v>
      </c>
      <c r="B88" s="143"/>
      <c r="C88" s="68" t="s">
        <v>246</v>
      </c>
      <c r="D88" s="144" t="s">
        <v>247</v>
      </c>
      <c r="E88" s="69">
        <f>VLOOKUP($C88,Data,3,FALSE)</f>
        <v>40</v>
      </c>
      <c r="F88" s="70">
        <f>VLOOKUP($C88,Data,4,FALSE)</f>
        <v>1319</v>
      </c>
      <c r="G88" s="69">
        <f>VLOOKUP($C88,Data,5,FALSE)</f>
        <v>73</v>
      </c>
      <c r="H88" s="72">
        <f>VLOOKUP($C88,Data,6,FALSE)</f>
        <v>1373</v>
      </c>
      <c r="I88" s="153">
        <f>IF(E88=0," ",IF((G88/E88*100)&lt;1000,G88/E88*100,999))</f>
        <v>182.5</v>
      </c>
      <c r="J88" s="154">
        <f>IF(F88=0," ",IF((H88/F88*100)&lt;1000,H88/F88*100,999))</f>
        <v>104.09401061410159</v>
      </c>
      <c r="K88" s="175">
        <f>H88-F88</f>
        <v>54</v>
      </c>
      <c r="L88" s="76">
        <f>H88-G88</f>
        <v>1300</v>
      </c>
      <c r="M88" s="77">
        <f>G88+H88</f>
        <v>1446</v>
      </c>
    </row>
    <row r="89" spans="1:13" s="78" customFormat="1" ht="11.25" customHeight="1">
      <c r="A89" s="147">
        <v>77</v>
      </c>
      <c r="B89" s="143"/>
      <c r="C89" s="79" t="s">
        <v>153</v>
      </c>
      <c r="D89" s="148" t="s">
        <v>154</v>
      </c>
      <c r="E89" s="90">
        <f>VLOOKUP($C89,Data,3,FALSE)</f>
        <v>897</v>
      </c>
      <c r="F89" s="85">
        <f>VLOOKUP($C89,Data,4,FALSE)</f>
        <v>1042</v>
      </c>
      <c r="G89" s="90">
        <f>VLOOKUP($C89,Data,5,FALSE)</f>
        <v>548</v>
      </c>
      <c r="H89" s="83">
        <f>VLOOKUP($C89,Data,6,FALSE)</f>
        <v>1219</v>
      </c>
      <c r="I89" s="145">
        <f>IF(E89=0," ",IF((G89/E89*100)&lt;1000,G89/E89*100,999))</f>
        <v>61.09253065774804</v>
      </c>
      <c r="J89" s="146">
        <f>IF(F89=0," ",IF((H89/F89*100)&lt;1000,H89/F89*100,999))</f>
        <v>116.98656429942417</v>
      </c>
      <c r="K89" s="176">
        <f>H89-F89</f>
        <v>177</v>
      </c>
      <c r="L89" s="88">
        <f>H89-G89</f>
        <v>671</v>
      </c>
      <c r="M89" s="92">
        <f>G89+H89</f>
        <v>1767</v>
      </c>
    </row>
    <row r="90" spans="1:13" s="78" customFormat="1" ht="11.25" customHeight="1">
      <c r="A90" s="147">
        <v>78</v>
      </c>
      <c r="B90" s="143"/>
      <c r="C90" s="79" t="s">
        <v>81</v>
      </c>
      <c r="D90" s="148" t="s">
        <v>82</v>
      </c>
      <c r="E90" s="90">
        <f>VLOOKUP($C90,Data,3,FALSE)</f>
        <v>8</v>
      </c>
      <c r="F90" s="85">
        <f>VLOOKUP($C90,Data,4,FALSE)</f>
        <v>122</v>
      </c>
      <c r="G90" s="90">
        <f>VLOOKUP($C90,Data,5,FALSE)</f>
        <v>8</v>
      </c>
      <c r="H90" s="83">
        <f>VLOOKUP($C90,Data,6,FALSE)</f>
        <v>1199</v>
      </c>
      <c r="I90" s="145">
        <f>IF(E90=0," ",IF((G90/E90*100)&lt;1000,G90/E90*100,999))</f>
        <v>100</v>
      </c>
      <c r="J90" s="146">
        <f>IF(F90=0," ",IF((H90/F90*100)&lt;1000,H90/F90*100,999))</f>
        <v>982.7868852459015</v>
      </c>
      <c r="K90" s="176">
        <f>H90-F90</f>
        <v>1077</v>
      </c>
      <c r="L90" s="88">
        <f>H90-G90</f>
        <v>1191</v>
      </c>
      <c r="M90" s="92">
        <f>G90+H90</f>
        <v>1207</v>
      </c>
    </row>
    <row r="91" spans="1:13" s="78" customFormat="1" ht="11.25" customHeight="1">
      <c r="A91" s="147">
        <v>79</v>
      </c>
      <c r="B91" s="143"/>
      <c r="C91" s="79" t="s">
        <v>113</v>
      </c>
      <c r="D91" s="148" t="s">
        <v>114</v>
      </c>
      <c r="E91" s="90">
        <f>VLOOKUP($C91,Data,3,FALSE)</f>
        <v>9982</v>
      </c>
      <c r="F91" s="85">
        <f>VLOOKUP($C91,Data,4,FALSE)</f>
        <v>167</v>
      </c>
      <c r="G91" s="90">
        <f>VLOOKUP($C91,Data,5,FALSE)</f>
        <v>21521</v>
      </c>
      <c r="H91" s="83">
        <f>VLOOKUP($C91,Data,6,FALSE)</f>
        <v>1089</v>
      </c>
      <c r="I91" s="145">
        <f>IF(E91=0," ",IF((G91/E91*100)&lt;1000,G91/E91*100,999))</f>
        <v>215.59807653776798</v>
      </c>
      <c r="J91" s="146">
        <f>IF(F91=0," ",IF((H91/F91*100)&lt;1000,H91/F91*100,999))</f>
        <v>652.0958083832335</v>
      </c>
      <c r="K91" s="176">
        <f>H91-F91</f>
        <v>922</v>
      </c>
      <c r="L91" s="88">
        <f>H91-G91</f>
        <v>-20432</v>
      </c>
      <c r="M91" s="92">
        <f>G91+H91</f>
        <v>22610</v>
      </c>
    </row>
    <row r="92" spans="1:13" s="78" customFormat="1" ht="11.25" customHeight="1">
      <c r="A92" s="155">
        <v>80</v>
      </c>
      <c r="B92" s="143"/>
      <c r="C92" s="101" t="s">
        <v>151</v>
      </c>
      <c r="D92" s="156" t="s">
        <v>152</v>
      </c>
      <c r="E92" s="102">
        <f>VLOOKUP($C92,Data,3,FALSE)</f>
        <v>12</v>
      </c>
      <c r="F92" s="103">
        <f>VLOOKUP($C92,Data,4,FALSE)</f>
        <v>777</v>
      </c>
      <c r="G92" s="102">
        <f>VLOOKUP($C92,Data,5,FALSE)</f>
        <v>572</v>
      </c>
      <c r="H92" s="105">
        <f>VLOOKUP($C92,Data,6,FALSE)</f>
        <v>995</v>
      </c>
      <c r="I92" s="151">
        <f>IF(E92=0," ",IF((G92/E92*100)&lt;1000,G92/E92*100,999))</f>
        <v>999</v>
      </c>
      <c r="J92" s="152">
        <f>IF(F92=0," ",IF((H92/F92*100)&lt;1000,H92/F92*100,999))</f>
        <v>128.05662805662806</v>
      </c>
      <c r="K92" s="177">
        <f>H92-F92</f>
        <v>218</v>
      </c>
      <c r="L92" s="109">
        <f>H92-G92</f>
        <v>423</v>
      </c>
      <c r="M92" s="110">
        <f>G92+H92</f>
        <v>1567</v>
      </c>
    </row>
    <row r="93" spans="1:13" s="78" customFormat="1" ht="11.25" customHeight="1">
      <c r="A93" s="157">
        <v>81</v>
      </c>
      <c r="B93" s="143"/>
      <c r="C93" s="111" t="s">
        <v>283</v>
      </c>
      <c r="D93" s="158" t="s">
        <v>284</v>
      </c>
      <c r="E93" s="80">
        <f>VLOOKUP($C93,Data,3,FALSE)</f>
        <v>578</v>
      </c>
      <c r="F93" s="81">
        <f>VLOOKUP($C93,Data,4,FALSE)</f>
        <v>1682</v>
      </c>
      <c r="G93" s="80">
        <f>VLOOKUP($C93,Data,5,FALSE)</f>
        <v>254</v>
      </c>
      <c r="H93" s="112">
        <f>VLOOKUP($C93,Data,6,FALSE)</f>
        <v>920</v>
      </c>
      <c r="I93" s="153">
        <f>IF(E93=0," ",IF((G93/E93*100)&lt;1000,G93/E93*100,999))</f>
        <v>43.944636678200695</v>
      </c>
      <c r="J93" s="154">
        <f>IF(F93=0," ",IF((H93/F93*100)&lt;1000,H93/F93*100,999))</f>
        <v>54.69678953626635</v>
      </c>
      <c r="K93" s="175">
        <f>H93-F93</f>
        <v>-762</v>
      </c>
      <c r="L93" s="114">
        <f>H93-G93</f>
        <v>666</v>
      </c>
      <c r="M93" s="89">
        <f>G93+H93</f>
        <v>1174</v>
      </c>
    </row>
    <row r="94" spans="1:13" s="78" customFormat="1" ht="11.25" customHeight="1">
      <c r="A94" s="147">
        <v>82</v>
      </c>
      <c r="B94" s="143"/>
      <c r="C94" s="79" t="s">
        <v>250</v>
      </c>
      <c r="D94" s="148" t="s">
        <v>251</v>
      </c>
      <c r="E94" s="90">
        <f>VLOOKUP($C94,Data,3,FALSE)</f>
        <v>54</v>
      </c>
      <c r="F94" s="85">
        <f>VLOOKUP($C94,Data,4,FALSE)</f>
        <v>457</v>
      </c>
      <c r="G94" s="90">
        <f>VLOOKUP($C94,Data,5,FALSE)</f>
        <v>69</v>
      </c>
      <c r="H94" s="83">
        <f>VLOOKUP($C94,Data,6,FALSE)</f>
        <v>907</v>
      </c>
      <c r="I94" s="145">
        <f>IF(E94=0," ",IF((G94/E94*100)&lt;1000,G94/E94*100,999))</f>
        <v>127.77777777777777</v>
      </c>
      <c r="J94" s="146">
        <f>IF(F94=0," ",IF((H94/F94*100)&lt;1000,H94/F94*100,999))</f>
        <v>198.46827133479212</v>
      </c>
      <c r="K94" s="176">
        <f>H94-F94</f>
        <v>450</v>
      </c>
      <c r="L94" s="88">
        <f>H94-G94</f>
        <v>838</v>
      </c>
      <c r="M94" s="92">
        <f>G94+H94</f>
        <v>976</v>
      </c>
    </row>
    <row r="95" spans="1:13" s="78" customFormat="1" ht="11.25" customHeight="1">
      <c r="A95" s="147">
        <v>83</v>
      </c>
      <c r="B95" s="143"/>
      <c r="C95" s="79" t="s">
        <v>111</v>
      </c>
      <c r="D95" s="148" t="s">
        <v>112</v>
      </c>
      <c r="E95" s="90">
        <f>VLOOKUP($C95,Data,3,FALSE)</f>
        <v>0</v>
      </c>
      <c r="F95" s="85">
        <f>VLOOKUP($C95,Data,4,FALSE)</f>
        <v>1952</v>
      </c>
      <c r="G95" s="90">
        <f>VLOOKUP($C95,Data,5,FALSE)</f>
        <v>0</v>
      </c>
      <c r="H95" s="83">
        <f>VLOOKUP($C95,Data,6,FALSE)</f>
        <v>888</v>
      </c>
      <c r="I95" s="145" t="str">
        <f>IF(E95=0," ",IF((G95/E95*100)&lt;1000,G95/E95*100,999))</f>
        <v> </v>
      </c>
      <c r="J95" s="146">
        <f>IF(F95=0," ",IF((H95/F95*100)&lt;1000,H95/F95*100,999))</f>
        <v>45.49180327868852</v>
      </c>
      <c r="K95" s="176">
        <f>H95-F95</f>
        <v>-1064</v>
      </c>
      <c r="L95" s="88">
        <f>H95-G95</f>
        <v>888</v>
      </c>
      <c r="M95" s="92">
        <f>G95+H95</f>
        <v>888</v>
      </c>
    </row>
    <row r="96" spans="1:13" s="78" customFormat="1" ht="11.25" customHeight="1">
      <c r="A96" s="147">
        <v>84</v>
      </c>
      <c r="B96" s="143"/>
      <c r="C96" s="79" t="s">
        <v>444</v>
      </c>
      <c r="D96" s="148" t="s">
        <v>445</v>
      </c>
      <c r="E96" s="90">
        <f>VLOOKUP($C96,Data,3,FALSE)</f>
        <v>53</v>
      </c>
      <c r="F96" s="85">
        <f>VLOOKUP($C96,Data,4,FALSE)</f>
        <v>436</v>
      </c>
      <c r="G96" s="90">
        <f>VLOOKUP($C96,Data,5,FALSE)</f>
        <v>53</v>
      </c>
      <c r="H96" s="83">
        <f>VLOOKUP($C96,Data,6,FALSE)</f>
        <v>834</v>
      </c>
      <c r="I96" s="145">
        <f>IF(E96=0," ",IF((G96/E96*100)&lt;1000,G96/E96*100,999))</f>
        <v>100</v>
      </c>
      <c r="J96" s="146">
        <f>IF(F96=0," ",IF((H96/F96*100)&lt;1000,H96/F96*100,999))</f>
        <v>191.28440366972478</v>
      </c>
      <c r="K96" s="176">
        <f>H96-F96</f>
        <v>398</v>
      </c>
      <c r="L96" s="88">
        <f>H96-G96</f>
        <v>781</v>
      </c>
      <c r="M96" s="92">
        <f>G96+H96</f>
        <v>887</v>
      </c>
    </row>
    <row r="97" spans="1:13" s="78" customFormat="1" ht="11.25" customHeight="1">
      <c r="A97" s="149">
        <v>85</v>
      </c>
      <c r="B97" s="143"/>
      <c r="C97" s="93" t="s">
        <v>103</v>
      </c>
      <c r="D97" s="150" t="s">
        <v>104</v>
      </c>
      <c r="E97" s="94">
        <f>VLOOKUP($C97,Data,3,FALSE)</f>
        <v>3</v>
      </c>
      <c r="F97" s="95">
        <f>VLOOKUP($C97,Data,4,FALSE)</f>
        <v>85</v>
      </c>
      <c r="G97" s="94">
        <f>VLOOKUP($C97,Data,5,FALSE)</f>
        <v>29</v>
      </c>
      <c r="H97" s="97">
        <f>VLOOKUP($C97,Data,6,FALSE)</f>
        <v>818</v>
      </c>
      <c r="I97" s="151">
        <f>IF(E97=0," ",IF((G97/E97*100)&lt;1000,G97/E97*100,999))</f>
        <v>966.6666666666666</v>
      </c>
      <c r="J97" s="152">
        <f>IF(F97=0," ",IF((H97/F97*100)&lt;1000,H97/F97*100,999))</f>
        <v>962.3529411764705</v>
      </c>
      <c r="K97" s="177">
        <f>H97-F97</f>
        <v>733</v>
      </c>
      <c r="L97" s="99">
        <f>H97-G97</f>
        <v>789</v>
      </c>
      <c r="M97" s="100">
        <f>G97+H97</f>
        <v>847</v>
      </c>
    </row>
    <row r="98" spans="1:13" s="78" customFormat="1" ht="11.25" customHeight="1">
      <c r="A98" s="142">
        <v>86</v>
      </c>
      <c r="B98" s="143"/>
      <c r="C98" s="68" t="s">
        <v>277</v>
      </c>
      <c r="D98" s="144" t="s">
        <v>278</v>
      </c>
      <c r="E98" s="69">
        <f>VLOOKUP($C98,Data,3,FALSE)</f>
        <v>32</v>
      </c>
      <c r="F98" s="70">
        <f>VLOOKUP($C98,Data,4,FALSE)</f>
        <v>1032</v>
      </c>
      <c r="G98" s="69">
        <f>VLOOKUP($C98,Data,5,FALSE)</f>
        <v>4</v>
      </c>
      <c r="H98" s="72">
        <f>VLOOKUP($C98,Data,6,FALSE)</f>
        <v>800</v>
      </c>
      <c r="I98" s="153">
        <f>IF(E98=0," ",IF((G98/E98*100)&lt;1000,G98/E98*100,999))</f>
        <v>12.5</v>
      </c>
      <c r="J98" s="154">
        <f>IF(F98=0," ",IF((H98/F98*100)&lt;1000,H98/F98*100,999))</f>
        <v>77.51937984496125</v>
      </c>
      <c r="K98" s="175">
        <f>H98-F98</f>
        <v>-232</v>
      </c>
      <c r="L98" s="76">
        <f>H98-G98</f>
        <v>796</v>
      </c>
      <c r="M98" s="77">
        <f>G98+H98</f>
        <v>804</v>
      </c>
    </row>
    <row r="99" spans="1:13" s="78" customFormat="1" ht="11.25" customHeight="1">
      <c r="A99" s="147">
        <v>87</v>
      </c>
      <c r="B99" s="143"/>
      <c r="C99" s="79" t="s">
        <v>354</v>
      </c>
      <c r="D99" s="148" t="s">
        <v>355</v>
      </c>
      <c r="E99" s="90">
        <f>VLOOKUP($C99,Data,3,FALSE)</f>
        <v>0</v>
      </c>
      <c r="F99" s="85">
        <f>VLOOKUP($C99,Data,4,FALSE)</f>
        <v>95</v>
      </c>
      <c r="G99" s="90">
        <f>VLOOKUP($C99,Data,5,FALSE)</f>
        <v>36</v>
      </c>
      <c r="H99" s="83">
        <f>VLOOKUP($C99,Data,6,FALSE)</f>
        <v>719</v>
      </c>
      <c r="I99" s="145" t="str">
        <f>IF(E99=0," ",IF((G99/E99*100)&lt;1000,G99/E99*100,999))</f>
        <v> </v>
      </c>
      <c r="J99" s="146">
        <f>IF(F99=0," ",IF((H99/F99*100)&lt;1000,H99/F99*100,999))</f>
        <v>756.8421052631579</v>
      </c>
      <c r="K99" s="176">
        <f>H99-F99</f>
        <v>624</v>
      </c>
      <c r="L99" s="88">
        <f>H99-G99</f>
        <v>683</v>
      </c>
      <c r="M99" s="92">
        <f>G99+H99</f>
        <v>755</v>
      </c>
    </row>
    <row r="100" spans="1:13" s="78" customFormat="1" ht="11.25" customHeight="1">
      <c r="A100" s="147">
        <v>88</v>
      </c>
      <c r="B100" s="143"/>
      <c r="C100" s="79" t="s">
        <v>198</v>
      </c>
      <c r="D100" s="148" t="s">
        <v>199</v>
      </c>
      <c r="E100" s="90">
        <f>VLOOKUP($C100,Data,3,FALSE)</f>
        <v>22</v>
      </c>
      <c r="F100" s="85">
        <f>VLOOKUP($C100,Data,4,FALSE)</f>
        <v>633</v>
      </c>
      <c r="G100" s="90">
        <f>VLOOKUP($C100,Data,5,FALSE)</f>
        <v>14</v>
      </c>
      <c r="H100" s="83">
        <f>VLOOKUP($C100,Data,6,FALSE)</f>
        <v>663</v>
      </c>
      <c r="I100" s="145">
        <f>IF(E100=0," ",IF((G100/E100*100)&lt;1000,G100/E100*100,999))</f>
        <v>63.63636363636363</v>
      </c>
      <c r="J100" s="146">
        <f>IF(F100=0," ",IF((H100/F100*100)&lt;1000,H100/F100*100,999))</f>
        <v>104.739336492891</v>
      </c>
      <c r="K100" s="176">
        <f>H100-F100</f>
        <v>30</v>
      </c>
      <c r="L100" s="88">
        <f>H100-G100</f>
        <v>649</v>
      </c>
      <c r="M100" s="92">
        <f>G100+H100</f>
        <v>677</v>
      </c>
    </row>
    <row r="101" spans="1:13" s="78" customFormat="1" ht="11.25" customHeight="1">
      <c r="A101" s="147">
        <v>89</v>
      </c>
      <c r="B101" s="143"/>
      <c r="C101" s="79" t="s">
        <v>397</v>
      </c>
      <c r="D101" s="148" t="s">
        <v>398</v>
      </c>
      <c r="E101" s="90">
        <f>VLOOKUP($C101,Data,3,FALSE)</f>
        <v>0</v>
      </c>
      <c r="F101" s="85">
        <f>VLOOKUP($C101,Data,4,FALSE)</f>
        <v>171</v>
      </c>
      <c r="G101" s="90">
        <f>VLOOKUP($C101,Data,5,FALSE)</f>
        <v>0</v>
      </c>
      <c r="H101" s="83">
        <f>VLOOKUP($C101,Data,6,FALSE)</f>
        <v>631</v>
      </c>
      <c r="I101" s="145" t="str">
        <f>IF(E101=0," ",IF((G101/E101*100)&lt;1000,G101/E101*100,999))</f>
        <v> </v>
      </c>
      <c r="J101" s="146">
        <f>IF(F101=0," ",IF((H101/F101*100)&lt;1000,H101/F101*100,999))</f>
        <v>369.0058479532164</v>
      </c>
      <c r="K101" s="176">
        <f>H101-F101</f>
        <v>460</v>
      </c>
      <c r="L101" s="88">
        <f>H101-G101</f>
        <v>631</v>
      </c>
      <c r="M101" s="92">
        <f>G101+H101</f>
        <v>631</v>
      </c>
    </row>
    <row r="102" spans="1:13" s="78" customFormat="1" ht="11.25" customHeight="1">
      <c r="A102" s="155">
        <v>90</v>
      </c>
      <c r="B102" s="143"/>
      <c r="C102" s="101" t="s">
        <v>260</v>
      </c>
      <c r="D102" s="156" t="s">
        <v>261</v>
      </c>
      <c r="E102" s="102">
        <f>VLOOKUP($C102,Data,3,FALSE)</f>
        <v>5</v>
      </c>
      <c r="F102" s="103">
        <f>VLOOKUP($C102,Data,4,FALSE)</f>
        <v>4</v>
      </c>
      <c r="G102" s="102">
        <f>VLOOKUP($C102,Data,5,FALSE)</f>
        <v>12</v>
      </c>
      <c r="H102" s="105">
        <f>VLOOKUP($C102,Data,6,FALSE)</f>
        <v>622</v>
      </c>
      <c r="I102" s="151">
        <f>IF(E102=0," ",IF((G102/E102*100)&lt;1000,G102/E102*100,999))</f>
        <v>240</v>
      </c>
      <c r="J102" s="152">
        <f>IF(F102=0," ",IF((H102/F102*100)&lt;1000,H102/F102*100,999))</f>
        <v>999</v>
      </c>
      <c r="K102" s="177">
        <f>H102-F102</f>
        <v>618</v>
      </c>
      <c r="L102" s="109">
        <f>H102-G102</f>
        <v>610</v>
      </c>
      <c r="M102" s="110">
        <f>G102+H102</f>
        <v>634</v>
      </c>
    </row>
    <row r="103" spans="1:13" s="78" customFormat="1" ht="11.25" customHeight="1">
      <c r="A103" s="157">
        <v>91</v>
      </c>
      <c r="B103" s="143"/>
      <c r="C103" s="111" t="s">
        <v>194</v>
      </c>
      <c r="D103" s="158" t="s">
        <v>195</v>
      </c>
      <c r="E103" s="80">
        <f>VLOOKUP($C103,Data,3,FALSE)</f>
        <v>265</v>
      </c>
      <c r="F103" s="81">
        <f>VLOOKUP($C103,Data,4,FALSE)</f>
        <v>375</v>
      </c>
      <c r="G103" s="80">
        <f>VLOOKUP($C103,Data,5,FALSE)</f>
        <v>271</v>
      </c>
      <c r="H103" s="112">
        <f>VLOOKUP($C103,Data,6,FALSE)</f>
        <v>596</v>
      </c>
      <c r="I103" s="153">
        <f>IF(E103=0," ",IF((G103/E103*100)&lt;1000,G103/E103*100,999))</f>
        <v>102.26415094339623</v>
      </c>
      <c r="J103" s="154">
        <f>IF(F103=0," ",IF((H103/F103*100)&lt;1000,H103/F103*100,999))</f>
        <v>158.93333333333334</v>
      </c>
      <c r="K103" s="175">
        <f>H103-F103</f>
        <v>221</v>
      </c>
      <c r="L103" s="114">
        <f>H103-G103</f>
        <v>325</v>
      </c>
      <c r="M103" s="89">
        <f>G103+H103</f>
        <v>867</v>
      </c>
    </row>
    <row r="104" spans="1:13" s="78" customFormat="1" ht="11.25" customHeight="1">
      <c r="A104" s="147">
        <v>92</v>
      </c>
      <c r="B104" s="143"/>
      <c r="C104" s="79" t="s">
        <v>85</v>
      </c>
      <c r="D104" s="148" t="s">
        <v>86</v>
      </c>
      <c r="E104" s="90">
        <f>VLOOKUP($C104,Data,3,FALSE)</f>
        <v>0</v>
      </c>
      <c r="F104" s="85">
        <f>VLOOKUP($C104,Data,4,FALSE)</f>
        <v>3704</v>
      </c>
      <c r="G104" s="90">
        <f>VLOOKUP($C104,Data,5,FALSE)</f>
        <v>45</v>
      </c>
      <c r="H104" s="83">
        <f>VLOOKUP($C104,Data,6,FALSE)</f>
        <v>534</v>
      </c>
      <c r="I104" s="145" t="str">
        <f>IF(E104=0," ",IF((G104/E104*100)&lt;1000,G104/E104*100,999))</f>
        <v> </v>
      </c>
      <c r="J104" s="146">
        <f>IF(F104=0," ",IF((H104/F104*100)&lt;1000,H104/F104*100,999))</f>
        <v>14.416846652267818</v>
      </c>
      <c r="K104" s="176">
        <f>H104-F104</f>
        <v>-3170</v>
      </c>
      <c r="L104" s="88">
        <f>H104-G104</f>
        <v>489</v>
      </c>
      <c r="M104" s="92">
        <f>G104+H104</f>
        <v>579</v>
      </c>
    </row>
    <row r="105" spans="1:13" s="78" customFormat="1" ht="11.25" customHeight="1">
      <c r="A105" s="147">
        <v>93</v>
      </c>
      <c r="B105" s="143"/>
      <c r="C105" s="79" t="s">
        <v>376</v>
      </c>
      <c r="D105" s="148" t="s">
        <v>377</v>
      </c>
      <c r="E105" s="90">
        <f>VLOOKUP($C105,Data,3,FALSE)</f>
        <v>28</v>
      </c>
      <c r="F105" s="85">
        <f>VLOOKUP($C105,Data,4,FALSE)</f>
        <v>197</v>
      </c>
      <c r="G105" s="90">
        <f>VLOOKUP($C105,Data,5,FALSE)</f>
        <v>28</v>
      </c>
      <c r="H105" s="83">
        <f>VLOOKUP($C105,Data,6,FALSE)</f>
        <v>496</v>
      </c>
      <c r="I105" s="145">
        <f>IF(E105=0," ",IF((G105/E105*100)&lt;1000,G105/E105*100,999))</f>
        <v>100</v>
      </c>
      <c r="J105" s="146">
        <f>IF(F105=0," ",IF((H105/F105*100)&lt;1000,H105/F105*100,999))</f>
        <v>251.7766497461929</v>
      </c>
      <c r="K105" s="176">
        <f>H105-F105</f>
        <v>299</v>
      </c>
      <c r="L105" s="88">
        <f>H105-G105</f>
        <v>468</v>
      </c>
      <c r="M105" s="92">
        <f>G105+H105</f>
        <v>524</v>
      </c>
    </row>
    <row r="106" spans="1:13" s="78" customFormat="1" ht="11.25" customHeight="1">
      <c r="A106" s="147">
        <v>94</v>
      </c>
      <c r="B106" s="143"/>
      <c r="C106" s="79" t="s">
        <v>434</v>
      </c>
      <c r="D106" s="148" t="s">
        <v>68</v>
      </c>
      <c r="E106" s="90">
        <f>VLOOKUP($C106,Data,3,FALSE)</f>
        <v>0</v>
      </c>
      <c r="F106" s="85">
        <f>VLOOKUP($C106,Data,4,FALSE)</f>
        <v>189</v>
      </c>
      <c r="G106" s="90">
        <f>VLOOKUP($C106,Data,5,FALSE)</f>
        <v>1</v>
      </c>
      <c r="H106" s="83">
        <f>VLOOKUP($C106,Data,6,FALSE)</f>
        <v>477</v>
      </c>
      <c r="I106" s="145" t="str">
        <f>IF(E106=0," ",IF((G106/E106*100)&lt;1000,G106/E106*100,999))</f>
        <v> </v>
      </c>
      <c r="J106" s="146">
        <f>IF(F106=0," ",IF((H106/F106*100)&lt;1000,H106/F106*100,999))</f>
        <v>252.38095238095238</v>
      </c>
      <c r="K106" s="176">
        <f>H106-F106</f>
        <v>288</v>
      </c>
      <c r="L106" s="88">
        <f>H106-G106</f>
        <v>476</v>
      </c>
      <c r="M106" s="92">
        <f>G106+H106</f>
        <v>478</v>
      </c>
    </row>
    <row r="107" spans="1:13" s="78" customFormat="1" ht="11.25" customHeight="1">
      <c r="A107" s="149">
        <v>95</v>
      </c>
      <c r="B107" s="143"/>
      <c r="C107" s="93" t="s">
        <v>233</v>
      </c>
      <c r="D107" s="150" t="s">
        <v>234</v>
      </c>
      <c r="E107" s="94">
        <f>VLOOKUP($C107,Data,3,FALSE)</f>
        <v>313</v>
      </c>
      <c r="F107" s="95">
        <f>VLOOKUP($C107,Data,4,FALSE)</f>
        <v>237</v>
      </c>
      <c r="G107" s="94">
        <f>VLOOKUP($C107,Data,5,FALSE)</f>
        <v>271</v>
      </c>
      <c r="H107" s="97">
        <f>VLOOKUP($C107,Data,6,FALSE)</f>
        <v>476</v>
      </c>
      <c r="I107" s="151">
        <f>IF(E107=0," ",IF((G107/E107*100)&lt;1000,G107/E107*100,999))</f>
        <v>86.5814696485623</v>
      </c>
      <c r="J107" s="152">
        <f>IF(F107=0," ",IF((H107/F107*100)&lt;1000,H107/F107*100,999))</f>
        <v>200.84388185654007</v>
      </c>
      <c r="K107" s="177">
        <f>H107-F107</f>
        <v>239</v>
      </c>
      <c r="L107" s="99">
        <f>H107-G107</f>
        <v>205</v>
      </c>
      <c r="M107" s="100">
        <f>G107+H107</f>
        <v>747</v>
      </c>
    </row>
    <row r="108" spans="1:13" s="78" customFormat="1" ht="11.25" customHeight="1">
      <c r="A108" s="142">
        <v>96</v>
      </c>
      <c r="B108" s="143"/>
      <c r="C108" s="68" t="s">
        <v>57</v>
      </c>
      <c r="D108" s="144" t="s">
        <v>58</v>
      </c>
      <c r="E108" s="69">
        <f>VLOOKUP($C108,Data,3,FALSE)</f>
        <v>258</v>
      </c>
      <c r="F108" s="70">
        <f>VLOOKUP($C108,Data,4,FALSE)</f>
        <v>2794</v>
      </c>
      <c r="G108" s="69">
        <f>VLOOKUP($C108,Data,5,FALSE)</f>
        <v>719</v>
      </c>
      <c r="H108" s="72">
        <f>VLOOKUP($C108,Data,6,FALSE)</f>
        <v>463</v>
      </c>
      <c r="I108" s="153">
        <f>IF(E108=0," ",IF((G108/E108*100)&lt;1000,G108/E108*100,999))</f>
        <v>278.6821705426357</v>
      </c>
      <c r="J108" s="154">
        <f>IF(F108=0," ",IF((H108/F108*100)&lt;1000,H108/F108*100,999))</f>
        <v>16.571224051539012</v>
      </c>
      <c r="K108" s="175">
        <f>H108-F108</f>
        <v>-2331</v>
      </c>
      <c r="L108" s="76">
        <f>H108-G108</f>
        <v>-256</v>
      </c>
      <c r="M108" s="77">
        <f>G108+H108</f>
        <v>1182</v>
      </c>
    </row>
    <row r="109" spans="1:13" s="78" customFormat="1" ht="11.25" customHeight="1">
      <c r="A109" s="147">
        <v>97</v>
      </c>
      <c r="B109" s="143"/>
      <c r="C109" s="79" t="s">
        <v>356</v>
      </c>
      <c r="D109" s="148" t="s">
        <v>357</v>
      </c>
      <c r="E109" s="90">
        <f>VLOOKUP($C109,Data,3,FALSE)</f>
        <v>3324</v>
      </c>
      <c r="F109" s="85">
        <f>VLOOKUP($C109,Data,4,FALSE)</f>
        <v>86</v>
      </c>
      <c r="G109" s="90">
        <f>VLOOKUP($C109,Data,5,FALSE)</f>
        <v>8062</v>
      </c>
      <c r="H109" s="83">
        <f>VLOOKUP($C109,Data,6,FALSE)</f>
        <v>438</v>
      </c>
      <c r="I109" s="145">
        <f>IF(E109=0," ",IF((G109/E109*100)&lt;1000,G109/E109*100,999))</f>
        <v>242.53910950661856</v>
      </c>
      <c r="J109" s="146">
        <f>IF(F109=0," ",IF((H109/F109*100)&lt;1000,H109/F109*100,999))</f>
        <v>509.3023255813954</v>
      </c>
      <c r="K109" s="176">
        <f>H109-F109</f>
        <v>352</v>
      </c>
      <c r="L109" s="88">
        <f>H109-G109</f>
        <v>-7624</v>
      </c>
      <c r="M109" s="92">
        <f>G109+H109</f>
        <v>8500</v>
      </c>
    </row>
    <row r="110" spans="1:13" s="78" customFormat="1" ht="11.25" customHeight="1">
      <c r="A110" s="147">
        <v>98</v>
      </c>
      <c r="B110" s="143"/>
      <c r="C110" s="79" t="s">
        <v>224</v>
      </c>
      <c r="D110" s="148" t="s">
        <v>225</v>
      </c>
      <c r="E110" s="90">
        <f>VLOOKUP($C110,Data,3,FALSE)</f>
        <v>1473</v>
      </c>
      <c r="F110" s="85">
        <f>VLOOKUP($C110,Data,4,FALSE)</f>
        <v>113</v>
      </c>
      <c r="G110" s="90">
        <f>VLOOKUP($C110,Data,5,FALSE)</f>
        <v>1256</v>
      </c>
      <c r="H110" s="83">
        <f>VLOOKUP($C110,Data,6,FALSE)</f>
        <v>432</v>
      </c>
      <c r="I110" s="145">
        <f>IF(E110=0," ",IF((G110/E110*100)&lt;1000,G110/E110*100,999))</f>
        <v>85.26816021724372</v>
      </c>
      <c r="J110" s="146">
        <f>IF(F110=0," ",IF((H110/F110*100)&lt;1000,H110/F110*100,999))</f>
        <v>382.3008849557522</v>
      </c>
      <c r="K110" s="176">
        <f>H110-F110</f>
        <v>319</v>
      </c>
      <c r="L110" s="88">
        <f>H110-G110</f>
        <v>-824</v>
      </c>
      <c r="M110" s="92">
        <f>G110+H110</f>
        <v>1688</v>
      </c>
    </row>
    <row r="111" spans="1:13" s="78" customFormat="1" ht="11.25" customHeight="1">
      <c r="A111" s="147">
        <v>99</v>
      </c>
      <c r="B111" s="143"/>
      <c r="C111" s="79" t="s">
        <v>252</v>
      </c>
      <c r="D111" s="148" t="s">
        <v>253</v>
      </c>
      <c r="E111" s="90">
        <f>VLOOKUP($C111,Data,3,FALSE)</f>
        <v>0</v>
      </c>
      <c r="F111" s="85">
        <f>VLOOKUP($C111,Data,4,FALSE)</f>
        <v>150</v>
      </c>
      <c r="G111" s="90">
        <f>VLOOKUP($C111,Data,5,FALSE)</f>
        <v>0</v>
      </c>
      <c r="H111" s="83">
        <f>VLOOKUP($C111,Data,6,FALSE)</f>
        <v>378</v>
      </c>
      <c r="I111" s="145" t="str">
        <f>IF(E111=0," ",IF((G111/E111*100)&lt;1000,G111/E111*100,999))</f>
        <v> </v>
      </c>
      <c r="J111" s="146">
        <f>IF(F111=0," ",IF((H111/F111*100)&lt;1000,H111/F111*100,999))</f>
        <v>252</v>
      </c>
      <c r="K111" s="176">
        <f>H111-F111</f>
        <v>228</v>
      </c>
      <c r="L111" s="88">
        <f>H111-G111</f>
        <v>378</v>
      </c>
      <c r="M111" s="92">
        <f>G111+H111</f>
        <v>378</v>
      </c>
    </row>
    <row r="112" spans="1:13" s="78" customFormat="1" ht="11.25" customHeight="1">
      <c r="A112" s="155">
        <v>100</v>
      </c>
      <c r="B112" s="143"/>
      <c r="C112" s="101" t="s">
        <v>228</v>
      </c>
      <c r="D112" s="156" t="s">
        <v>229</v>
      </c>
      <c r="E112" s="102">
        <f>VLOOKUP($C112,Data,3,FALSE)</f>
        <v>415</v>
      </c>
      <c r="F112" s="103">
        <f>VLOOKUP($C112,Data,4,FALSE)</f>
        <v>63</v>
      </c>
      <c r="G112" s="102">
        <f>VLOOKUP($C112,Data,5,FALSE)</f>
        <v>2</v>
      </c>
      <c r="H112" s="105">
        <f>VLOOKUP($C112,Data,6,FALSE)</f>
        <v>357</v>
      </c>
      <c r="I112" s="151">
        <f>IF(E112=0," ",IF((G112/E112*100)&lt;1000,G112/E112*100,999))</f>
        <v>0.48192771084337355</v>
      </c>
      <c r="J112" s="152">
        <f>IF(F112=0," ",IF((H112/F112*100)&lt;1000,H112/F112*100,999))</f>
        <v>566.6666666666667</v>
      </c>
      <c r="K112" s="177">
        <f>H112-F112</f>
        <v>294</v>
      </c>
      <c r="L112" s="109">
        <f>H112-G112</f>
        <v>355</v>
      </c>
      <c r="M112" s="110">
        <f>G112+H112</f>
        <v>359</v>
      </c>
    </row>
    <row r="113" spans="1:13" s="78" customFormat="1" ht="11.25" customHeight="1">
      <c r="A113" s="157">
        <v>101</v>
      </c>
      <c r="B113" s="143"/>
      <c r="C113" s="111" t="s">
        <v>220</v>
      </c>
      <c r="D113" s="158" t="s">
        <v>221</v>
      </c>
      <c r="E113" s="80">
        <f>VLOOKUP($C113,Data,3,FALSE)</f>
        <v>0</v>
      </c>
      <c r="F113" s="81">
        <f>VLOOKUP($C113,Data,4,FALSE)</f>
        <v>225</v>
      </c>
      <c r="G113" s="80">
        <f>VLOOKUP($C113,Data,5,FALSE)</f>
        <v>0</v>
      </c>
      <c r="H113" s="112">
        <f>VLOOKUP($C113,Data,6,FALSE)</f>
        <v>342</v>
      </c>
      <c r="I113" s="153" t="str">
        <f>IF(E113=0," ",IF((G113/E113*100)&lt;1000,G113/E113*100,999))</f>
        <v> </v>
      </c>
      <c r="J113" s="154">
        <f>IF(F113=0," ",IF((H113/F113*100)&lt;1000,H113/F113*100,999))</f>
        <v>152</v>
      </c>
      <c r="K113" s="175">
        <f>H113-F113</f>
        <v>117</v>
      </c>
      <c r="L113" s="114">
        <f>H113-G113</f>
        <v>342</v>
      </c>
      <c r="M113" s="89">
        <f>G113+H113</f>
        <v>342</v>
      </c>
    </row>
    <row r="114" spans="1:13" s="78" customFormat="1" ht="11.25" customHeight="1">
      <c r="A114" s="147">
        <v>102</v>
      </c>
      <c r="B114" s="143"/>
      <c r="C114" s="79" t="s">
        <v>267</v>
      </c>
      <c r="D114" s="148" t="s">
        <v>268</v>
      </c>
      <c r="E114" s="90">
        <f>VLOOKUP($C114,Data,3,FALSE)</f>
        <v>2244</v>
      </c>
      <c r="F114" s="85">
        <f>VLOOKUP($C114,Data,4,FALSE)</f>
        <v>191</v>
      </c>
      <c r="G114" s="90">
        <f>VLOOKUP($C114,Data,5,FALSE)</f>
        <v>1516</v>
      </c>
      <c r="H114" s="83">
        <f>VLOOKUP($C114,Data,6,FALSE)</f>
        <v>334</v>
      </c>
      <c r="I114" s="145">
        <f>IF(E114=0," ",IF((G114/E114*100)&lt;1000,G114/E114*100,999))</f>
        <v>67.5579322638146</v>
      </c>
      <c r="J114" s="146">
        <f>IF(F114=0," ",IF((H114/F114*100)&lt;1000,H114/F114*100,999))</f>
        <v>174.86910994764398</v>
      </c>
      <c r="K114" s="176">
        <f>H114-F114</f>
        <v>143</v>
      </c>
      <c r="L114" s="88">
        <f>H114-G114</f>
        <v>-1182</v>
      </c>
      <c r="M114" s="92">
        <f>G114+H114</f>
        <v>1850</v>
      </c>
    </row>
    <row r="115" spans="1:13" s="78" customFormat="1" ht="11.25" customHeight="1">
      <c r="A115" s="147">
        <v>103</v>
      </c>
      <c r="B115" s="143"/>
      <c r="C115" s="79" t="s">
        <v>168</v>
      </c>
      <c r="D115" s="148" t="s">
        <v>169</v>
      </c>
      <c r="E115" s="90">
        <f>VLOOKUP($C115,Data,3,FALSE)</f>
        <v>112</v>
      </c>
      <c r="F115" s="85">
        <f>VLOOKUP($C115,Data,4,FALSE)</f>
        <v>63</v>
      </c>
      <c r="G115" s="90">
        <f>VLOOKUP($C115,Data,5,FALSE)</f>
        <v>311</v>
      </c>
      <c r="H115" s="83">
        <f>VLOOKUP($C115,Data,6,FALSE)</f>
        <v>276</v>
      </c>
      <c r="I115" s="145">
        <f>IF(E115=0," ",IF((G115/E115*100)&lt;1000,G115/E115*100,999))</f>
        <v>277.67857142857144</v>
      </c>
      <c r="J115" s="146">
        <f>IF(F115=0," ",IF((H115/F115*100)&lt;1000,H115/F115*100,999))</f>
        <v>438.09523809523813</v>
      </c>
      <c r="K115" s="176">
        <f>H115-F115</f>
        <v>213</v>
      </c>
      <c r="L115" s="88">
        <f>H115-G115</f>
        <v>-35</v>
      </c>
      <c r="M115" s="92">
        <f>G115+H115</f>
        <v>587</v>
      </c>
    </row>
    <row r="116" spans="1:13" s="78" customFormat="1" ht="11.25" customHeight="1">
      <c r="A116" s="147">
        <v>104</v>
      </c>
      <c r="B116" s="143"/>
      <c r="C116" s="79" t="s">
        <v>93</v>
      </c>
      <c r="D116" s="148" t="s">
        <v>94</v>
      </c>
      <c r="E116" s="90">
        <f>VLOOKUP($C116,Data,3,FALSE)</f>
        <v>0</v>
      </c>
      <c r="F116" s="85">
        <f>VLOOKUP($C116,Data,4,FALSE)</f>
        <v>165</v>
      </c>
      <c r="G116" s="90">
        <f>VLOOKUP($C116,Data,5,FALSE)</f>
        <v>0</v>
      </c>
      <c r="H116" s="83">
        <f>VLOOKUP($C116,Data,6,FALSE)</f>
        <v>254</v>
      </c>
      <c r="I116" s="145" t="str">
        <f>IF(E116=0," ",IF((G116/E116*100)&lt;1000,G116/E116*100,999))</f>
        <v> </v>
      </c>
      <c r="J116" s="146">
        <f>IF(F116=0," ",IF((H116/F116*100)&lt;1000,H116/F116*100,999))</f>
        <v>153.93939393939394</v>
      </c>
      <c r="K116" s="176">
        <f>H116-F116</f>
        <v>89</v>
      </c>
      <c r="L116" s="88">
        <f>H116-G116</f>
        <v>254</v>
      </c>
      <c r="M116" s="92">
        <f>G116+H116</f>
        <v>254</v>
      </c>
    </row>
    <row r="117" spans="1:13" s="78" customFormat="1" ht="11.25" customHeight="1">
      <c r="A117" s="149">
        <v>105</v>
      </c>
      <c r="B117" s="143"/>
      <c r="C117" s="93" t="s">
        <v>425</v>
      </c>
      <c r="D117" s="150" t="s">
        <v>426</v>
      </c>
      <c r="E117" s="94">
        <f>VLOOKUP($C117,Data,3,FALSE)</f>
        <v>0</v>
      </c>
      <c r="F117" s="95">
        <f>VLOOKUP($C117,Data,4,FALSE)</f>
        <v>61</v>
      </c>
      <c r="G117" s="94">
        <f>VLOOKUP($C117,Data,5,FALSE)</f>
        <v>0</v>
      </c>
      <c r="H117" s="97">
        <f>VLOOKUP($C117,Data,6,FALSE)</f>
        <v>242</v>
      </c>
      <c r="I117" s="151" t="str">
        <f>IF(E117=0," ",IF((G117/E117*100)&lt;1000,G117/E117*100,999))</f>
        <v> </v>
      </c>
      <c r="J117" s="152">
        <f>IF(F117=0," ",IF((H117/F117*100)&lt;1000,H117/F117*100,999))</f>
        <v>396.72131147540983</v>
      </c>
      <c r="K117" s="177">
        <f>H117-F117</f>
        <v>181</v>
      </c>
      <c r="L117" s="99">
        <f>H117-G117</f>
        <v>242</v>
      </c>
      <c r="M117" s="100">
        <f>G117+H117</f>
        <v>242</v>
      </c>
    </row>
    <row r="118" spans="1:13" s="78" customFormat="1" ht="11.25" customHeight="1">
      <c r="A118" s="142">
        <v>106</v>
      </c>
      <c r="B118" s="143"/>
      <c r="C118" s="68" t="s">
        <v>289</v>
      </c>
      <c r="D118" s="144" t="s">
        <v>290</v>
      </c>
      <c r="E118" s="69">
        <f>VLOOKUP($C118,Data,3,FALSE)</f>
        <v>82</v>
      </c>
      <c r="F118" s="70">
        <f>VLOOKUP($C118,Data,4,FALSE)</f>
        <v>62</v>
      </c>
      <c r="G118" s="69">
        <f>VLOOKUP($C118,Data,5,FALSE)</f>
        <v>24</v>
      </c>
      <c r="H118" s="72">
        <f>VLOOKUP($C118,Data,6,FALSE)</f>
        <v>215</v>
      </c>
      <c r="I118" s="153">
        <f>IF(E118=0," ",IF((G118/E118*100)&lt;1000,G118/E118*100,999))</f>
        <v>29.268292682926827</v>
      </c>
      <c r="J118" s="154">
        <f>IF(F118=0," ",IF((H118/F118*100)&lt;1000,H118/F118*100,999))</f>
        <v>346.7741935483871</v>
      </c>
      <c r="K118" s="175">
        <f>H118-F118</f>
        <v>153</v>
      </c>
      <c r="L118" s="76">
        <f>H118-G118</f>
        <v>191</v>
      </c>
      <c r="M118" s="77">
        <f>G118+H118</f>
        <v>239</v>
      </c>
    </row>
    <row r="119" spans="1:13" s="78" customFormat="1" ht="11.25" customHeight="1">
      <c r="A119" s="147">
        <v>107</v>
      </c>
      <c r="B119" s="143"/>
      <c r="C119" s="79" t="s">
        <v>176</v>
      </c>
      <c r="D119" s="148" t="s">
        <v>177</v>
      </c>
      <c r="E119" s="90">
        <f>VLOOKUP($C119,Data,3,FALSE)</f>
        <v>3727</v>
      </c>
      <c r="F119" s="85">
        <f>VLOOKUP($C119,Data,4,FALSE)</f>
        <v>267</v>
      </c>
      <c r="G119" s="90">
        <f>VLOOKUP($C119,Data,5,FALSE)</f>
        <v>3647</v>
      </c>
      <c r="H119" s="83">
        <f>VLOOKUP($C119,Data,6,FALSE)</f>
        <v>195</v>
      </c>
      <c r="I119" s="145">
        <f>IF(E119=0," ",IF((G119/E119*100)&lt;1000,G119/E119*100,999))</f>
        <v>97.85350147571774</v>
      </c>
      <c r="J119" s="146">
        <f>IF(F119=0," ",IF((H119/F119*100)&lt;1000,H119/F119*100,999))</f>
        <v>73.03370786516854</v>
      </c>
      <c r="K119" s="176">
        <f>H119-F119</f>
        <v>-72</v>
      </c>
      <c r="L119" s="88">
        <f>H119-G119</f>
        <v>-3452</v>
      </c>
      <c r="M119" s="92">
        <f>G119+H119</f>
        <v>3842</v>
      </c>
    </row>
    <row r="120" spans="1:13" s="78" customFormat="1" ht="11.25" customHeight="1">
      <c r="A120" s="147">
        <v>108</v>
      </c>
      <c r="B120" s="143"/>
      <c r="C120" s="79" t="s">
        <v>186</v>
      </c>
      <c r="D120" s="148" t="s">
        <v>187</v>
      </c>
      <c r="E120" s="90">
        <f>VLOOKUP($C120,Data,3,FALSE)</f>
        <v>1692</v>
      </c>
      <c r="F120" s="85">
        <f>VLOOKUP($C120,Data,4,FALSE)</f>
        <v>166</v>
      </c>
      <c r="G120" s="90">
        <f>VLOOKUP($C120,Data,5,FALSE)</f>
        <v>164</v>
      </c>
      <c r="H120" s="83">
        <f>VLOOKUP($C120,Data,6,FALSE)</f>
        <v>191</v>
      </c>
      <c r="I120" s="145">
        <f>IF(E120=0," ",IF((G120/E120*100)&lt;1000,G120/E120*100,999))</f>
        <v>9.692671394799055</v>
      </c>
      <c r="J120" s="146">
        <f>IF(F120=0," ",IF((H120/F120*100)&lt;1000,H120/F120*100,999))</f>
        <v>115.06024096385543</v>
      </c>
      <c r="K120" s="176">
        <f>H120-F120</f>
        <v>25</v>
      </c>
      <c r="L120" s="88">
        <f>H120-G120</f>
        <v>27</v>
      </c>
      <c r="M120" s="92">
        <f>G120+H120</f>
        <v>355</v>
      </c>
    </row>
    <row r="121" spans="1:13" s="78" customFormat="1" ht="11.25" customHeight="1">
      <c r="A121" s="147">
        <v>109</v>
      </c>
      <c r="B121" s="143"/>
      <c r="C121" s="79" t="s">
        <v>327</v>
      </c>
      <c r="D121" s="148" t="s">
        <v>328</v>
      </c>
      <c r="E121" s="90">
        <f>VLOOKUP($C121,Data,3,FALSE)</f>
        <v>5</v>
      </c>
      <c r="F121" s="85">
        <f>VLOOKUP($C121,Data,4,FALSE)</f>
        <v>211</v>
      </c>
      <c r="G121" s="90">
        <f>VLOOKUP($C121,Data,5,FALSE)</f>
        <v>3</v>
      </c>
      <c r="H121" s="83">
        <f>VLOOKUP($C121,Data,6,FALSE)</f>
        <v>161</v>
      </c>
      <c r="I121" s="145">
        <f>IF(E121=0," ",IF((G121/E121*100)&lt;1000,G121/E121*100,999))</f>
        <v>60</v>
      </c>
      <c r="J121" s="146">
        <f>IF(F121=0," ",IF((H121/F121*100)&lt;1000,H121/F121*100,999))</f>
        <v>76.30331753554502</v>
      </c>
      <c r="K121" s="176">
        <f>H121-F121</f>
        <v>-50</v>
      </c>
      <c r="L121" s="88">
        <f>H121-G121</f>
        <v>158</v>
      </c>
      <c r="M121" s="92">
        <f>G121+H121</f>
        <v>164</v>
      </c>
    </row>
    <row r="122" spans="1:13" s="78" customFormat="1" ht="11.25" customHeight="1">
      <c r="A122" s="155">
        <v>110</v>
      </c>
      <c r="B122" s="143"/>
      <c r="C122" s="101" t="s">
        <v>119</v>
      </c>
      <c r="D122" s="156" t="s">
        <v>120</v>
      </c>
      <c r="E122" s="102">
        <f>VLOOKUP($C122,Data,3,FALSE)</f>
        <v>0</v>
      </c>
      <c r="F122" s="103">
        <f>VLOOKUP($C122,Data,4,FALSE)</f>
        <v>114</v>
      </c>
      <c r="G122" s="102">
        <f>VLOOKUP($C122,Data,5,FALSE)</f>
        <v>0</v>
      </c>
      <c r="H122" s="105">
        <f>VLOOKUP($C122,Data,6,FALSE)</f>
        <v>161</v>
      </c>
      <c r="I122" s="151" t="str">
        <f>IF(E122=0," ",IF((G122/E122*100)&lt;1000,G122/E122*100,999))</f>
        <v> </v>
      </c>
      <c r="J122" s="152">
        <f>IF(F122=0," ",IF((H122/F122*100)&lt;1000,H122/F122*100,999))</f>
        <v>141.2280701754386</v>
      </c>
      <c r="K122" s="177">
        <f>H122-F122</f>
        <v>47</v>
      </c>
      <c r="L122" s="109">
        <f>H122-G122</f>
        <v>161</v>
      </c>
      <c r="M122" s="110">
        <f>G122+H122</f>
        <v>161</v>
      </c>
    </row>
    <row r="123" spans="1:13" s="78" customFormat="1" ht="11.25" customHeight="1">
      <c r="A123" s="157">
        <v>111</v>
      </c>
      <c r="B123" s="143"/>
      <c r="C123" s="111" t="s">
        <v>158</v>
      </c>
      <c r="D123" s="158" t="s">
        <v>159</v>
      </c>
      <c r="E123" s="80">
        <f>VLOOKUP($C123,Data,3,FALSE)</f>
        <v>319</v>
      </c>
      <c r="F123" s="81">
        <f>VLOOKUP($C123,Data,4,FALSE)</f>
        <v>148</v>
      </c>
      <c r="G123" s="80">
        <f>VLOOKUP($C123,Data,5,FALSE)</f>
        <v>296</v>
      </c>
      <c r="H123" s="112">
        <f>VLOOKUP($C123,Data,6,FALSE)</f>
        <v>151</v>
      </c>
      <c r="I123" s="153">
        <f>IF(E123=0," ",IF((G123/E123*100)&lt;1000,G123/E123*100,999))</f>
        <v>92.78996865203762</v>
      </c>
      <c r="J123" s="154">
        <f>IF(F123=0," ",IF((H123/F123*100)&lt;1000,H123/F123*100,999))</f>
        <v>102.02702702702702</v>
      </c>
      <c r="K123" s="175">
        <f>H123-F123</f>
        <v>3</v>
      </c>
      <c r="L123" s="114">
        <f>H123-G123</f>
        <v>-145</v>
      </c>
      <c r="M123" s="89">
        <f>G123+H123</f>
        <v>447</v>
      </c>
    </row>
    <row r="124" spans="1:13" s="78" customFormat="1" ht="11.25" customHeight="1">
      <c r="A124" s="147">
        <v>112</v>
      </c>
      <c r="B124" s="143"/>
      <c r="C124" s="79" t="s">
        <v>395</v>
      </c>
      <c r="D124" s="148" t="s">
        <v>396</v>
      </c>
      <c r="E124" s="90">
        <f>VLOOKUP($C124,Data,3,FALSE)</f>
        <v>0</v>
      </c>
      <c r="F124" s="85">
        <f>VLOOKUP($C124,Data,4,FALSE)</f>
        <v>0</v>
      </c>
      <c r="G124" s="90">
        <f>VLOOKUP($C124,Data,5,FALSE)</f>
        <v>0</v>
      </c>
      <c r="H124" s="83">
        <f>VLOOKUP($C124,Data,6,FALSE)</f>
        <v>151</v>
      </c>
      <c r="I124" s="145" t="str">
        <f>IF(E124=0," ",IF((G124/E124*100)&lt;1000,G124/E124*100,999))</f>
        <v> </v>
      </c>
      <c r="J124" s="146" t="str">
        <f>IF(F124=0," ",IF((H124/F124*100)&lt;1000,H124/F124*100,999))</f>
        <v> </v>
      </c>
      <c r="K124" s="176">
        <f>H124-F124</f>
        <v>151</v>
      </c>
      <c r="L124" s="88">
        <f>H124-G124</f>
        <v>151</v>
      </c>
      <c r="M124" s="92">
        <f>G124+H124</f>
        <v>151</v>
      </c>
    </row>
    <row r="125" spans="1:13" s="78" customFormat="1" ht="11.25" customHeight="1">
      <c r="A125" s="147">
        <v>113</v>
      </c>
      <c r="B125" s="143"/>
      <c r="C125" s="79" t="s">
        <v>293</v>
      </c>
      <c r="D125" s="148" t="s">
        <v>294</v>
      </c>
      <c r="E125" s="90">
        <f>VLOOKUP($C125,Data,3,FALSE)</f>
        <v>2</v>
      </c>
      <c r="F125" s="85">
        <f>VLOOKUP($C125,Data,4,FALSE)</f>
        <v>183</v>
      </c>
      <c r="G125" s="90">
        <f>VLOOKUP($C125,Data,5,FALSE)</f>
        <v>1</v>
      </c>
      <c r="H125" s="83">
        <f>VLOOKUP($C125,Data,6,FALSE)</f>
        <v>132</v>
      </c>
      <c r="I125" s="145">
        <f>IF(E125=0," ",IF((G125/E125*100)&lt;1000,G125/E125*100,999))</f>
        <v>50</v>
      </c>
      <c r="J125" s="146">
        <f>IF(F125=0," ",IF((H125/F125*100)&lt;1000,H125/F125*100,999))</f>
        <v>72.1311475409836</v>
      </c>
      <c r="K125" s="176">
        <f>H125-F125</f>
        <v>-51</v>
      </c>
      <c r="L125" s="88">
        <f>H125-G125</f>
        <v>131</v>
      </c>
      <c r="M125" s="92">
        <f>G125+H125</f>
        <v>133</v>
      </c>
    </row>
    <row r="126" spans="1:13" s="78" customFormat="1" ht="11.25" customHeight="1">
      <c r="A126" s="147">
        <v>114</v>
      </c>
      <c r="B126" s="143"/>
      <c r="C126" s="79" t="s">
        <v>297</v>
      </c>
      <c r="D126" s="148" t="s">
        <v>298</v>
      </c>
      <c r="E126" s="90">
        <f>VLOOKUP($C126,Data,3,FALSE)</f>
        <v>1</v>
      </c>
      <c r="F126" s="85">
        <f>VLOOKUP($C126,Data,4,FALSE)</f>
        <v>7</v>
      </c>
      <c r="G126" s="90">
        <f>VLOOKUP($C126,Data,5,FALSE)</f>
        <v>0</v>
      </c>
      <c r="H126" s="83">
        <f>VLOOKUP($C126,Data,6,FALSE)</f>
        <v>129</v>
      </c>
      <c r="I126" s="145">
        <f>IF(E126=0," ",IF((G126/E126*100)&lt;1000,G126/E126*100,999))</f>
        <v>0</v>
      </c>
      <c r="J126" s="146">
        <f>IF(F126=0," ",IF((H126/F126*100)&lt;1000,H126/F126*100,999))</f>
        <v>999</v>
      </c>
      <c r="K126" s="176">
        <f>H126-F126</f>
        <v>122</v>
      </c>
      <c r="L126" s="88">
        <f>H126-G126</f>
        <v>129</v>
      </c>
      <c r="M126" s="92">
        <f>G126+H126</f>
        <v>129</v>
      </c>
    </row>
    <row r="127" spans="1:13" s="78" customFormat="1" ht="11.25" customHeight="1">
      <c r="A127" s="149">
        <v>115</v>
      </c>
      <c r="B127" s="143"/>
      <c r="C127" s="93" t="s">
        <v>138</v>
      </c>
      <c r="D127" s="150" t="s">
        <v>139</v>
      </c>
      <c r="E127" s="94">
        <f>VLOOKUP($C127,Data,3,FALSE)</f>
        <v>0</v>
      </c>
      <c r="F127" s="95">
        <f>VLOOKUP($C127,Data,4,FALSE)</f>
        <v>125</v>
      </c>
      <c r="G127" s="94">
        <f>VLOOKUP($C127,Data,5,FALSE)</f>
        <v>0</v>
      </c>
      <c r="H127" s="97">
        <f>VLOOKUP($C127,Data,6,FALSE)</f>
        <v>113</v>
      </c>
      <c r="I127" s="151" t="str">
        <f>IF(E127=0," ",IF((G127/E127*100)&lt;1000,G127/E127*100,999))</f>
        <v> </v>
      </c>
      <c r="J127" s="152">
        <f>IF(F127=0," ",IF((H127/F127*100)&lt;1000,H127/F127*100,999))</f>
        <v>90.4</v>
      </c>
      <c r="K127" s="177">
        <f>H127-F127</f>
        <v>-12</v>
      </c>
      <c r="L127" s="99">
        <f>H127-G127</f>
        <v>113</v>
      </c>
      <c r="M127" s="100">
        <f>G127+H127</f>
        <v>113</v>
      </c>
    </row>
    <row r="128" spans="1:13" s="78" customFormat="1" ht="11.25" customHeight="1">
      <c r="A128" s="142">
        <v>116</v>
      </c>
      <c r="B128" s="143"/>
      <c r="C128" s="68" t="s">
        <v>317</v>
      </c>
      <c r="D128" s="144" t="s">
        <v>318</v>
      </c>
      <c r="E128" s="69">
        <f>VLOOKUP($C128,Data,3,FALSE)</f>
        <v>0</v>
      </c>
      <c r="F128" s="70">
        <f>VLOOKUP($C128,Data,4,FALSE)</f>
        <v>164</v>
      </c>
      <c r="G128" s="69">
        <f>VLOOKUP($C128,Data,5,FALSE)</f>
        <v>0</v>
      </c>
      <c r="H128" s="72">
        <f>VLOOKUP($C128,Data,6,FALSE)</f>
        <v>113</v>
      </c>
      <c r="I128" s="153" t="str">
        <f>IF(E128=0," ",IF((G128/E128*100)&lt;1000,G128/E128*100,999))</f>
        <v> </v>
      </c>
      <c r="J128" s="154">
        <f>IF(F128=0," ",IF((H128/F128*100)&lt;1000,H128/F128*100,999))</f>
        <v>68.90243902439023</v>
      </c>
      <c r="K128" s="175">
        <f>H128-F128</f>
        <v>-51</v>
      </c>
      <c r="L128" s="76">
        <f>H128-G128</f>
        <v>113</v>
      </c>
      <c r="M128" s="77">
        <f>G128+H128</f>
        <v>113</v>
      </c>
    </row>
    <row r="129" spans="1:13" s="78" customFormat="1" ht="11.25" customHeight="1">
      <c r="A129" s="147">
        <v>117</v>
      </c>
      <c r="B129" s="143"/>
      <c r="C129" s="79" t="s">
        <v>262</v>
      </c>
      <c r="D129" s="148" t="s">
        <v>263</v>
      </c>
      <c r="E129" s="90">
        <f>VLOOKUP($C129,Data,3,FALSE)</f>
        <v>0</v>
      </c>
      <c r="F129" s="85">
        <f>VLOOKUP($C129,Data,4,FALSE)</f>
        <v>0</v>
      </c>
      <c r="G129" s="90">
        <f>VLOOKUP($C129,Data,5,FALSE)</f>
        <v>0</v>
      </c>
      <c r="H129" s="83">
        <f>VLOOKUP($C129,Data,6,FALSE)</f>
        <v>110</v>
      </c>
      <c r="I129" s="145" t="str">
        <f>IF(E129=0," ",IF((G129/E129*100)&lt;1000,G129/E129*100,999))</f>
        <v> </v>
      </c>
      <c r="J129" s="146" t="str">
        <f>IF(F129=0," ",IF((H129/F129*100)&lt;1000,H129/F129*100,999))</f>
        <v> </v>
      </c>
      <c r="K129" s="176">
        <f>H129-F129</f>
        <v>110</v>
      </c>
      <c r="L129" s="88">
        <f>H129-G129</f>
        <v>110</v>
      </c>
      <c r="M129" s="92">
        <f>G129+H129</f>
        <v>110</v>
      </c>
    </row>
    <row r="130" spans="1:13" s="78" customFormat="1" ht="11.25" customHeight="1">
      <c r="A130" s="147">
        <v>118</v>
      </c>
      <c r="B130" s="143"/>
      <c r="C130" s="79" t="s">
        <v>421</v>
      </c>
      <c r="D130" s="148" t="s">
        <v>422</v>
      </c>
      <c r="E130" s="90">
        <f>VLOOKUP($C130,Data,3,FALSE)</f>
        <v>0</v>
      </c>
      <c r="F130" s="85">
        <f>VLOOKUP($C130,Data,4,FALSE)</f>
        <v>87</v>
      </c>
      <c r="G130" s="90">
        <f>VLOOKUP($C130,Data,5,FALSE)</f>
        <v>40</v>
      </c>
      <c r="H130" s="83">
        <f>VLOOKUP($C130,Data,6,FALSE)</f>
        <v>104</v>
      </c>
      <c r="I130" s="145" t="str">
        <f>IF(E130=0," ",IF((G130/E130*100)&lt;1000,G130/E130*100,999))</f>
        <v> </v>
      </c>
      <c r="J130" s="146">
        <f>IF(F130=0," ",IF((H130/F130*100)&lt;1000,H130/F130*100,999))</f>
        <v>119.54022988505749</v>
      </c>
      <c r="K130" s="176">
        <f>H130-F130</f>
        <v>17</v>
      </c>
      <c r="L130" s="88">
        <f>H130-G130</f>
        <v>64</v>
      </c>
      <c r="M130" s="92">
        <f>G130+H130</f>
        <v>144</v>
      </c>
    </row>
    <row r="131" spans="1:13" s="78" customFormat="1" ht="11.25" customHeight="1">
      <c r="A131" s="147">
        <v>119</v>
      </c>
      <c r="B131" s="143"/>
      <c r="C131" s="79" t="s">
        <v>279</v>
      </c>
      <c r="D131" s="148" t="s">
        <v>280</v>
      </c>
      <c r="E131" s="90">
        <f>VLOOKUP($C131,Data,3,FALSE)</f>
        <v>0</v>
      </c>
      <c r="F131" s="85">
        <f>VLOOKUP($C131,Data,4,FALSE)</f>
        <v>0</v>
      </c>
      <c r="G131" s="90">
        <f>VLOOKUP($C131,Data,5,FALSE)</f>
        <v>0</v>
      </c>
      <c r="H131" s="83">
        <f>VLOOKUP($C131,Data,6,FALSE)</f>
        <v>96</v>
      </c>
      <c r="I131" s="145" t="str">
        <f>IF(E131=0," ",IF((G131/E131*100)&lt;1000,G131/E131*100,999))</f>
        <v> </v>
      </c>
      <c r="J131" s="146" t="str">
        <f>IF(F131=0," ",IF((H131/F131*100)&lt;1000,H131/F131*100,999))</f>
        <v> </v>
      </c>
      <c r="K131" s="176">
        <f>H131-F131</f>
        <v>96</v>
      </c>
      <c r="L131" s="88">
        <f>H131-G131</f>
        <v>96</v>
      </c>
      <c r="M131" s="92">
        <f>G131+H131</f>
        <v>96</v>
      </c>
    </row>
    <row r="132" spans="1:13" s="78" customFormat="1" ht="11.25" customHeight="1">
      <c r="A132" s="155">
        <v>120</v>
      </c>
      <c r="B132" s="143"/>
      <c r="C132" s="101" t="s">
        <v>442</v>
      </c>
      <c r="D132" s="156" t="s">
        <v>443</v>
      </c>
      <c r="E132" s="102">
        <f>VLOOKUP($C132,Data,3,FALSE)</f>
        <v>15</v>
      </c>
      <c r="F132" s="103">
        <f>VLOOKUP($C132,Data,4,FALSE)</f>
        <v>88</v>
      </c>
      <c r="G132" s="102">
        <f>VLOOKUP($C132,Data,5,FALSE)</f>
        <v>176</v>
      </c>
      <c r="H132" s="105">
        <f>VLOOKUP($C132,Data,6,FALSE)</f>
        <v>78</v>
      </c>
      <c r="I132" s="151">
        <f>IF(E132=0," ",IF((G132/E132*100)&lt;1000,G132/E132*100,999))</f>
        <v>999</v>
      </c>
      <c r="J132" s="152">
        <f>IF(F132=0," ",IF((H132/F132*100)&lt;1000,H132/F132*100,999))</f>
        <v>88.63636363636364</v>
      </c>
      <c r="K132" s="177">
        <f>H132-F132</f>
        <v>-10</v>
      </c>
      <c r="L132" s="109">
        <f>H132-G132</f>
        <v>-98</v>
      </c>
      <c r="M132" s="110">
        <f>G132+H132</f>
        <v>254</v>
      </c>
    </row>
    <row r="133" spans="1:13" s="78" customFormat="1" ht="11.25" customHeight="1">
      <c r="A133" s="157">
        <v>121</v>
      </c>
      <c r="B133" s="143"/>
      <c r="C133" s="111" t="s">
        <v>239</v>
      </c>
      <c r="D133" s="158" t="s">
        <v>240</v>
      </c>
      <c r="E133" s="80">
        <f>VLOOKUP($C133,Data,3,FALSE)</f>
        <v>443</v>
      </c>
      <c r="F133" s="81">
        <f>VLOOKUP($C133,Data,4,FALSE)</f>
        <v>482</v>
      </c>
      <c r="G133" s="80">
        <f>VLOOKUP($C133,Data,5,FALSE)</f>
        <v>1317</v>
      </c>
      <c r="H133" s="112">
        <f>VLOOKUP($C133,Data,6,FALSE)</f>
        <v>76</v>
      </c>
      <c r="I133" s="153">
        <f>IF(E133=0," ",IF((G133/E133*100)&lt;1000,G133/E133*100,999))</f>
        <v>297.2911963882618</v>
      </c>
      <c r="J133" s="154">
        <f>IF(F133=0," ",IF((H133/F133*100)&lt;1000,H133/F133*100,999))</f>
        <v>15.767634854771783</v>
      </c>
      <c r="K133" s="175">
        <f>H133-F133</f>
        <v>-406</v>
      </c>
      <c r="L133" s="114">
        <f>H133-G133</f>
        <v>-1241</v>
      </c>
      <c r="M133" s="89">
        <f>G133+H133</f>
        <v>1393</v>
      </c>
    </row>
    <row r="134" spans="1:13" s="78" customFormat="1" ht="11.25" customHeight="1">
      <c r="A134" s="147">
        <v>122</v>
      </c>
      <c r="B134" s="143"/>
      <c r="C134" s="79" t="s">
        <v>231</v>
      </c>
      <c r="D134" s="148" t="s">
        <v>232</v>
      </c>
      <c r="E134" s="90">
        <f>VLOOKUP($C134,Data,3,FALSE)</f>
        <v>0</v>
      </c>
      <c r="F134" s="85">
        <f>VLOOKUP($C134,Data,4,FALSE)</f>
        <v>99</v>
      </c>
      <c r="G134" s="90">
        <f>VLOOKUP($C134,Data,5,FALSE)</f>
        <v>0</v>
      </c>
      <c r="H134" s="83">
        <f>VLOOKUP($C134,Data,6,FALSE)</f>
        <v>72</v>
      </c>
      <c r="I134" s="145" t="str">
        <f>IF(E134=0," ",IF((G134/E134*100)&lt;1000,G134/E134*100,999))</f>
        <v> </v>
      </c>
      <c r="J134" s="146">
        <f>IF(F134=0," ",IF((H134/F134*100)&lt;1000,H134/F134*100,999))</f>
        <v>72.72727272727273</v>
      </c>
      <c r="K134" s="176">
        <f>H134-F134</f>
        <v>-27</v>
      </c>
      <c r="L134" s="88">
        <f>H134-G134</f>
        <v>72</v>
      </c>
      <c r="M134" s="92">
        <f>G134+H134</f>
        <v>72</v>
      </c>
    </row>
    <row r="135" spans="1:13" s="78" customFormat="1" ht="11.25" customHeight="1">
      <c r="A135" s="147">
        <v>123</v>
      </c>
      <c r="B135" s="143"/>
      <c r="C135" s="79" t="s">
        <v>281</v>
      </c>
      <c r="D135" s="148" t="s">
        <v>282</v>
      </c>
      <c r="E135" s="90">
        <f>VLOOKUP($C135,Data,3,FALSE)</f>
        <v>0</v>
      </c>
      <c r="F135" s="85">
        <f>VLOOKUP($C135,Data,4,FALSE)</f>
        <v>1794</v>
      </c>
      <c r="G135" s="90">
        <f>VLOOKUP($C135,Data,5,FALSE)</f>
        <v>1</v>
      </c>
      <c r="H135" s="83">
        <f>VLOOKUP($C135,Data,6,FALSE)</f>
        <v>68</v>
      </c>
      <c r="I135" s="145" t="str">
        <f>IF(E135=0," ",IF((G135/E135*100)&lt;1000,G135/E135*100,999))</f>
        <v> </v>
      </c>
      <c r="J135" s="146">
        <f>IF(F135=0," ",IF((H135/F135*100)&lt;1000,H135/F135*100,999))</f>
        <v>3.79041248606466</v>
      </c>
      <c r="K135" s="176">
        <f>H135-F135</f>
        <v>-1726</v>
      </c>
      <c r="L135" s="88">
        <f>H135-G135</f>
        <v>67</v>
      </c>
      <c r="M135" s="92">
        <f>G135+H135</f>
        <v>69</v>
      </c>
    </row>
    <row r="136" spans="1:13" s="78" customFormat="1" ht="11.25" customHeight="1">
      <c r="A136" s="147">
        <v>124</v>
      </c>
      <c r="B136" s="143"/>
      <c r="C136" s="79" t="s">
        <v>91</v>
      </c>
      <c r="D136" s="148" t="s">
        <v>92</v>
      </c>
      <c r="E136" s="90">
        <f>VLOOKUP($C136,Data,3,FALSE)</f>
        <v>783</v>
      </c>
      <c r="F136" s="85">
        <f>VLOOKUP($C136,Data,4,FALSE)</f>
        <v>34</v>
      </c>
      <c r="G136" s="90">
        <f>VLOOKUP($C136,Data,5,FALSE)</f>
        <v>22</v>
      </c>
      <c r="H136" s="83">
        <f>VLOOKUP($C136,Data,6,FALSE)</f>
        <v>58</v>
      </c>
      <c r="I136" s="145">
        <f>IF(E136=0," ",IF((G136/E136*100)&lt;1000,G136/E136*100,999))</f>
        <v>2.80970625798212</v>
      </c>
      <c r="J136" s="146">
        <f>IF(F136=0," ",IF((H136/F136*100)&lt;1000,H136/F136*100,999))</f>
        <v>170.58823529411765</v>
      </c>
      <c r="K136" s="176">
        <f>H136-F136</f>
        <v>24</v>
      </c>
      <c r="L136" s="88">
        <f>H136-G136</f>
        <v>36</v>
      </c>
      <c r="M136" s="92">
        <f>G136+H136</f>
        <v>80</v>
      </c>
    </row>
    <row r="137" spans="1:13" s="78" customFormat="1" ht="11.25" customHeight="1">
      <c r="A137" s="149">
        <v>125</v>
      </c>
      <c r="B137" s="143"/>
      <c r="C137" s="93" t="s">
        <v>178</v>
      </c>
      <c r="D137" s="150" t="s">
        <v>179</v>
      </c>
      <c r="E137" s="94">
        <f>VLOOKUP($C137,Data,3,FALSE)</f>
        <v>0</v>
      </c>
      <c r="F137" s="95">
        <f>VLOOKUP($C137,Data,4,FALSE)</f>
        <v>24</v>
      </c>
      <c r="G137" s="94">
        <f>VLOOKUP($C137,Data,5,FALSE)</f>
        <v>0</v>
      </c>
      <c r="H137" s="97">
        <f>VLOOKUP($C137,Data,6,FALSE)</f>
        <v>55</v>
      </c>
      <c r="I137" s="151" t="str">
        <f>IF(E137=0," ",IF((G137/E137*100)&lt;1000,G137/E137*100,999))</f>
        <v> </v>
      </c>
      <c r="J137" s="152">
        <f>IF(F137=0," ",IF((H137/F137*100)&lt;1000,H137/F137*100,999))</f>
        <v>229.16666666666666</v>
      </c>
      <c r="K137" s="177">
        <f>H137-F137</f>
        <v>31</v>
      </c>
      <c r="L137" s="99">
        <f>H137-G137</f>
        <v>55</v>
      </c>
      <c r="M137" s="100">
        <f>G137+H137</f>
        <v>55</v>
      </c>
    </row>
    <row r="138" spans="1:13" s="78" customFormat="1" ht="11.25" customHeight="1">
      <c r="A138" s="142">
        <v>126</v>
      </c>
      <c r="B138" s="143"/>
      <c r="C138" s="68" t="s">
        <v>184</v>
      </c>
      <c r="D138" s="144" t="s">
        <v>185</v>
      </c>
      <c r="E138" s="69">
        <f>VLOOKUP($C138,Data,3,FALSE)</f>
        <v>0</v>
      </c>
      <c r="F138" s="70">
        <f>VLOOKUP($C138,Data,4,FALSE)</f>
        <v>27</v>
      </c>
      <c r="G138" s="69">
        <f>VLOOKUP($C138,Data,5,FALSE)</f>
        <v>0</v>
      </c>
      <c r="H138" s="72">
        <f>VLOOKUP($C138,Data,6,FALSE)</f>
        <v>52</v>
      </c>
      <c r="I138" s="153" t="str">
        <f>IF(E138=0," ",IF((G138/E138*100)&lt;1000,G138/E138*100,999))</f>
        <v> </v>
      </c>
      <c r="J138" s="154">
        <f>IF(F138=0," ",IF((H138/F138*100)&lt;1000,H138/F138*100,999))</f>
        <v>192.59259259259258</v>
      </c>
      <c r="K138" s="175">
        <f>H138-F138</f>
        <v>25</v>
      </c>
      <c r="L138" s="76">
        <f>H138-G138</f>
        <v>52</v>
      </c>
      <c r="M138" s="77">
        <f>G138+H138</f>
        <v>52</v>
      </c>
    </row>
    <row r="139" spans="1:13" s="78" customFormat="1" ht="11.25" customHeight="1">
      <c r="A139" s="147">
        <v>127</v>
      </c>
      <c r="B139" s="143"/>
      <c r="C139" s="79" t="s">
        <v>117</v>
      </c>
      <c r="D139" s="148" t="s">
        <v>118</v>
      </c>
      <c r="E139" s="90">
        <f>VLOOKUP($C139,Data,3,FALSE)</f>
        <v>8</v>
      </c>
      <c r="F139" s="85">
        <f>VLOOKUP($C139,Data,4,FALSE)</f>
        <v>9</v>
      </c>
      <c r="G139" s="90">
        <f>VLOOKUP($C139,Data,5,FALSE)</f>
        <v>0</v>
      </c>
      <c r="H139" s="83">
        <f>VLOOKUP($C139,Data,6,FALSE)</f>
        <v>51</v>
      </c>
      <c r="I139" s="145">
        <f>IF(E139=0," ",IF((G139/E139*100)&lt;1000,G139/E139*100,999))</f>
        <v>0</v>
      </c>
      <c r="J139" s="146">
        <f>IF(F139=0," ",IF((H139/F139*100)&lt;1000,H139/F139*100,999))</f>
        <v>566.6666666666667</v>
      </c>
      <c r="K139" s="176">
        <f>H139-F139</f>
        <v>42</v>
      </c>
      <c r="L139" s="88">
        <f>H139-G139</f>
        <v>51</v>
      </c>
      <c r="M139" s="92">
        <f>G139+H139</f>
        <v>51</v>
      </c>
    </row>
    <row r="140" spans="1:13" s="78" customFormat="1" ht="11.25" customHeight="1">
      <c r="A140" s="147">
        <v>128</v>
      </c>
      <c r="B140" s="143"/>
      <c r="C140" s="79" t="s">
        <v>206</v>
      </c>
      <c r="D140" s="148" t="s">
        <v>207</v>
      </c>
      <c r="E140" s="90">
        <f>VLOOKUP($C140,Data,3,FALSE)</f>
        <v>0</v>
      </c>
      <c r="F140" s="85">
        <f>VLOOKUP($C140,Data,4,FALSE)</f>
        <v>201</v>
      </c>
      <c r="G140" s="90">
        <f>VLOOKUP($C140,Data,5,FALSE)</f>
        <v>1</v>
      </c>
      <c r="H140" s="83">
        <f>VLOOKUP($C140,Data,6,FALSE)</f>
        <v>50</v>
      </c>
      <c r="I140" s="145" t="str">
        <f>IF(E140=0," ",IF((G140/E140*100)&lt;1000,G140/E140*100,999))</f>
        <v> </v>
      </c>
      <c r="J140" s="146">
        <f>IF(F140=0," ",IF((H140/F140*100)&lt;1000,H140/F140*100,999))</f>
        <v>24.875621890547265</v>
      </c>
      <c r="K140" s="176">
        <f>H140-F140</f>
        <v>-151</v>
      </c>
      <c r="L140" s="88">
        <f>H140-G140</f>
        <v>49</v>
      </c>
      <c r="M140" s="92">
        <f>G140+H140</f>
        <v>51</v>
      </c>
    </row>
    <row r="141" spans="1:13" s="78" customFormat="1" ht="11.25" customHeight="1">
      <c r="A141" s="147">
        <v>129</v>
      </c>
      <c r="B141" s="143"/>
      <c r="C141" s="79" t="s">
        <v>340</v>
      </c>
      <c r="D141" s="148" t="s">
        <v>341</v>
      </c>
      <c r="E141" s="90">
        <f>VLOOKUP($C141,Data,3,FALSE)</f>
        <v>0</v>
      </c>
      <c r="F141" s="85">
        <f>VLOOKUP($C141,Data,4,FALSE)</f>
        <v>77</v>
      </c>
      <c r="G141" s="90">
        <f>VLOOKUP($C141,Data,5,FALSE)</f>
        <v>0</v>
      </c>
      <c r="H141" s="83">
        <f>VLOOKUP($C141,Data,6,FALSE)</f>
        <v>48</v>
      </c>
      <c r="I141" s="145" t="str">
        <f>IF(E141=0," ",IF((G141/E141*100)&lt;1000,G141/E141*100,999))</f>
        <v> </v>
      </c>
      <c r="J141" s="146">
        <f>IF(F141=0," ",IF((H141/F141*100)&lt;1000,H141/F141*100,999))</f>
        <v>62.33766233766234</v>
      </c>
      <c r="K141" s="176">
        <f>H141-F141</f>
        <v>-29</v>
      </c>
      <c r="L141" s="88">
        <f>H141-G141</f>
        <v>48</v>
      </c>
      <c r="M141" s="92">
        <f>G141+H141</f>
        <v>48</v>
      </c>
    </row>
    <row r="142" spans="1:13" s="78" customFormat="1" ht="11.25" customHeight="1">
      <c r="A142" s="155">
        <v>130</v>
      </c>
      <c r="B142" s="143"/>
      <c r="C142" s="101" t="s">
        <v>418</v>
      </c>
      <c r="D142" s="156" t="s">
        <v>419</v>
      </c>
      <c r="E142" s="102">
        <f>VLOOKUP($C142,Data,3,FALSE)</f>
        <v>1</v>
      </c>
      <c r="F142" s="103">
        <f>VLOOKUP($C142,Data,4,FALSE)</f>
        <v>45</v>
      </c>
      <c r="G142" s="102">
        <f>VLOOKUP($C142,Data,5,FALSE)</f>
        <v>0</v>
      </c>
      <c r="H142" s="105">
        <f>VLOOKUP($C142,Data,6,FALSE)</f>
        <v>47</v>
      </c>
      <c r="I142" s="151">
        <f>IF(E142=0," ",IF((G142/E142*100)&lt;1000,G142/E142*100,999))</f>
        <v>0</v>
      </c>
      <c r="J142" s="152">
        <f>IF(F142=0," ",IF((H142/F142*100)&lt;1000,H142/F142*100,999))</f>
        <v>104.44444444444446</v>
      </c>
      <c r="K142" s="177">
        <f>H142-F142</f>
        <v>2</v>
      </c>
      <c r="L142" s="109">
        <f>H142-G142</f>
        <v>47</v>
      </c>
      <c r="M142" s="110">
        <f>G142+H142</f>
        <v>47</v>
      </c>
    </row>
    <row r="143" spans="1:13" s="78" customFormat="1" ht="11.25" customHeight="1">
      <c r="A143" s="157">
        <v>131</v>
      </c>
      <c r="B143" s="143"/>
      <c r="C143" s="111" t="s">
        <v>399</v>
      </c>
      <c r="D143" s="158" t="s">
        <v>400</v>
      </c>
      <c r="E143" s="80">
        <f>VLOOKUP($C143,Data,3,FALSE)</f>
        <v>279</v>
      </c>
      <c r="F143" s="81">
        <f>VLOOKUP($C143,Data,4,FALSE)</f>
        <v>0</v>
      </c>
      <c r="G143" s="80">
        <f>VLOOKUP($C143,Data,5,FALSE)</f>
        <v>147</v>
      </c>
      <c r="H143" s="112">
        <f>VLOOKUP($C143,Data,6,FALSE)</f>
        <v>43</v>
      </c>
      <c r="I143" s="153">
        <f>IF(E143=0," ",IF((G143/E143*100)&lt;1000,G143/E143*100,999))</f>
        <v>52.68817204301075</v>
      </c>
      <c r="J143" s="154" t="str">
        <f>IF(F143=0," ",IF((H143/F143*100)&lt;1000,H143/F143*100,999))</f>
        <v> </v>
      </c>
      <c r="K143" s="175">
        <f>H143-F143</f>
        <v>43</v>
      </c>
      <c r="L143" s="114">
        <f>H143-G143</f>
        <v>-104</v>
      </c>
      <c r="M143" s="89">
        <f>G143+H143</f>
        <v>190</v>
      </c>
    </row>
    <row r="144" spans="1:13" s="78" customFormat="1" ht="11.25" customHeight="1">
      <c r="A144" s="147">
        <v>132</v>
      </c>
      <c r="B144" s="143"/>
      <c r="C144" s="79" t="s">
        <v>164</v>
      </c>
      <c r="D144" s="148" t="s">
        <v>165</v>
      </c>
      <c r="E144" s="90">
        <f>VLOOKUP($C144,Data,3,FALSE)</f>
        <v>714</v>
      </c>
      <c r="F144" s="85">
        <f>VLOOKUP($C144,Data,4,FALSE)</f>
        <v>108</v>
      </c>
      <c r="G144" s="90">
        <f>VLOOKUP($C144,Data,5,FALSE)</f>
        <v>1984</v>
      </c>
      <c r="H144" s="83">
        <f>VLOOKUP($C144,Data,6,FALSE)</f>
        <v>33</v>
      </c>
      <c r="I144" s="145">
        <f>IF(E144=0," ",IF((G144/E144*100)&lt;1000,G144/E144*100,999))</f>
        <v>277.87114845938373</v>
      </c>
      <c r="J144" s="146">
        <f>IF(F144=0," ",IF((H144/F144*100)&lt;1000,H144/F144*100,999))</f>
        <v>30.555555555555557</v>
      </c>
      <c r="K144" s="176">
        <f>H144-F144</f>
        <v>-75</v>
      </c>
      <c r="L144" s="88">
        <f>H144-G144</f>
        <v>-1951</v>
      </c>
      <c r="M144" s="92">
        <f>G144+H144</f>
        <v>2017</v>
      </c>
    </row>
    <row r="145" spans="1:13" s="78" customFormat="1" ht="11.25" customHeight="1">
      <c r="A145" s="147">
        <v>133</v>
      </c>
      <c r="B145" s="143"/>
      <c r="C145" s="79" t="s">
        <v>273</v>
      </c>
      <c r="D145" s="148" t="s">
        <v>274</v>
      </c>
      <c r="E145" s="90">
        <f>VLOOKUP($C145,Data,3,FALSE)</f>
        <v>44</v>
      </c>
      <c r="F145" s="85">
        <f>VLOOKUP($C145,Data,4,FALSE)</f>
        <v>0</v>
      </c>
      <c r="G145" s="90">
        <f>VLOOKUP($C145,Data,5,FALSE)</f>
        <v>209</v>
      </c>
      <c r="H145" s="83">
        <f>VLOOKUP($C145,Data,6,FALSE)</f>
        <v>33</v>
      </c>
      <c r="I145" s="145">
        <f>IF(E145=0," ",IF((G145/E145*100)&lt;1000,G145/E145*100,999))</f>
        <v>475</v>
      </c>
      <c r="J145" s="146" t="str">
        <f>IF(F145=0," ",IF((H145/F145*100)&lt;1000,H145/F145*100,999))</f>
        <v> </v>
      </c>
      <c r="K145" s="176">
        <f>H145-F145</f>
        <v>33</v>
      </c>
      <c r="L145" s="88">
        <f>H145-G145</f>
        <v>-176</v>
      </c>
      <c r="M145" s="92">
        <f>G145+H145</f>
        <v>242</v>
      </c>
    </row>
    <row r="146" spans="1:13" s="78" customFormat="1" ht="11.25" customHeight="1">
      <c r="A146" s="147">
        <v>134</v>
      </c>
      <c r="B146" s="143"/>
      <c r="C146" s="79" t="s">
        <v>350</v>
      </c>
      <c r="D146" s="148" t="s">
        <v>351</v>
      </c>
      <c r="E146" s="90">
        <f>VLOOKUP($C146,Data,3,FALSE)</f>
        <v>532</v>
      </c>
      <c r="F146" s="85">
        <f>VLOOKUP($C146,Data,4,FALSE)</f>
        <v>10</v>
      </c>
      <c r="G146" s="90">
        <f>VLOOKUP($C146,Data,5,FALSE)</f>
        <v>413</v>
      </c>
      <c r="H146" s="83">
        <f>VLOOKUP($C146,Data,6,FALSE)</f>
        <v>29</v>
      </c>
      <c r="I146" s="145">
        <f>IF(E146=0," ",IF((G146/E146*100)&lt;1000,G146/E146*100,999))</f>
        <v>77.63157894736842</v>
      </c>
      <c r="J146" s="146">
        <f>IF(F146=0," ",IF((H146/F146*100)&lt;1000,H146/F146*100,999))</f>
        <v>290</v>
      </c>
      <c r="K146" s="176">
        <f>H146-F146</f>
        <v>19</v>
      </c>
      <c r="L146" s="88">
        <f>H146-G146</f>
        <v>-384</v>
      </c>
      <c r="M146" s="92">
        <f>G146+H146</f>
        <v>442</v>
      </c>
    </row>
    <row r="147" spans="1:13" s="78" customFormat="1" ht="11.25" customHeight="1">
      <c r="A147" s="149">
        <v>135</v>
      </c>
      <c r="B147" s="143"/>
      <c r="C147" s="93" t="s">
        <v>145</v>
      </c>
      <c r="D147" s="150" t="s">
        <v>146</v>
      </c>
      <c r="E147" s="94">
        <f>VLOOKUP($C147,Data,3,FALSE)</f>
        <v>0</v>
      </c>
      <c r="F147" s="95">
        <f>VLOOKUP($C147,Data,4,FALSE)</f>
        <v>54</v>
      </c>
      <c r="G147" s="94">
        <f>VLOOKUP($C147,Data,5,FALSE)</f>
        <v>10</v>
      </c>
      <c r="H147" s="97">
        <f>VLOOKUP($C147,Data,6,FALSE)</f>
        <v>27</v>
      </c>
      <c r="I147" s="151" t="str">
        <f>IF(E147=0," ",IF((G147/E147*100)&lt;1000,G147/E147*100,999))</f>
        <v> </v>
      </c>
      <c r="J147" s="152">
        <f>IF(F147=0," ",IF((H147/F147*100)&lt;1000,H147/F147*100,999))</f>
        <v>50</v>
      </c>
      <c r="K147" s="177">
        <f>H147-F147</f>
        <v>-27</v>
      </c>
      <c r="L147" s="99">
        <f>H147-G147</f>
        <v>17</v>
      </c>
      <c r="M147" s="100">
        <f>G147+H147</f>
        <v>37</v>
      </c>
    </row>
    <row r="148" spans="1:13" s="78" customFormat="1" ht="11.25" customHeight="1">
      <c r="A148" s="142">
        <v>136</v>
      </c>
      <c r="B148" s="143"/>
      <c r="C148" s="68" t="s">
        <v>182</v>
      </c>
      <c r="D148" s="144" t="s">
        <v>183</v>
      </c>
      <c r="E148" s="69">
        <f>VLOOKUP($C148,Data,3,FALSE)</f>
        <v>23</v>
      </c>
      <c r="F148" s="70">
        <f>VLOOKUP($C148,Data,4,FALSE)</f>
        <v>1</v>
      </c>
      <c r="G148" s="69">
        <f>VLOOKUP($C148,Data,5,FALSE)</f>
        <v>5</v>
      </c>
      <c r="H148" s="72">
        <f>VLOOKUP($C148,Data,6,FALSE)</f>
        <v>24</v>
      </c>
      <c r="I148" s="153">
        <f>IF(E148=0," ",IF((G148/E148*100)&lt;1000,G148/E148*100,999))</f>
        <v>21.73913043478261</v>
      </c>
      <c r="J148" s="154">
        <f>IF(F148=0," ",IF((H148/F148*100)&lt;1000,H148/F148*100,999))</f>
        <v>999</v>
      </c>
      <c r="K148" s="175">
        <f>H148-F148</f>
        <v>23</v>
      </c>
      <c r="L148" s="76">
        <f>H148-G148</f>
        <v>19</v>
      </c>
      <c r="M148" s="77">
        <f>G148+H148</f>
        <v>29</v>
      </c>
    </row>
    <row r="149" spans="1:13" s="78" customFormat="1" ht="11.25" customHeight="1">
      <c r="A149" s="147">
        <v>137</v>
      </c>
      <c r="B149" s="143"/>
      <c r="C149" s="79" t="s">
        <v>323</v>
      </c>
      <c r="D149" s="148" t="s">
        <v>324</v>
      </c>
      <c r="E149" s="90">
        <f>VLOOKUP($C149,Data,3,FALSE)</f>
        <v>259</v>
      </c>
      <c r="F149" s="85">
        <f>VLOOKUP($C149,Data,4,FALSE)</f>
        <v>0</v>
      </c>
      <c r="G149" s="90">
        <f>VLOOKUP($C149,Data,5,FALSE)</f>
        <v>162</v>
      </c>
      <c r="H149" s="83">
        <f>VLOOKUP($C149,Data,6,FALSE)</f>
        <v>19</v>
      </c>
      <c r="I149" s="145">
        <f>IF(E149=0," ",IF((G149/E149*100)&lt;1000,G149/E149*100,999))</f>
        <v>62.54826254826254</v>
      </c>
      <c r="J149" s="146" t="str">
        <f>IF(F149=0," ",IF((H149/F149*100)&lt;1000,H149/F149*100,999))</f>
        <v> </v>
      </c>
      <c r="K149" s="176">
        <f>H149-F149</f>
        <v>19</v>
      </c>
      <c r="L149" s="88">
        <f>H149-G149</f>
        <v>-143</v>
      </c>
      <c r="M149" s="92">
        <f>G149+H149</f>
        <v>181</v>
      </c>
    </row>
    <row r="150" spans="1:13" s="78" customFormat="1" ht="11.25" customHeight="1">
      <c r="A150" s="147">
        <v>138</v>
      </c>
      <c r="B150" s="143"/>
      <c r="C150" s="79" t="s">
        <v>303</v>
      </c>
      <c r="D150" s="148" t="s">
        <v>304</v>
      </c>
      <c r="E150" s="90">
        <f>VLOOKUP($C150,Data,3,FALSE)</f>
        <v>85</v>
      </c>
      <c r="F150" s="85">
        <f>VLOOKUP($C150,Data,4,FALSE)</f>
        <v>162</v>
      </c>
      <c r="G150" s="90">
        <f>VLOOKUP($C150,Data,5,FALSE)</f>
        <v>85</v>
      </c>
      <c r="H150" s="83">
        <f>VLOOKUP($C150,Data,6,FALSE)</f>
        <v>18</v>
      </c>
      <c r="I150" s="145">
        <f>IF(E150=0," ",IF((G150/E150*100)&lt;1000,G150/E150*100,999))</f>
        <v>100</v>
      </c>
      <c r="J150" s="146">
        <f>IF(F150=0," ",IF((H150/F150*100)&lt;1000,H150/F150*100,999))</f>
        <v>11.11111111111111</v>
      </c>
      <c r="K150" s="176">
        <f>H150-F150</f>
        <v>-144</v>
      </c>
      <c r="L150" s="88">
        <f>H150-G150</f>
        <v>-67</v>
      </c>
      <c r="M150" s="92">
        <f>G150+H150</f>
        <v>103</v>
      </c>
    </row>
    <row r="151" spans="1:13" s="78" customFormat="1" ht="11.25" customHeight="1">
      <c r="A151" s="147">
        <v>139</v>
      </c>
      <c r="B151" s="143"/>
      <c r="C151" s="79" t="s">
        <v>258</v>
      </c>
      <c r="D151" s="148" t="s">
        <v>259</v>
      </c>
      <c r="E151" s="90">
        <f>VLOOKUP($C151,Data,3,FALSE)</f>
        <v>2</v>
      </c>
      <c r="F151" s="85">
        <f>VLOOKUP($C151,Data,4,FALSE)</f>
        <v>0</v>
      </c>
      <c r="G151" s="90">
        <f>VLOOKUP($C151,Data,5,FALSE)</f>
        <v>15</v>
      </c>
      <c r="H151" s="83">
        <f>VLOOKUP($C151,Data,6,FALSE)</f>
        <v>16</v>
      </c>
      <c r="I151" s="145">
        <f>IF(E151=0," ",IF((G151/E151*100)&lt;1000,G151/E151*100,999))</f>
        <v>750</v>
      </c>
      <c r="J151" s="146" t="str">
        <f>IF(F151=0," ",IF((H151/F151*100)&lt;1000,H151/F151*100,999))</f>
        <v> </v>
      </c>
      <c r="K151" s="176">
        <f>H151-F151</f>
        <v>16</v>
      </c>
      <c r="L151" s="88">
        <f>H151-G151</f>
        <v>1</v>
      </c>
      <c r="M151" s="92">
        <f>G151+H151</f>
        <v>31</v>
      </c>
    </row>
    <row r="152" spans="1:13" s="78" customFormat="1" ht="11.25" customHeight="1">
      <c r="A152" s="155">
        <v>140</v>
      </c>
      <c r="B152" s="143"/>
      <c r="C152" s="101" t="s">
        <v>210</v>
      </c>
      <c r="D152" s="156" t="s">
        <v>211</v>
      </c>
      <c r="E152" s="102">
        <f>VLOOKUP($C152,Data,3,FALSE)</f>
        <v>359</v>
      </c>
      <c r="F152" s="103">
        <f>VLOOKUP($C152,Data,4,FALSE)</f>
        <v>32</v>
      </c>
      <c r="G152" s="102">
        <f>VLOOKUP($C152,Data,5,FALSE)</f>
        <v>0</v>
      </c>
      <c r="H152" s="105">
        <f>VLOOKUP($C152,Data,6,FALSE)</f>
        <v>16</v>
      </c>
      <c r="I152" s="151">
        <f>IF(E152=0," ",IF((G152/E152*100)&lt;1000,G152/E152*100,999))</f>
        <v>0</v>
      </c>
      <c r="J152" s="152">
        <f>IF(F152=0," ",IF((H152/F152*100)&lt;1000,H152/F152*100,999))</f>
        <v>50</v>
      </c>
      <c r="K152" s="177">
        <f>H152-F152</f>
        <v>-16</v>
      </c>
      <c r="L152" s="109">
        <f>H152-G152</f>
        <v>16</v>
      </c>
      <c r="M152" s="110">
        <f>G152+H152</f>
        <v>16</v>
      </c>
    </row>
    <row r="153" spans="1:13" s="78" customFormat="1" ht="11.25" customHeight="1">
      <c r="A153" s="157">
        <v>141</v>
      </c>
      <c r="B153" s="143"/>
      <c r="C153" s="111" t="s">
        <v>393</v>
      </c>
      <c r="D153" s="158" t="s">
        <v>394</v>
      </c>
      <c r="E153" s="80">
        <f>VLOOKUP($C153,Data,3,FALSE)</f>
        <v>3302</v>
      </c>
      <c r="F153" s="81">
        <f>VLOOKUP($C153,Data,4,FALSE)</f>
        <v>1065</v>
      </c>
      <c r="G153" s="80">
        <f>VLOOKUP($C153,Data,5,FALSE)</f>
        <v>5461</v>
      </c>
      <c r="H153" s="112">
        <f>VLOOKUP($C153,Data,6,FALSE)</f>
        <v>15</v>
      </c>
      <c r="I153" s="153">
        <f>IF(E153=0," ",IF((G153/E153*100)&lt;1000,G153/E153*100,999))</f>
        <v>165.3846153846154</v>
      </c>
      <c r="J153" s="154">
        <f>IF(F153=0," ",IF((H153/F153*100)&lt;1000,H153/F153*100,999))</f>
        <v>1.4084507042253522</v>
      </c>
      <c r="K153" s="175">
        <f>H153-F153</f>
        <v>-1050</v>
      </c>
      <c r="L153" s="114">
        <f>H153-G153</f>
        <v>-5446</v>
      </c>
      <c r="M153" s="89">
        <f>G153+H153</f>
        <v>5476</v>
      </c>
    </row>
    <row r="154" spans="1:13" s="78" customFormat="1" ht="11.25" customHeight="1">
      <c r="A154" s="147">
        <v>142</v>
      </c>
      <c r="B154" s="143"/>
      <c r="C154" s="79" t="s">
        <v>313</v>
      </c>
      <c r="D154" s="148" t="s">
        <v>314</v>
      </c>
      <c r="E154" s="90">
        <f>VLOOKUP($C154,Data,3,FALSE)</f>
        <v>89</v>
      </c>
      <c r="F154" s="85">
        <f>VLOOKUP($C154,Data,4,FALSE)</f>
        <v>0</v>
      </c>
      <c r="G154" s="90">
        <f>VLOOKUP($C154,Data,5,FALSE)</f>
        <v>59</v>
      </c>
      <c r="H154" s="83">
        <f>VLOOKUP($C154,Data,6,FALSE)</f>
        <v>15</v>
      </c>
      <c r="I154" s="145">
        <f>IF(E154=0," ",IF((G154/E154*100)&lt;1000,G154/E154*100,999))</f>
        <v>66.29213483146067</v>
      </c>
      <c r="J154" s="146" t="str">
        <f>IF(F154=0," ",IF((H154/F154*100)&lt;1000,H154/F154*100,999))</f>
        <v> </v>
      </c>
      <c r="K154" s="176">
        <f>H154-F154</f>
        <v>15</v>
      </c>
      <c r="L154" s="88">
        <f>H154-G154</f>
        <v>-44</v>
      </c>
      <c r="M154" s="92">
        <f>G154+H154</f>
        <v>74</v>
      </c>
    </row>
    <row r="155" spans="1:13" s="78" customFormat="1" ht="11.25" customHeight="1">
      <c r="A155" s="147">
        <v>143</v>
      </c>
      <c r="B155" s="143"/>
      <c r="C155" s="79" t="s">
        <v>212</v>
      </c>
      <c r="D155" s="148" t="s">
        <v>213</v>
      </c>
      <c r="E155" s="90">
        <f>VLOOKUP($C155,Data,3,FALSE)</f>
        <v>78</v>
      </c>
      <c r="F155" s="85">
        <f>VLOOKUP($C155,Data,4,FALSE)</f>
        <v>213</v>
      </c>
      <c r="G155" s="90">
        <f>VLOOKUP($C155,Data,5,FALSE)</f>
        <v>221</v>
      </c>
      <c r="H155" s="83">
        <f>VLOOKUP($C155,Data,6,FALSE)</f>
        <v>14</v>
      </c>
      <c r="I155" s="145">
        <f>IF(E155=0," ",IF((G155/E155*100)&lt;1000,G155/E155*100,999))</f>
        <v>283.33333333333337</v>
      </c>
      <c r="J155" s="146">
        <f>IF(F155=0," ",IF((H155/F155*100)&lt;1000,H155/F155*100,999))</f>
        <v>6.572769953051644</v>
      </c>
      <c r="K155" s="176">
        <f>H155-F155</f>
        <v>-199</v>
      </c>
      <c r="L155" s="88">
        <f>H155-G155</f>
        <v>-207</v>
      </c>
      <c r="M155" s="92">
        <f>G155+H155</f>
        <v>235</v>
      </c>
    </row>
    <row r="156" spans="1:13" s="78" customFormat="1" ht="11.25" customHeight="1">
      <c r="A156" s="147">
        <v>144</v>
      </c>
      <c r="B156" s="143"/>
      <c r="C156" s="79" t="s">
        <v>295</v>
      </c>
      <c r="D156" s="148" t="s">
        <v>296</v>
      </c>
      <c r="E156" s="90">
        <f>VLOOKUP($C156,Data,3,FALSE)</f>
        <v>0</v>
      </c>
      <c r="F156" s="85">
        <f>VLOOKUP($C156,Data,4,FALSE)</f>
        <v>440</v>
      </c>
      <c r="G156" s="90">
        <f>VLOOKUP($C156,Data,5,FALSE)</f>
        <v>57</v>
      </c>
      <c r="H156" s="83">
        <f>VLOOKUP($C156,Data,6,FALSE)</f>
        <v>12</v>
      </c>
      <c r="I156" s="145" t="str">
        <f>IF(E156=0," ",IF((G156/E156*100)&lt;1000,G156/E156*100,999))</f>
        <v> </v>
      </c>
      <c r="J156" s="146">
        <f>IF(F156=0," ",IF((H156/F156*100)&lt;1000,H156/F156*100,999))</f>
        <v>2.727272727272727</v>
      </c>
      <c r="K156" s="176">
        <f>H156-F156</f>
        <v>-428</v>
      </c>
      <c r="L156" s="88">
        <f>H156-G156</f>
        <v>-45</v>
      </c>
      <c r="M156" s="92">
        <f>G156+H156</f>
        <v>69</v>
      </c>
    </row>
    <row r="157" spans="1:13" s="78" customFormat="1" ht="11.25" customHeight="1">
      <c r="A157" s="149">
        <v>145</v>
      </c>
      <c r="B157" s="143"/>
      <c r="C157" s="93" t="s">
        <v>285</v>
      </c>
      <c r="D157" s="150" t="s">
        <v>286</v>
      </c>
      <c r="E157" s="94">
        <f>VLOOKUP($C157,Data,3,FALSE)</f>
        <v>92</v>
      </c>
      <c r="F157" s="95">
        <f>VLOOKUP($C157,Data,4,FALSE)</f>
        <v>0</v>
      </c>
      <c r="G157" s="94">
        <f>VLOOKUP($C157,Data,5,FALSE)</f>
        <v>97</v>
      </c>
      <c r="H157" s="97">
        <f>VLOOKUP($C157,Data,6,FALSE)</f>
        <v>11</v>
      </c>
      <c r="I157" s="151">
        <f>IF(E157=0," ",IF((G157/E157*100)&lt;1000,G157/E157*100,999))</f>
        <v>105.43478260869566</v>
      </c>
      <c r="J157" s="152" t="str">
        <f>IF(F157=0," ",IF((H157/F157*100)&lt;1000,H157/F157*100,999))</f>
        <v> </v>
      </c>
      <c r="K157" s="177">
        <f>H157-F157</f>
        <v>11</v>
      </c>
      <c r="L157" s="99">
        <f>H157-G157</f>
        <v>-86</v>
      </c>
      <c r="M157" s="100">
        <f>G157+H157</f>
        <v>108</v>
      </c>
    </row>
    <row r="158" spans="1:13" s="78" customFormat="1" ht="11.25" customHeight="1">
      <c r="A158" s="142">
        <v>146</v>
      </c>
      <c r="B158" s="143"/>
      <c r="C158" s="68" t="s">
        <v>344</v>
      </c>
      <c r="D158" s="144" t="s">
        <v>345</v>
      </c>
      <c r="E158" s="69">
        <f>VLOOKUP($C158,Data,3,FALSE)</f>
        <v>0</v>
      </c>
      <c r="F158" s="70">
        <f>VLOOKUP($C158,Data,4,FALSE)</f>
        <v>205</v>
      </c>
      <c r="G158" s="69">
        <f>VLOOKUP($C158,Data,5,FALSE)</f>
        <v>0</v>
      </c>
      <c r="H158" s="72">
        <f>VLOOKUP($C158,Data,6,FALSE)</f>
        <v>11</v>
      </c>
      <c r="I158" s="153" t="str">
        <f>IF(E158=0," ",IF((G158/E158*100)&lt;1000,G158/E158*100,999))</f>
        <v> </v>
      </c>
      <c r="J158" s="154">
        <f>IF(F158=0," ",IF((H158/F158*100)&lt;1000,H158/F158*100,999))</f>
        <v>5.365853658536586</v>
      </c>
      <c r="K158" s="175">
        <f>H158-F158</f>
        <v>-194</v>
      </c>
      <c r="L158" s="76">
        <f>H158-G158</f>
        <v>11</v>
      </c>
      <c r="M158" s="77">
        <f>G158+H158</f>
        <v>11</v>
      </c>
    </row>
    <row r="159" spans="1:13" s="78" customFormat="1" ht="11.25" customHeight="1">
      <c r="A159" s="147">
        <v>147</v>
      </c>
      <c r="B159" s="143"/>
      <c r="C159" s="79" t="s">
        <v>362</v>
      </c>
      <c r="D159" s="338" t="s">
        <v>363</v>
      </c>
      <c r="E159" s="90">
        <f>VLOOKUP($C159,Data,3,FALSE)</f>
        <v>0</v>
      </c>
      <c r="F159" s="85">
        <f>VLOOKUP($C159,Data,4,FALSE)</f>
        <v>0</v>
      </c>
      <c r="G159" s="90">
        <f>VLOOKUP($C159,Data,5,FALSE)</f>
        <v>0</v>
      </c>
      <c r="H159" s="83">
        <f>VLOOKUP($C159,Data,6,FALSE)</f>
        <v>10</v>
      </c>
      <c r="I159" s="145" t="str">
        <f>IF(E159=0," ",IF((G159/E159*100)&lt;1000,G159/E159*100,999))</f>
        <v> </v>
      </c>
      <c r="J159" s="146" t="str">
        <f>IF(F159=0," ",IF((H159/F159*100)&lt;1000,H159/F159*100,999))</f>
        <v> </v>
      </c>
      <c r="K159" s="176">
        <f>H159-F159</f>
        <v>10</v>
      </c>
      <c r="L159" s="88">
        <f>H159-G159</f>
        <v>10</v>
      </c>
      <c r="M159" s="92">
        <f>G159+H159</f>
        <v>10</v>
      </c>
    </row>
    <row r="160" spans="1:13" s="78" customFormat="1" ht="11.25" customHeight="1">
      <c r="A160" s="147">
        <v>148</v>
      </c>
      <c r="B160" s="143"/>
      <c r="C160" s="79" t="s">
        <v>127</v>
      </c>
      <c r="D160" s="148" t="s">
        <v>128</v>
      </c>
      <c r="E160" s="90">
        <f>VLOOKUP($C160,Data,3,FALSE)</f>
        <v>13</v>
      </c>
      <c r="F160" s="85">
        <f>VLOOKUP($C160,Data,4,FALSE)</f>
        <v>9</v>
      </c>
      <c r="G160" s="90">
        <f>VLOOKUP($C160,Data,5,FALSE)</f>
        <v>54</v>
      </c>
      <c r="H160" s="83">
        <f>VLOOKUP($C160,Data,6,FALSE)</f>
        <v>9</v>
      </c>
      <c r="I160" s="145">
        <f>IF(E160=0," ",IF((G160/E160*100)&lt;1000,G160/E160*100,999))</f>
        <v>415.3846153846154</v>
      </c>
      <c r="J160" s="146">
        <f>IF(F160=0," ",IF((H160/F160*100)&lt;1000,H160/F160*100,999))</f>
        <v>100</v>
      </c>
      <c r="K160" s="176">
        <f>H160-F160</f>
        <v>0</v>
      </c>
      <c r="L160" s="88">
        <f>H160-G160</f>
        <v>-45</v>
      </c>
      <c r="M160" s="92">
        <f>G160+H160</f>
        <v>63</v>
      </c>
    </row>
    <row r="161" spans="1:13" s="78" customFormat="1" ht="11.25" customHeight="1">
      <c r="A161" s="147">
        <v>149</v>
      </c>
      <c r="B161" s="143"/>
      <c r="C161" s="79" t="s">
        <v>366</v>
      </c>
      <c r="D161" s="148" t="s">
        <v>367</v>
      </c>
      <c r="E161" s="90">
        <f>VLOOKUP($C161,Data,3,FALSE)</f>
        <v>0</v>
      </c>
      <c r="F161" s="85">
        <f>VLOOKUP($C161,Data,4,FALSE)</f>
        <v>4</v>
      </c>
      <c r="G161" s="90">
        <f>VLOOKUP($C161,Data,5,FALSE)</f>
        <v>0</v>
      </c>
      <c r="H161" s="83">
        <f>VLOOKUP($C161,Data,6,FALSE)</f>
        <v>9</v>
      </c>
      <c r="I161" s="145" t="str">
        <f>IF(E161=0," ",IF((G161/E161*100)&lt;1000,G161/E161*100,999))</f>
        <v> </v>
      </c>
      <c r="J161" s="146">
        <f>IF(F161=0," ",IF((H161/F161*100)&lt;1000,H161/F161*100,999))</f>
        <v>225</v>
      </c>
      <c r="K161" s="176">
        <f>H161-F161</f>
        <v>5</v>
      </c>
      <c r="L161" s="88">
        <f>H161-G161</f>
        <v>9</v>
      </c>
      <c r="M161" s="92">
        <f>G161+H161</f>
        <v>9</v>
      </c>
    </row>
    <row r="162" spans="1:13" s="78" customFormat="1" ht="11.25" customHeight="1">
      <c r="A162" s="155">
        <v>150</v>
      </c>
      <c r="B162" s="143"/>
      <c r="C162" s="101" t="s">
        <v>170</v>
      </c>
      <c r="D162" s="156" t="s">
        <v>171</v>
      </c>
      <c r="E162" s="102">
        <f>VLOOKUP($C162,Data,3,FALSE)</f>
        <v>7</v>
      </c>
      <c r="F162" s="103">
        <f>VLOOKUP($C162,Data,4,FALSE)</f>
        <v>2</v>
      </c>
      <c r="G162" s="102">
        <f>VLOOKUP($C162,Data,5,FALSE)</f>
        <v>0</v>
      </c>
      <c r="H162" s="105">
        <f>VLOOKUP($C162,Data,6,FALSE)</f>
        <v>9</v>
      </c>
      <c r="I162" s="151">
        <f>IF(E162=0," ",IF((G162/E162*100)&lt;1000,G162/E162*100,999))</f>
        <v>0</v>
      </c>
      <c r="J162" s="152">
        <f>IF(F162=0," ",IF((H162/F162*100)&lt;1000,H162/F162*100,999))</f>
        <v>450</v>
      </c>
      <c r="K162" s="177">
        <f>H162-F162</f>
        <v>7</v>
      </c>
      <c r="L162" s="109">
        <f>H162-G162</f>
        <v>9</v>
      </c>
      <c r="M162" s="110">
        <f>G162+H162</f>
        <v>9</v>
      </c>
    </row>
    <row r="163" spans="1:13" s="78" customFormat="1" ht="11.25" customHeight="1">
      <c r="A163" s="157">
        <v>151</v>
      </c>
      <c r="B163" s="143"/>
      <c r="C163" s="111" t="s">
        <v>458</v>
      </c>
      <c r="D163" s="158" t="s">
        <v>459</v>
      </c>
      <c r="E163" s="80">
        <f>VLOOKUP($C163,Data,3,FALSE)</f>
        <v>3</v>
      </c>
      <c r="F163" s="81">
        <f>VLOOKUP($C163,Data,4,FALSE)</f>
        <v>8</v>
      </c>
      <c r="G163" s="80">
        <f>VLOOKUP($C163,Data,5,FALSE)</f>
        <v>13</v>
      </c>
      <c r="H163" s="112">
        <f>VLOOKUP($C163,Data,6,FALSE)</f>
        <v>7</v>
      </c>
      <c r="I163" s="153">
        <f>IF(E163=0," ",IF((G163/E163*100)&lt;1000,G163/E163*100,999))</f>
        <v>433.3333333333333</v>
      </c>
      <c r="J163" s="154">
        <f>IF(F163=0," ",IF((H163/F163*100)&lt;1000,H163/F163*100,999))</f>
        <v>87.5</v>
      </c>
      <c r="K163" s="175">
        <f>H163-F163</f>
        <v>-1</v>
      </c>
      <c r="L163" s="114">
        <f>H163-G163</f>
        <v>-6</v>
      </c>
      <c r="M163" s="89">
        <f>G163+H163</f>
        <v>20</v>
      </c>
    </row>
    <row r="164" spans="1:13" s="78" customFormat="1" ht="11.25" customHeight="1">
      <c r="A164" s="147">
        <v>152</v>
      </c>
      <c r="B164" s="143"/>
      <c r="C164" s="79" t="s">
        <v>429</v>
      </c>
      <c r="D164" s="148" t="s">
        <v>430</v>
      </c>
      <c r="E164" s="90">
        <f>VLOOKUP($C164,Data,3,FALSE)</f>
        <v>2</v>
      </c>
      <c r="F164" s="85">
        <f>VLOOKUP($C164,Data,4,FALSE)</f>
        <v>25</v>
      </c>
      <c r="G164" s="90">
        <f>VLOOKUP($C164,Data,5,FALSE)</f>
        <v>1</v>
      </c>
      <c r="H164" s="83">
        <f>VLOOKUP($C164,Data,6,FALSE)</f>
        <v>7</v>
      </c>
      <c r="I164" s="145">
        <f>IF(E164=0," ",IF((G164/E164*100)&lt;1000,G164/E164*100,999))</f>
        <v>50</v>
      </c>
      <c r="J164" s="146">
        <f>IF(F164=0," ",IF((H164/F164*100)&lt;1000,H164/F164*100,999))</f>
        <v>28.000000000000004</v>
      </c>
      <c r="K164" s="176">
        <f>H164-F164</f>
        <v>-18</v>
      </c>
      <c r="L164" s="88">
        <f>H164-G164</f>
        <v>6</v>
      </c>
      <c r="M164" s="92">
        <f>G164+H164</f>
        <v>8</v>
      </c>
    </row>
    <row r="165" spans="1:13" s="78" customFormat="1" ht="11.25" customHeight="1">
      <c r="A165" s="147">
        <v>153</v>
      </c>
      <c r="B165" s="143"/>
      <c r="C165" s="79" t="s">
        <v>241</v>
      </c>
      <c r="D165" s="148" t="s">
        <v>242</v>
      </c>
      <c r="E165" s="90">
        <f>VLOOKUP($C165,Data,3,FALSE)</f>
        <v>1200</v>
      </c>
      <c r="F165" s="85">
        <f>VLOOKUP($C165,Data,4,FALSE)</f>
        <v>563</v>
      </c>
      <c r="G165" s="90">
        <f>VLOOKUP($C165,Data,5,FALSE)</f>
        <v>544</v>
      </c>
      <c r="H165" s="83">
        <f>VLOOKUP($C165,Data,6,FALSE)</f>
        <v>6</v>
      </c>
      <c r="I165" s="145">
        <f>IF(E165=0," ",IF((G165/E165*100)&lt;1000,G165/E165*100,999))</f>
        <v>45.33333333333333</v>
      </c>
      <c r="J165" s="146">
        <f>IF(F165=0," ",IF((H165/F165*100)&lt;1000,H165/F165*100,999))</f>
        <v>1.0657193605683837</v>
      </c>
      <c r="K165" s="176">
        <f>H165-F165</f>
        <v>-557</v>
      </c>
      <c r="L165" s="88">
        <f>H165-G165</f>
        <v>-538</v>
      </c>
      <c r="M165" s="92">
        <f>G165+H165</f>
        <v>550</v>
      </c>
    </row>
    <row r="166" spans="1:13" s="78" customFormat="1" ht="11.25" customHeight="1">
      <c r="A166" s="147">
        <v>154</v>
      </c>
      <c r="B166" s="143"/>
      <c r="C166" s="79" t="s">
        <v>360</v>
      </c>
      <c r="D166" s="148" t="s">
        <v>361</v>
      </c>
      <c r="E166" s="90">
        <f>VLOOKUP($C166,Data,3,FALSE)</f>
        <v>2508</v>
      </c>
      <c r="F166" s="85">
        <f>VLOOKUP($C166,Data,4,FALSE)</f>
        <v>137</v>
      </c>
      <c r="G166" s="90">
        <f>VLOOKUP($C166,Data,5,FALSE)</f>
        <v>680</v>
      </c>
      <c r="H166" s="83">
        <f>VLOOKUP($C166,Data,6,FALSE)</f>
        <v>4</v>
      </c>
      <c r="I166" s="145">
        <f>IF(E166=0," ",IF((G166/E166*100)&lt;1000,G166/E166*100,999))</f>
        <v>27.11323763955343</v>
      </c>
      <c r="J166" s="146">
        <f>IF(F166=0," ",IF((H166/F166*100)&lt;1000,H166/F166*100,999))</f>
        <v>2.9197080291970803</v>
      </c>
      <c r="K166" s="176">
        <f>H166-F166</f>
        <v>-133</v>
      </c>
      <c r="L166" s="88">
        <f>H166-G166</f>
        <v>-676</v>
      </c>
      <c r="M166" s="92">
        <f>G166+H166</f>
        <v>684</v>
      </c>
    </row>
    <row r="167" spans="1:13" s="78" customFormat="1" ht="11.25" customHeight="1">
      <c r="A167" s="149">
        <v>155</v>
      </c>
      <c r="B167" s="143"/>
      <c r="C167" s="93" t="s">
        <v>329</v>
      </c>
      <c r="D167" s="150" t="s">
        <v>330</v>
      </c>
      <c r="E167" s="94">
        <f>VLOOKUP($C167,Data,3,FALSE)</f>
        <v>0</v>
      </c>
      <c r="F167" s="95">
        <f>VLOOKUP($C167,Data,4,FALSE)</f>
        <v>31</v>
      </c>
      <c r="G167" s="94">
        <f>VLOOKUP($C167,Data,5,FALSE)</f>
        <v>4</v>
      </c>
      <c r="H167" s="97">
        <f>VLOOKUP($C167,Data,6,FALSE)</f>
        <v>4</v>
      </c>
      <c r="I167" s="151" t="str">
        <f>IF(E167=0," ",IF((G167/E167*100)&lt;1000,G167/E167*100,999))</f>
        <v> </v>
      </c>
      <c r="J167" s="152">
        <f>IF(F167=0," ",IF((H167/F167*100)&lt;1000,H167/F167*100,999))</f>
        <v>12.903225806451612</v>
      </c>
      <c r="K167" s="177">
        <f>H167-F167</f>
        <v>-27</v>
      </c>
      <c r="L167" s="99">
        <f>H167-G167</f>
        <v>0</v>
      </c>
      <c r="M167" s="100">
        <f>G167+H167</f>
        <v>8</v>
      </c>
    </row>
    <row r="168" spans="1:13" s="78" customFormat="1" ht="11.25" customHeight="1">
      <c r="A168" s="142">
        <v>156</v>
      </c>
      <c r="B168" s="143"/>
      <c r="C168" s="68" t="s">
        <v>352</v>
      </c>
      <c r="D168" s="144" t="s">
        <v>353</v>
      </c>
      <c r="E168" s="69">
        <f>VLOOKUP($C168,Data,3,FALSE)</f>
        <v>0</v>
      </c>
      <c r="F168" s="70">
        <f>VLOOKUP($C168,Data,4,FALSE)</f>
        <v>0</v>
      </c>
      <c r="G168" s="69">
        <f>VLOOKUP($C168,Data,5,FALSE)</f>
        <v>0</v>
      </c>
      <c r="H168" s="72">
        <f>VLOOKUP($C168,Data,6,FALSE)</f>
        <v>1</v>
      </c>
      <c r="I168" s="153" t="str">
        <f>IF(E168=0," ",IF((G168/E168*100)&lt;1000,G168/E168*100,999))</f>
        <v> </v>
      </c>
      <c r="J168" s="154" t="str">
        <f>IF(F168=0," ",IF((H168/F168*100)&lt;1000,H168/F168*100,999))</f>
        <v> </v>
      </c>
      <c r="K168" s="175">
        <f>H168-F168</f>
        <v>1</v>
      </c>
      <c r="L168" s="76">
        <f>H168-G168</f>
        <v>1</v>
      </c>
      <c r="M168" s="77">
        <f>G168+H168</f>
        <v>1</v>
      </c>
    </row>
    <row r="169" spans="1:13" s="78" customFormat="1" ht="11.25" customHeight="1">
      <c r="A169" s="147">
        <v>157</v>
      </c>
      <c r="B169" s="143"/>
      <c r="C169" s="79" t="s">
        <v>99</v>
      </c>
      <c r="D169" s="148" t="s">
        <v>100</v>
      </c>
      <c r="E169" s="90">
        <f>VLOOKUP($C169,Data,3,FALSE)</f>
        <v>1</v>
      </c>
      <c r="F169" s="85">
        <f>VLOOKUP($C169,Data,4,FALSE)</f>
        <v>0</v>
      </c>
      <c r="G169" s="90">
        <f>VLOOKUP($C169,Data,5,FALSE)</f>
        <v>0</v>
      </c>
      <c r="H169" s="83">
        <f>VLOOKUP($C169,Data,6,FALSE)</f>
        <v>1</v>
      </c>
      <c r="I169" s="145">
        <f>IF(E169=0," ",IF((G169/E169*100)&lt;1000,G169/E169*100,999))</f>
        <v>0</v>
      </c>
      <c r="J169" s="146" t="str">
        <f>IF(F169=0," ",IF((H169/F169*100)&lt;1000,H169/F169*100,999))</f>
        <v> </v>
      </c>
      <c r="K169" s="176">
        <f>H169-F169</f>
        <v>1</v>
      </c>
      <c r="L169" s="88">
        <f>H169-G169</f>
        <v>1</v>
      </c>
      <c r="M169" s="92">
        <f>G169+H169</f>
        <v>1</v>
      </c>
    </row>
    <row r="170" spans="1:13" s="78" customFormat="1" ht="11.25" customHeight="1">
      <c r="A170" s="147">
        <v>158</v>
      </c>
      <c r="B170" s="143"/>
      <c r="C170" s="79" t="s">
        <v>131</v>
      </c>
      <c r="D170" s="148" t="s">
        <v>132</v>
      </c>
      <c r="E170" s="90">
        <f>VLOOKUP($C170,Data,3,FALSE)</f>
        <v>0</v>
      </c>
      <c r="F170" s="85">
        <f>VLOOKUP($C170,Data,4,FALSE)</f>
        <v>1</v>
      </c>
      <c r="G170" s="90">
        <f>VLOOKUP($C170,Data,5,FALSE)</f>
        <v>0</v>
      </c>
      <c r="H170" s="83">
        <f>VLOOKUP($C170,Data,6,FALSE)</f>
        <v>1</v>
      </c>
      <c r="I170" s="145" t="str">
        <f>IF(E170=0," ",IF((G170/E170*100)&lt;1000,G170/E170*100,999))</f>
        <v> </v>
      </c>
      <c r="J170" s="146">
        <f>IF(F170=0," ",IF((H170/F170*100)&lt;1000,H170/F170*100,999))</f>
        <v>100</v>
      </c>
      <c r="K170" s="176">
        <f>H170-F170</f>
        <v>0</v>
      </c>
      <c r="L170" s="88">
        <f>H170-G170</f>
        <v>1</v>
      </c>
      <c r="M170" s="92">
        <f>G170+H170</f>
        <v>1</v>
      </c>
    </row>
    <row r="171" spans="1:13" s="78" customFormat="1" ht="11.25" customHeight="1">
      <c r="A171" s="147">
        <v>159</v>
      </c>
      <c r="B171" s="143"/>
      <c r="C171" s="79" t="s">
        <v>47</v>
      </c>
      <c r="D171" s="148" t="s">
        <v>48</v>
      </c>
      <c r="E171" s="90">
        <f>VLOOKUP($C171,Data,3,FALSE)</f>
        <v>29586</v>
      </c>
      <c r="F171" s="85">
        <f>VLOOKUP($C171,Data,4,FALSE)</f>
        <v>0</v>
      </c>
      <c r="G171" s="90">
        <f>VLOOKUP($C171,Data,5,FALSE)</f>
        <v>35440</v>
      </c>
      <c r="H171" s="83">
        <f>VLOOKUP($C171,Data,6,FALSE)</f>
        <v>0</v>
      </c>
      <c r="I171" s="145">
        <f>IF(E171=0," ",IF((G171/E171*100)&lt;1000,G171/E171*100,999))</f>
        <v>119.78638545257891</v>
      </c>
      <c r="J171" s="146" t="str">
        <f>IF(F171=0," ",IF((H171/F171*100)&lt;1000,H171/F171*100,999))</f>
        <v> </v>
      </c>
      <c r="K171" s="176">
        <f>H171-F171</f>
        <v>0</v>
      </c>
      <c r="L171" s="88">
        <f>H171-G171</f>
        <v>-35440</v>
      </c>
      <c r="M171" s="92">
        <f>G171+H171</f>
        <v>35440</v>
      </c>
    </row>
    <row r="172" spans="1:13" s="78" customFormat="1" ht="11.25" customHeight="1">
      <c r="A172" s="155">
        <v>160</v>
      </c>
      <c r="B172" s="143"/>
      <c r="C172" s="101" t="s">
        <v>275</v>
      </c>
      <c r="D172" s="156" t="s">
        <v>276</v>
      </c>
      <c r="E172" s="102">
        <f>VLOOKUP($C172,Data,3,FALSE)</f>
        <v>249</v>
      </c>
      <c r="F172" s="103">
        <f>VLOOKUP($C172,Data,4,FALSE)</f>
        <v>1</v>
      </c>
      <c r="G172" s="102">
        <f>VLOOKUP($C172,Data,5,FALSE)</f>
        <v>449</v>
      </c>
      <c r="H172" s="105">
        <f>VLOOKUP($C172,Data,6,FALSE)</f>
        <v>0</v>
      </c>
      <c r="I172" s="151">
        <f>IF(E172=0," ",IF((G172/E172*100)&lt;1000,G172/E172*100,999))</f>
        <v>180.32128514056225</v>
      </c>
      <c r="J172" s="152">
        <f>IF(F172=0," ",IF((H172/F172*100)&lt;1000,H172/F172*100,999))</f>
        <v>0</v>
      </c>
      <c r="K172" s="177">
        <f>H172-F172</f>
        <v>-1</v>
      </c>
      <c r="L172" s="109">
        <f>H172-G172</f>
        <v>-449</v>
      </c>
      <c r="M172" s="110">
        <f>G172+H172</f>
        <v>449</v>
      </c>
    </row>
    <row r="173" spans="1:13" s="78" customFormat="1" ht="11.25" customHeight="1">
      <c r="A173" s="157">
        <v>161</v>
      </c>
      <c r="B173" s="143"/>
      <c r="C173" s="111" t="s">
        <v>264</v>
      </c>
      <c r="D173" s="158" t="s">
        <v>265</v>
      </c>
      <c r="E173" s="80">
        <f>VLOOKUP($C173,Data,3,FALSE)</f>
        <v>358</v>
      </c>
      <c r="F173" s="81">
        <f>VLOOKUP($C173,Data,4,FALSE)</f>
        <v>0</v>
      </c>
      <c r="G173" s="80">
        <f>VLOOKUP($C173,Data,5,FALSE)</f>
        <v>321</v>
      </c>
      <c r="H173" s="112">
        <f>VLOOKUP($C173,Data,6,FALSE)</f>
        <v>0</v>
      </c>
      <c r="I173" s="153">
        <f>IF(E173=0," ",IF((G173/E173*100)&lt;1000,G173/E173*100,999))</f>
        <v>89.66480446927375</v>
      </c>
      <c r="J173" s="154" t="str">
        <f>IF(F173=0," ",IF((H173/F173*100)&lt;1000,H173/F173*100,999))</f>
        <v> </v>
      </c>
      <c r="K173" s="175">
        <f>H173-F173</f>
        <v>0</v>
      </c>
      <c r="L173" s="114">
        <f>H173-G173</f>
        <v>-321</v>
      </c>
      <c r="M173" s="89">
        <f>G173+H173</f>
        <v>321</v>
      </c>
    </row>
    <row r="174" spans="1:13" s="78" customFormat="1" ht="11.25" customHeight="1">
      <c r="A174" s="147">
        <v>162</v>
      </c>
      <c r="B174" s="143"/>
      <c r="C174" s="79" t="s">
        <v>435</v>
      </c>
      <c r="D174" s="148" t="s">
        <v>436</v>
      </c>
      <c r="E174" s="90">
        <f>VLOOKUP($C174,Data,3,FALSE)</f>
        <v>122</v>
      </c>
      <c r="F174" s="85">
        <f>VLOOKUP($C174,Data,4,FALSE)</f>
        <v>0</v>
      </c>
      <c r="G174" s="90">
        <f>VLOOKUP($C174,Data,5,FALSE)</f>
        <v>141</v>
      </c>
      <c r="H174" s="83">
        <f>VLOOKUP($C174,Data,6,FALSE)</f>
        <v>0</v>
      </c>
      <c r="I174" s="145">
        <f>IF(E174=0," ",IF((G174/E174*100)&lt;1000,G174/E174*100,999))</f>
        <v>115.57377049180329</v>
      </c>
      <c r="J174" s="146" t="str">
        <f>IF(F174=0," ",IF((H174/F174*100)&lt;1000,H174/F174*100,999))</f>
        <v> </v>
      </c>
      <c r="K174" s="176">
        <f>H174-F174</f>
        <v>0</v>
      </c>
      <c r="L174" s="88">
        <f>H174-G174</f>
        <v>-141</v>
      </c>
      <c r="M174" s="92">
        <f>G174+H174</f>
        <v>141</v>
      </c>
    </row>
    <row r="175" spans="1:13" s="78" customFormat="1" ht="11.25" customHeight="1">
      <c r="A175" s="147">
        <v>163</v>
      </c>
      <c r="B175" s="143"/>
      <c r="C175" s="79" t="s">
        <v>401</v>
      </c>
      <c r="D175" s="148" t="s">
        <v>402</v>
      </c>
      <c r="E175" s="90">
        <f>VLOOKUP($C175,Data,3,FALSE)</f>
        <v>27</v>
      </c>
      <c r="F175" s="85">
        <f>VLOOKUP($C175,Data,4,FALSE)</f>
        <v>0</v>
      </c>
      <c r="G175" s="90">
        <f>VLOOKUP($C175,Data,5,FALSE)</f>
        <v>131</v>
      </c>
      <c r="H175" s="83">
        <f>VLOOKUP($C175,Data,6,FALSE)</f>
        <v>0</v>
      </c>
      <c r="I175" s="145">
        <f>IF(E175=0," ",IF((G175/E175*100)&lt;1000,G175/E175*100,999))</f>
        <v>485.1851851851852</v>
      </c>
      <c r="J175" s="146" t="str">
        <f>IF(F175=0," ",IF((H175/F175*100)&lt;1000,H175/F175*100,999))</f>
        <v> </v>
      </c>
      <c r="K175" s="176">
        <f>H175-F175</f>
        <v>0</v>
      </c>
      <c r="L175" s="88">
        <f>H175-G175</f>
        <v>-131</v>
      </c>
      <c r="M175" s="92">
        <f>G175+H175</f>
        <v>131</v>
      </c>
    </row>
    <row r="176" spans="1:13" s="78" customFormat="1" ht="11.25" customHeight="1">
      <c r="A176" s="147">
        <v>164</v>
      </c>
      <c r="B176" s="143"/>
      <c r="C176" s="79" t="s">
        <v>160</v>
      </c>
      <c r="D176" s="148" t="s">
        <v>161</v>
      </c>
      <c r="E176" s="90">
        <f>VLOOKUP($C176,Data,3,FALSE)</f>
        <v>101</v>
      </c>
      <c r="F176" s="85">
        <f>VLOOKUP($C176,Data,4,FALSE)</f>
        <v>0</v>
      </c>
      <c r="G176" s="90">
        <f>VLOOKUP($C176,Data,5,FALSE)</f>
        <v>82</v>
      </c>
      <c r="H176" s="83">
        <f>VLOOKUP($C176,Data,6,FALSE)</f>
        <v>0</v>
      </c>
      <c r="I176" s="145">
        <f>IF(E176=0," ",IF((G176/E176*100)&lt;1000,G176/E176*100,999))</f>
        <v>81.1881188118812</v>
      </c>
      <c r="J176" s="146" t="str">
        <f>IF(F176=0," ",IF((H176/F176*100)&lt;1000,H176/F176*100,999))</f>
        <v> </v>
      </c>
      <c r="K176" s="176">
        <f>H176-F176</f>
        <v>0</v>
      </c>
      <c r="L176" s="88">
        <f>H176-G176</f>
        <v>-82</v>
      </c>
      <c r="M176" s="92">
        <f>G176+H176</f>
        <v>82</v>
      </c>
    </row>
    <row r="177" spans="1:13" s="78" customFormat="1" ht="11.25" customHeight="1">
      <c r="A177" s="149">
        <v>165</v>
      </c>
      <c r="B177" s="143"/>
      <c r="C177" s="93" t="s">
        <v>382</v>
      </c>
      <c r="D177" s="150" t="s">
        <v>383</v>
      </c>
      <c r="E177" s="94">
        <f>VLOOKUP($C177,Data,3,FALSE)</f>
        <v>52</v>
      </c>
      <c r="F177" s="95">
        <f>VLOOKUP($C177,Data,4,FALSE)</f>
        <v>0</v>
      </c>
      <c r="G177" s="94">
        <f>VLOOKUP($C177,Data,5,FALSE)</f>
        <v>17</v>
      </c>
      <c r="H177" s="97">
        <f>VLOOKUP($C177,Data,6,FALSE)</f>
        <v>0</v>
      </c>
      <c r="I177" s="151">
        <f>IF(E177=0," ",IF((G177/E177*100)&lt;1000,G177/E177*100,999))</f>
        <v>32.69230769230769</v>
      </c>
      <c r="J177" s="152" t="str">
        <f>IF(F177=0," ",IF((H177/F177*100)&lt;1000,H177/F177*100,999))</f>
        <v> </v>
      </c>
      <c r="K177" s="177">
        <f>H177-F177</f>
        <v>0</v>
      </c>
      <c r="L177" s="99">
        <f>H177-G177</f>
        <v>-17</v>
      </c>
      <c r="M177" s="100">
        <f>G177+H177</f>
        <v>17</v>
      </c>
    </row>
    <row r="178" spans="1:13" s="78" customFormat="1" ht="11.25" customHeight="1">
      <c r="A178" s="142">
        <v>166</v>
      </c>
      <c r="B178" s="143"/>
      <c r="C178" s="68" t="s">
        <v>156</v>
      </c>
      <c r="D178" s="144" t="s">
        <v>157</v>
      </c>
      <c r="E178" s="69">
        <f>VLOOKUP($C178,Data,3,FALSE)</f>
        <v>153</v>
      </c>
      <c r="F178" s="70">
        <f>VLOOKUP($C178,Data,4,FALSE)</f>
        <v>0</v>
      </c>
      <c r="G178" s="69">
        <f>VLOOKUP($C178,Data,5,FALSE)</f>
        <v>17</v>
      </c>
      <c r="H178" s="72">
        <f>VLOOKUP($C178,Data,6,FALSE)</f>
        <v>0</v>
      </c>
      <c r="I178" s="153">
        <f>IF(E178=0," ",IF((G178/E178*100)&lt;1000,G178/E178*100,999))</f>
        <v>11.11111111111111</v>
      </c>
      <c r="J178" s="154" t="str">
        <f>IF(F178=0," ",IF((H178/F178*100)&lt;1000,H178/F178*100,999))</f>
        <v> </v>
      </c>
      <c r="K178" s="175">
        <f>H178-F178</f>
        <v>0</v>
      </c>
      <c r="L178" s="76">
        <f>H178-G178</f>
        <v>-17</v>
      </c>
      <c r="M178" s="77">
        <f>G178+H178</f>
        <v>17</v>
      </c>
    </row>
    <row r="179" spans="1:13" s="78" customFormat="1" ht="11.25" customHeight="1">
      <c r="A179" s="147">
        <v>167</v>
      </c>
      <c r="B179" s="143"/>
      <c r="C179" s="79" t="s">
        <v>333</v>
      </c>
      <c r="D179" s="148" t="s">
        <v>334</v>
      </c>
      <c r="E179" s="90">
        <f>VLOOKUP($C179,Data,3,FALSE)</f>
        <v>9</v>
      </c>
      <c r="F179" s="85">
        <f>VLOOKUP($C179,Data,4,FALSE)</f>
        <v>18</v>
      </c>
      <c r="G179" s="90">
        <f>VLOOKUP($C179,Data,5,FALSE)</f>
        <v>15</v>
      </c>
      <c r="H179" s="83">
        <f>VLOOKUP($C179,Data,6,FALSE)</f>
        <v>0</v>
      </c>
      <c r="I179" s="145">
        <f>IF(E179=0," ",IF((G179/E179*100)&lt;1000,G179/E179*100,999))</f>
        <v>166.66666666666669</v>
      </c>
      <c r="J179" s="146">
        <f>IF(F179=0," ",IF((H179/F179*100)&lt;1000,H179/F179*100,999))</f>
        <v>0</v>
      </c>
      <c r="K179" s="176">
        <f>H179-F179</f>
        <v>-18</v>
      </c>
      <c r="L179" s="88">
        <f>H179-G179</f>
        <v>-15</v>
      </c>
      <c r="M179" s="92">
        <f>G179+H179</f>
        <v>15</v>
      </c>
    </row>
    <row r="180" spans="1:13" s="78" customFormat="1" ht="11.25" customHeight="1">
      <c r="A180" s="147">
        <v>168</v>
      </c>
      <c r="B180" s="143"/>
      <c r="C180" s="79" t="s">
        <v>370</v>
      </c>
      <c r="D180" s="148" t="s">
        <v>371</v>
      </c>
      <c r="E180" s="90">
        <f>VLOOKUP($C180,Data,3,FALSE)</f>
        <v>66</v>
      </c>
      <c r="F180" s="85">
        <f>VLOOKUP($C180,Data,4,FALSE)</f>
        <v>0</v>
      </c>
      <c r="G180" s="90">
        <f>VLOOKUP($C180,Data,5,FALSE)</f>
        <v>15</v>
      </c>
      <c r="H180" s="83">
        <f>VLOOKUP($C180,Data,6,FALSE)</f>
        <v>0</v>
      </c>
      <c r="I180" s="145">
        <f>IF(E180=0," ",IF((G180/E180*100)&lt;1000,G180/E180*100,999))</f>
        <v>22.727272727272727</v>
      </c>
      <c r="J180" s="146" t="str">
        <f>IF(F180=0," ",IF((H180/F180*100)&lt;1000,H180/F180*100,999))</f>
        <v> </v>
      </c>
      <c r="K180" s="176">
        <f>H180-F180</f>
        <v>0</v>
      </c>
      <c r="L180" s="88">
        <f>H180-G180</f>
        <v>-15</v>
      </c>
      <c r="M180" s="92">
        <f>G180+H180</f>
        <v>15</v>
      </c>
    </row>
    <row r="181" spans="1:13" s="78" customFormat="1" ht="11.25" customHeight="1">
      <c r="A181" s="147">
        <v>169</v>
      </c>
      <c r="B181" s="143"/>
      <c r="C181" s="79" t="s">
        <v>407</v>
      </c>
      <c r="D181" s="148" t="s">
        <v>408</v>
      </c>
      <c r="E181" s="90">
        <f>VLOOKUP($C181,Data,3,FALSE)</f>
        <v>0</v>
      </c>
      <c r="F181" s="85">
        <f>VLOOKUP($C181,Data,4,FALSE)</f>
        <v>0</v>
      </c>
      <c r="G181" s="90">
        <f>VLOOKUP($C181,Data,5,FALSE)</f>
        <v>14</v>
      </c>
      <c r="H181" s="83">
        <f>VLOOKUP($C181,Data,6,FALSE)</f>
        <v>0</v>
      </c>
      <c r="I181" s="145" t="str">
        <f>IF(E181=0," ",IF((G181/E181*100)&lt;1000,G181/E181*100,999))</f>
        <v> </v>
      </c>
      <c r="J181" s="146" t="str">
        <f>IF(F181=0," ",IF((H181/F181*100)&lt;1000,H181/F181*100,999))</f>
        <v> </v>
      </c>
      <c r="K181" s="176">
        <f>H181-F181</f>
        <v>0</v>
      </c>
      <c r="L181" s="88">
        <f>H181-G181</f>
        <v>-14</v>
      </c>
      <c r="M181" s="92">
        <f>G181+H181</f>
        <v>14</v>
      </c>
    </row>
    <row r="182" spans="1:13" s="78" customFormat="1" ht="11.25" customHeight="1">
      <c r="A182" s="155">
        <v>170</v>
      </c>
      <c r="B182" s="143"/>
      <c r="C182" s="101" t="s">
        <v>307</v>
      </c>
      <c r="D182" s="156" t="s">
        <v>308</v>
      </c>
      <c r="E182" s="102">
        <f>VLOOKUP($C182,Data,3,FALSE)</f>
        <v>144</v>
      </c>
      <c r="F182" s="103">
        <f>VLOOKUP($C182,Data,4,FALSE)</f>
        <v>0</v>
      </c>
      <c r="G182" s="102">
        <f>VLOOKUP($C182,Data,5,FALSE)</f>
        <v>7</v>
      </c>
      <c r="H182" s="105">
        <f>VLOOKUP($C182,Data,6,FALSE)</f>
        <v>0</v>
      </c>
      <c r="I182" s="151">
        <f>IF(E182=0," ",IF((G182/E182*100)&lt;1000,G182/E182*100,999))</f>
        <v>4.861111111111112</v>
      </c>
      <c r="J182" s="152" t="str">
        <f>IF(F182=0," ",IF((H182/F182*100)&lt;1000,H182/F182*100,999))</f>
        <v> </v>
      </c>
      <c r="K182" s="177">
        <f>H182-F182</f>
        <v>0</v>
      </c>
      <c r="L182" s="109">
        <f>H182-G182</f>
        <v>-7</v>
      </c>
      <c r="M182" s="110">
        <f>G182+H182</f>
        <v>7</v>
      </c>
    </row>
    <row r="183" spans="1:13" s="78" customFormat="1" ht="11.25" customHeight="1">
      <c r="A183" s="157">
        <v>171</v>
      </c>
      <c r="B183" s="143"/>
      <c r="C183" s="111" t="s">
        <v>448</v>
      </c>
      <c r="D183" s="158" t="s">
        <v>449</v>
      </c>
      <c r="E183" s="80">
        <f>VLOOKUP($C183,Data,3,FALSE)</f>
        <v>0</v>
      </c>
      <c r="F183" s="81">
        <f>VLOOKUP($C183,Data,4,FALSE)</f>
        <v>0</v>
      </c>
      <c r="G183" s="80">
        <f>VLOOKUP($C183,Data,5,FALSE)</f>
        <v>7</v>
      </c>
      <c r="H183" s="112">
        <f>VLOOKUP($C183,Data,6,FALSE)</f>
        <v>0</v>
      </c>
      <c r="I183" s="153" t="str">
        <f>IF(E183=0," ",IF((G183/E183*100)&lt;1000,G183/E183*100,999))</f>
        <v> </v>
      </c>
      <c r="J183" s="154" t="str">
        <f>IF(F183=0," ",IF((H183/F183*100)&lt;1000,H183/F183*100,999))</f>
        <v> </v>
      </c>
      <c r="K183" s="175">
        <f>H183-F183</f>
        <v>0</v>
      </c>
      <c r="L183" s="114">
        <f>H183-G183</f>
        <v>-7</v>
      </c>
      <c r="M183" s="89">
        <f>G183+H183</f>
        <v>7</v>
      </c>
    </row>
    <row r="184" spans="1:13" s="78" customFormat="1" ht="11.25" customHeight="1">
      <c r="A184" s="147">
        <v>172</v>
      </c>
      <c r="B184" s="143"/>
      <c r="C184" s="79" t="s">
        <v>460</v>
      </c>
      <c r="D184" s="148" t="s">
        <v>461</v>
      </c>
      <c r="E184" s="90">
        <f>VLOOKUP($C184,Data,3,FALSE)</f>
        <v>3</v>
      </c>
      <c r="F184" s="85">
        <f>VLOOKUP($C184,Data,4,FALSE)</f>
        <v>5</v>
      </c>
      <c r="G184" s="90">
        <f>VLOOKUP($C184,Data,5,FALSE)</f>
        <v>6</v>
      </c>
      <c r="H184" s="83">
        <f>VLOOKUP($C184,Data,6,FALSE)</f>
        <v>0</v>
      </c>
      <c r="I184" s="145">
        <f>IF(E184=0," ",IF((G184/E184*100)&lt;1000,G184/E184*100,999))</f>
        <v>200</v>
      </c>
      <c r="J184" s="146">
        <f>IF(F184=0," ",IF((H184/F184*100)&lt;1000,H184/F184*100,999))</f>
        <v>0</v>
      </c>
      <c r="K184" s="176">
        <f>H184-F184</f>
        <v>-5</v>
      </c>
      <c r="L184" s="88">
        <f>H184-G184</f>
        <v>-6</v>
      </c>
      <c r="M184" s="92">
        <f>G184+H184</f>
        <v>6</v>
      </c>
    </row>
    <row r="185" spans="1:13" s="78" customFormat="1" ht="11.25" customHeight="1">
      <c r="A185" s="147">
        <v>173</v>
      </c>
      <c r="B185" s="143"/>
      <c r="C185" s="79" t="s">
        <v>190</v>
      </c>
      <c r="D185" s="148" t="s">
        <v>191</v>
      </c>
      <c r="E185" s="90">
        <f>VLOOKUP($C185,Data,3,FALSE)</f>
        <v>0</v>
      </c>
      <c r="F185" s="85">
        <f>VLOOKUP($C185,Data,4,FALSE)</f>
        <v>0</v>
      </c>
      <c r="G185" s="90">
        <f>VLOOKUP($C185,Data,5,FALSE)</f>
        <v>6</v>
      </c>
      <c r="H185" s="83">
        <f>VLOOKUP($C185,Data,6,FALSE)</f>
        <v>0</v>
      </c>
      <c r="I185" s="145" t="str">
        <f>IF(E185=0," ",IF((G185/E185*100)&lt;1000,G185/E185*100,999))</f>
        <v> </v>
      </c>
      <c r="J185" s="146" t="str">
        <f>IF(F185=0," ",IF((H185/F185*100)&lt;1000,H185/F185*100,999))</f>
        <v> </v>
      </c>
      <c r="K185" s="176">
        <f>H185-F185</f>
        <v>0</v>
      </c>
      <c r="L185" s="88">
        <f>H185-G185</f>
        <v>-6</v>
      </c>
      <c r="M185" s="92">
        <f>G185+H185</f>
        <v>6</v>
      </c>
    </row>
    <row r="186" spans="1:13" s="78" customFormat="1" ht="11.25" customHeight="1">
      <c r="A186" s="147">
        <v>174</v>
      </c>
      <c r="B186" s="143"/>
      <c r="C186" s="79" t="s">
        <v>97</v>
      </c>
      <c r="D186" s="148" t="s">
        <v>98</v>
      </c>
      <c r="E186" s="90">
        <f>VLOOKUP($C186,Data,3,FALSE)</f>
        <v>0</v>
      </c>
      <c r="F186" s="85">
        <f>VLOOKUP($C186,Data,4,FALSE)</f>
        <v>0</v>
      </c>
      <c r="G186" s="90">
        <f>VLOOKUP($C186,Data,5,FALSE)</f>
        <v>6</v>
      </c>
      <c r="H186" s="83">
        <f>VLOOKUP($C186,Data,6,FALSE)</f>
        <v>0</v>
      </c>
      <c r="I186" s="145" t="str">
        <f>IF(E186=0," ",IF((G186/E186*100)&lt;1000,G186/E186*100,999))</f>
        <v> </v>
      </c>
      <c r="J186" s="146" t="str">
        <f>IF(F186=0," ",IF((H186/F186*100)&lt;1000,H186/F186*100,999))</f>
        <v> </v>
      </c>
      <c r="K186" s="176">
        <f>H186-F186</f>
        <v>0</v>
      </c>
      <c r="L186" s="88">
        <f>H186-G186</f>
        <v>-6</v>
      </c>
      <c r="M186" s="92">
        <f>G186+H186</f>
        <v>6</v>
      </c>
    </row>
    <row r="187" spans="1:13" s="78" customFormat="1" ht="11.25" customHeight="1">
      <c r="A187" s="149">
        <v>175</v>
      </c>
      <c r="B187" s="143"/>
      <c r="C187" s="93" t="s">
        <v>380</v>
      </c>
      <c r="D187" s="150" t="s">
        <v>381</v>
      </c>
      <c r="E187" s="94">
        <f>VLOOKUP($C187,Data,3,FALSE)</f>
        <v>6</v>
      </c>
      <c r="F187" s="95">
        <f>VLOOKUP($C187,Data,4,FALSE)</f>
        <v>2</v>
      </c>
      <c r="G187" s="94">
        <f>VLOOKUP($C187,Data,5,FALSE)</f>
        <v>5</v>
      </c>
      <c r="H187" s="97">
        <f>VLOOKUP($C187,Data,6,FALSE)</f>
        <v>0</v>
      </c>
      <c r="I187" s="151">
        <f>IF(E187=0," ",IF((G187/E187*100)&lt;1000,G187/E187*100,999))</f>
        <v>83.33333333333334</v>
      </c>
      <c r="J187" s="152">
        <f>IF(F187=0," ",IF((H187/F187*100)&lt;1000,H187/F187*100,999))</f>
        <v>0</v>
      </c>
      <c r="K187" s="177">
        <f>H187-F187</f>
        <v>-2</v>
      </c>
      <c r="L187" s="99">
        <f>H187-G187</f>
        <v>-5</v>
      </c>
      <c r="M187" s="100">
        <f>G187+H187</f>
        <v>5</v>
      </c>
    </row>
    <row r="188" spans="1:13" s="78" customFormat="1" ht="11.25" customHeight="1">
      <c r="A188" s="142">
        <v>176</v>
      </c>
      <c r="B188" s="143"/>
      <c r="C188" s="68" t="s">
        <v>301</v>
      </c>
      <c r="D188" s="144" t="s">
        <v>302</v>
      </c>
      <c r="E188" s="69">
        <f>VLOOKUP($C188,Data,3,FALSE)</f>
        <v>0</v>
      </c>
      <c r="F188" s="70">
        <f>VLOOKUP($C188,Data,4,FALSE)</f>
        <v>0</v>
      </c>
      <c r="G188" s="69">
        <f>VLOOKUP($C188,Data,5,FALSE)</f>
        <v>3</v>
      </c>
      <c r="H188" s="72">
        <f>VLOOKUP($C188,Data,6,FALSE)</f>
        <v>0</v>
      </c>
      <c r="I188" s="153" t="str">
        <f>IF(E188=0," ",IF((G188/E188*100)&lt;1000,G188/E188*100,999))</f>
        <v> </v>
      </c>
      <c r="J188" s="154" t="str">
        <f>IF(F188=0," ",IF((H188/F188*100)&lt;1000,H188/F188*100,999))</f>
        <v> </v>
      </c>
      <c r="K188" s="175">
        <f>H188-F188</f>
        <v>0</v>
      </c>
      <c r="L188" s="76">
        <f>H188-G188</f>
        <v>-3</v>
      </c>
      <c r="M188" s="77">
        <f>G188+H188</f>
        <v>3</v>
      </c>
    </row>
    <row r="189" spans="1:13" s="78" customFormat="1" ht="11.25" customHeight="1">
      <c r="A189" s="147">
        <v>177</v>
      </c>
      <c r="B189" s="143"/>
      <c r="C189" s="79" t="s">
        <v>321</v>
      </c>
      <c r="D189" s="148" t="s">
        <v>322</v>
      </c>
      <c r="E189" s="90">
        <f>VLOOKUP($C189,Data,3,FALSE)</f>
        <v>5</v>
      </c>
      <c r="F189" s="85">
        <f>VLOOKUP($C189,Data,4,FALSE)</f>
        <v>29</v>
      </c>
      <c r="G189" s="90">
        <f>VLOOKUP($C189,Data,5,FALSE)</f>
        <v>2</v>
      </c>
      <c r="H189" s="83">
        <f>VLOOKUP($C189,Data,6,FALSE)</f>
        <v>0</v>
      </c>
      <c r="I189" s="145">
        <f>IF(E189=0," ",IF((G189/E189*100)&lt;1000,G189/E189*100,999))</f>
        <v>40</v>
      </c>
      <c r="J189" s="146">
        <f>IF(F189=0," ",IF((H189/F189*100)&lt;1000,H189/F189*100,999))</f>
        <v>0</v>
      </c>
      <c r="K189" s="176">
        <f>H189-F189</f>
        <v>-29</v>
      </c>
      <c r="L189" s="88">
        <f>H189-G189</f>
        <v>-2</v>
      </c>
      <c r="M189" s="92">
        <f>G189+H189</f>
        <v>2</v>
      </c>
    </row>
    <row r="190" spans="1:13" s="78" customFormat="1" ht="11.25" customHeight="1">
      <c r="A190" s="147">
        <v>178</v>
      </c>
      <c r="B190" s="143"/>
      <c r="C190" s="79" t="s">
        <v>141</v>
      </c>
      <c r="D190" s="148" t="s">
        <v>142</v>
      </c>
      <c r="E190" s="90">
        <f>VLOOKUP($C190,Data,3,FALSE)</f>
        <v>0</v>
      </c>
      <c r="F190" s="85">
        <f>VLOOKUP($C190,Data,4,FALSE)</f>
        <v>0</v>
      </c>
      <c r="G190" s="90">
        <f>VLOOKUP($C190,Data,5,FALSE)</f>
        <v>1</v>
      </c>
      <c r="H190" s="83">
        <f>VLOOKUP($C190,Data,6,FALSE)</f>
        <v>0</v>
      </c>
      <c r="I190" s="145" t="str">
        <f>IF(E190=0," ",IF((G190/E190*100)&lt;1000,G190/E190*100,999))</f>
        <v> </v>
      </c>
      <c r="J190" s="146" t="str">
        <f>IF(F190=0," ",IF((H190/F190*100)&lt;1000,H190/F190*100,999))</f>
        <v> </v>
      </c>
      <c r="K190" s="176">
        <f>H190-F190</f>
        <v>0</v>
      </c>
      <c r="L190" s="88">
        <f>H190-G190</f>
        <v>-1</v>
      </c>
      <c r="M190" s="92">
        <f>G190+H190</f>
        <v>1</v>
      </c>
    </row>
    <row r="191" spans="1:13" s="78" customFormat="1" ht="11.25" customHeight="1">
      <c r="A191" s="147">
        <v>179</v>
      </c>
      <c r="B191" s="143"/>
      <c r="C191" s="79" t="s">
        <v>244</v>
      </c>
      <c r="D191" s="148" t="s">
        <v>245</v>
      </c>
      <c r="E191" s="90">
        <f>VLOOKUP($C191,Data,3,FALSE)</f>
        <v>0</v>
      </c>
      <c r="F191" s="85">
        <f>VLOOKUP($C191,Data,4,FALSE)</f>
        <v>0</v>
      </c>
      <c r="G191" s="90">
        <f>VLOOKUP($C191,Data,5,FALSE)</f>
        <v>1</v>
      </c>
      <c r="H191" s="83">
        <f>VLOOKUP($C191,Data,6,FALSE)</f>
        <v>0</v>
      </c>
      <c r="I191" s="145" t="str">
        <f>IF(E191=0," ",IF((G191/E191*100)&lt;1000,G191/E191*100,999))</f>
        <v> </v>
      </c>
      <c r="J191" s="146" t="str">
        <f>IF(F191=0," ",IF((H191/F191*100)&lt;1000,H191/F191*100,999))</f>
        <v> </v>
      </c>
      <c r="K191" s="176">
        <f>H191-F191</f>
        <v>0</v>
      </c>
      <c r="L191" s="88">
        <f>H191-G191</f>
        <v>-1</v>
      </c>
      <c r="M191" s="92">
        <f>G191+H191</f>
        <v>1</v>
      </c>
    </row>
    <row r="192" spans="1:13" s="78" customFormat="1" ht="11.25" customHeight="1">
      <c r="A192" s="155">
        <v>180</v>
      </c>
      <c r="B192" s="143"/>
      <c r="C192" s="101" t="s">
        <v>109</v>
      </c>
      <c r="D192" s="156" t="s">
        <v>110</v>
      </c>
      <c r="E192" s="102">
        <f>VLOOKUP($C192,Data,3,FALSE)</f>
        <v>1</v>
      </c>
      <c r="F192" s="103">
        <f>VLOOKUP($C192,Data,4,FALSE)</f>
        <v>0</v>
      </c>
      <c r="G192" s="102">
        <f>VLOOKUP($C192,Data,5,FALSE)</f>
        <v>1</v>
      </c>
      <c r="H192" s="105">
        <f>VLOOKUP($C192,Data,6,FALSE)</f>
        <v>0</v>
      </c>
      <c r="I192" s="151">
        <f>IF(E192=0," ",IF((G192/E192*100)&lt;1000,G192/E192*100,999))</f>
        <v>100</v>
      </c>
      <c r="J192" s="152" t="str">
        <f>IF(F192=0," ",IF((H192/F192*100)&lt;1000,H192/F192*100,999))</f>
        <v> </v>
      </c>
      <c r="K192" s="177">
        <f>H192-F192</f>
        <v>0</v>
      </c>
      <c r="L192" s="109">
        <f>H192-G192</f>
        <v>-1</v>
      </c>
      <c r="M192" s="110">
        <f>G192+H192</f>
        <v>1</v>
      </c>
    </row>
    <row r="193" spans="1:13" s="78" customFormat="1" ht="11.25" customHeight="1">
      <c r="A193" s="157">
        <v>181</v>
      </c>
      <c r="B193" s="143"/>
      <c r="C193" s="111" t="s">
        <v>368</v>
      </c>
      <c r="D193" s="158" t="s">
        <v>369</v>
      </c>
      <c r="E193" s="80">
        <f>VLOOKUP($C193,Data,3,FALSE)</f>
        <v>105</v>
      </c>
      <c r="F193" s="81">
        <f>VLOOKUP($C193,Data,4,FALSE)</f>
        <v>0</v>
      </c>
      <c r="G193" s="80">
        <f>VLOOKUP($C193,Data,5,FALSE)</f>
        <v>1</v>
      </c>
      <c r="H193" s="112">
        <f>VLOOKUP($C193,Data,6,FALSE)</f>
        <v>0</v>
      </c>
      <c r="I193" s="153">
        <f>IF(E193=0," ",IF((G193/E193*100)&lt;1000,G193/E193*100,999))</f>
        <v>0.9523809523809524</v>
      </c>
      <c r="J193" s="154" t="str">
        <f>IF(F193=0," ",IF((H193/F193*100)&lt;1000,H193/F193*100,999))</f>
        <v> </v>
      </c>
      <c r="K193" s="175">
        <f>H193-F193</f>
        <v>0</v>
      </c>
      <c r="L193" s="114">
        <f>H193-G193</f>
        <v>-1</v>
      </c>
      <c r="M193" s="89">
        <f>G193+H193</f>
        <v>1</v>
      </c>
    </row>
    <row r="194" spans="1:13" s="78" customFormat="1" ht="11.25" customHeight="1">
      <c r="A194" s="147">
        <v>182</v>
      </c>
      <c r="B194" s="143"/>
      <c r="C194" s="79" t="s">
        <v>136</v>
      </c>
      <c r="D194" s="148" t="s">
        <v>137</v>
      </c>
      <c r="E194" s="90">
        <f>VLOOKUP($C194,Data,3,FALSE)</f>
        <v>49</v>
      </c>
      <c r="F194" s="85">
        <f>VLOOKUP($C194,Data,4,FALSE)</f>
        <v>109</v>
      </c>
      <c r="G194" s="90">
        <f>VLOOKUP($C194,Data,5,FALSE)</f>
        <v>0</v>
      </c>
      <c r="H194" s="83">
        <f>VLOOKUP($C194,Data,6,FALSE)</f>
        <v>0</v>
      </c>
      <c r="I194" s="145">
        <f>IF(E194=0," ",IF((G194/E194*100)&lt;1000,G194/E194*100,999))</f>
        <v>0</v>
      </c>
      <c r="J194" s="146">
        <f>IF(F194=0," ",IF((H194/F194*100)&lt;1000,H194/F194*100,999))</f>
        <v>0</v>
      </c>
      <c r="K194" s="176">
        <f>H194-F194</f>
        <v>-109</v>
      </c>
      <c r="L194" s="88">
        <f>H194-G194</f>
        <v>0</v>
      </c>
      <c r="M194" s="92">
        <f>G194+H194</f>
        <v>0</v>
      </c>
    </row>
    <row r="195" spans="1:13" s="78" customFormat="1" ht="11.25" customHeight="1">
      <c r="A195" s="147">
        <v>183</v>
      </c>
      <c r="B195" s="143"/>
      <c r="C195" s="79" t="s">
        <v>405</v>
      </c>
      <c r="D195" s="148" t="s">
        <v>406</v>
      </c>
      <c r="E195" s="90">
        <f>VLOOKUP($C195,Data,3,FALSE)</f>
        <v>0</v>
      </c>
      <c r="F195" s="85">
        <f>VLOOKUP($C195,Data,4,FALSE)</f>
        <v>0</v>
      </c>
      <c r="G195" s="90">
        <f>VLOOKUP($C195,Data,5,FALSE)</f>
        <v>0</v>
      </c>
      <c r="H195" s="83">
        <f>VLOOKUP($C195,Data,6,FALSE)</f>
        <v>0</v>
      </c>
      <c r="I195" s="145" t="str">
        <f>IF(E195=0," ",IF((G195/E195*100)&lt;1000,G195/E195*100,999))</f>
        <v> </v>
      </c>
      <c r="J195" s="146" t="str">
        <f>IF(F195=0," ",IF((H195/F195*100)&lt;1000,H195/F195*100,999))</f>
        <v> </v>
      </c>
      <c r="K195" s="176">
        <f>H195-F195</f>
        <v>0</v>
      </c>
      <c r="L195" s="88">
        <f>H195-G195</f>
        <v>0</v>
      </c>
      <c r="M195" s="92">
        <f>G195+H195</f>
        <v>0</v>
      </c>
    </row>
    <row r="196" spans="1:13" s="78" customFormat="1" ht="11.25" customHeight="1">
      <c r="A196" s="147">
        <v>184</v>
      </c>
      <c r="B196" s="143"/>
      <c r="C196" s="79" t="s">
        <v>143</v>
      </c>
      <c r="D196" s="148" t="s">
        <v>144</v>
      </c>
      <c r="E196" s="90">
        <f>VLOOKUP($C196,Data,3,FALSE)</f>
        <v>126</v>
      </c>
      <c r="F196" s="85">
        <f>VLOOKUP($C196,Data,4,FALSE)</f>
        <v>138</v>
      </c>
      <c r="G196" s="90">
        <f>VLOOKUP($C196,Data,5,FALSE)</f>
        <v>0</v>
      </c>
      <c r="H196" s="83">
        <f>VLOOKUP($C196,Data,6,FALSE)</f>
        <v>0</v>
      </c>
      <c r="I196" s="145">
        <f>IF(E196=0," ",IF((G196/E196*100)&lt;1000,G196/E196*100,999))</f>
        <v>0</v>
      </c>
      <c r="J196" s="146">
        <f>IF(F196=0," ",IF((H196/F196*100)&lt;1000,H196/F196*100,999))</f>
        <v>0</v>
      </c>
      <c r="K196" s="176">
        <f>H196-F196</f>
        <v>-138</v>
      </c>
      <c r="L196" s="88">
        <f>H196-G196</f>
        <v>0</v>
      </c>
      <c r="M196" s="92">
        <f>G196+H196</f>
        <v>0</v>
      </c>
    </row>
    <row r="197" spans="1:13" s="78" customFormat="1" ht="11.25" customHeight="1">
      <c r="A197" s="149">
        <v>185</v>
      </c>
      <c r="B197" s="143"/>
      <c r="C197" s="93" t="s">
        <v>305</v>
      </c>
      <c r="D197" s="150" t="s">
        <v>306</v>
      </c>
      <c r="E197" s="94">
        <f>VLOOKUP($C197,Data,3,FALSE)</f>
        <v>0</v>
      </c>
      <c r="F197" s="95">
        <f>VLOOKUP($C197,Data,4,FALSE)</f>
        <v>58</v>
      </c>
      <c r="G197" s="94">
        <f>VLOOKUP($C197,Data,5,FALSE)</f>
        <v>0</v>
      </c>
      <c r="H197" s="97">
        <f>VLOOKUP($C197,Data,6,FALSE)</f>
        <v>0</v>
      </c>
      <c r="I197" s="151" t="str">
        <f>IF(E197=0," ",IF((G197/E197*100)&lt;1000,G197/E197*100,999))</f>
        <v> </v>
      </c>
      <c r="J197" s="152">
        <f>IF(F197=0," ",IF((H197/F197*100)&lt;1000,H197/F197*100,999))</f>
        <v>0</v>
      </c>
      <c r="K197" s="177">
        <f>H197-F197</f>
        <v>-58</v>
      </c>
      <c r="L197" s="99">
        <f>H197-G197</f>
        <v>0</v>
      </c>
      <c r="M197" s="100">
        <f>G197+H197</f>
        <v>0</v>
      </c>
    </row>
    <row r="198" spans="1:13" s="78" customFormat="1" ht="11.25" customHeight="1">
      <c r="A198" s="142">
        <v>186</v>
      </c>
      <c r="B198" s="143"/>
      <c r="C198" s="68" t="s">
        <v>237</v>
      </c>
      <c r="D198" s="144" t="s">
        <v>238</v>
      </c>
      <c r="E198" s="69">
        <f>VLOOKUP($C198,Data,3,FALSE)</f>
        <v>1</v>
      </c>
      <c r="F198" s="70">
        <f>VLOOKUP($C198,Data,4,FALSE)</f>
        <v>95</v>
      </c>
      <c r="G198" s="69">
        <f>VLOOKUP($C198,Data,5,FALSE)</f>
        <v>0</v>
      </c>
      <c r="H198" s="72">
        <f>VLOOKUP($C198,Data,6,FALSE)</f>
        <v>0</v>
      </c>
      <c r="I198" s="153">
        <f>IF(E198=0," ",IF((G198/E198*100)&lt;1000,G198/E198*100,999))</f>
        <v>0</v>
      </c>
      <c r="J198" s="154">
        <f>IF(F198=0," ",IF((H198/F198*100)&lt;1000,H198/F198*100,999))</f>
        <v>0</v>
      </c>
      <c r="K198" s="175">
        <f>H198-F198</f>
        <v>-95</v>
      </c>
      <c r="L198" s="76">
        <f>H198-G198</f>
        <v>0</v>
      </c>
      <c r="M198" s="77">
        <f>G198+H198</f>
        <v>0</v>
      </c>
    </row>
    <row r="199" spans="1:13" s="78" customFormat="1" ht="11.25" customHeight="1">
      <c r="A199" s="147">
        <v>187</v>
      </c>
      <c r="B199" s="143"/>
      <c r="C199" s="79" t="s">
        <v>149</v>
      </c>
      <c r="D199" s="148" t="s">
        <v>150</v>
      </c>
      <c r="E199" s="90">
        <f>VLOOKUP($C199,Data,3,FALSE)</f>
        <v>0</v>
      </c>
      <c r="F199" s="85">
        <f>VLOOKUP($C199,Data,4,FALSE)</f>
        <v>0</v>
      </c>
      <c r="G199" s="90">
        <f>VLOOKUP($C199,Data,5,FALSE)</f>
        <v>0</v>
      </c>
      <c r="H199" s="83">
        <f>VLOOKUP($C199,Data,6,FALSE)</f>
        <v>0</v>
      </c>
      <c r="I199" s="145" t="str">
        <f>IF(E199=0," ",IF((G199/E199*100)&lt;1000,G199/E199*100,999))</f>
        <v> </v>
      </c>
      <c r="J199" s="146" t="str">
        <f>IF(F199=0," ",IF((H199/F199*100)&lt;1000,H199/F199*100,999))</f>
        <v> </v>
      </c>
      <c r="K199" s="176">
        <f>H199-F199</f>
        <v>0</v>
      </c>
      <c r="L199" s="88">
        <f>H199-G199</f>
        <v>0</v>
      </c>
      <c r="M199" s="92">
        <f>G199+H199</f>
        <v>0</v>
      </c>
    </row>
    <row r="200" spans="1:13" s="78" customFormat="1" ht="11.25" customHeight="1">
      <c r="A200" s="147">
        <v>188</v>
      </c>
      <c r="B200" s="143"/>
      <c r="C200" s="79" t="s">
        <v>204</v>
      </c>
      <c r="D200" s="148" t="s">
        <v>205</v>
      </c>
      <c r="E200" s="90">
        <f>VLOOKUP($C200,Data,3,FALSE)</f>
        <v>0</v>
      </c>
      <c r="F200" s="85">
        <f>VLOOKUP($C200,Data,4,FALSE)</f>
        <v>53</v>
      </c>
      <c r="G200" s="90">
        <f>VLOOKUP($C200,Data,5,FALSE)</f>
        <v>0</v>
      </c>
      <c r="H200" s="83">
        <f>VLOOKUP($C200,Data,6,FALSE)</f>
        <v>0</v>
      </c>
      <c r="I200" s="145" t="str">
        <f>IF(E200=0," ",IF((G200/E200*100)&lt;1000,G200/E200*100,999))</f>
        <v> </v>
      </c>
      <c r="J200" s="146">
        <f>IF(F200=0," ",IF((H200/F200*100)&lt;1000,H200/F200*100,999))</f>
        <v>0</v>
      </c>
      <c r="K200" s="176">
        <f>H200-F200</f>
        <v>-53</v>
      </c>
      <c r="L200" s="88">
        <f>H200-G200</f>
        <v>0</v>
      </c>
      <c r="M200" s="92">
        <f>G200+H200</f>
        <v>0</v>
      </c>
    </row>
    <row r="201" spans="1:13" s="78" customFormat="1" ht="11.25" customHeight="1">
      <c r="A201" s="147">
        <v>189</v>
      </c>
      <c r="B201" s="143"/>
      <c r="C201" s="79" t="s">
        <v>115</v>
      </c>
      <c r="D201" s="148" t="s">
        <v>116</v>
      </c>
      <c r="E201" s="90">
        <f>VLOOKUP($C201,Data,3,FALSE)</f>
        <v>1</v>
      </c>
      <c r="F201" s="85">
        <f>VLOOKUP($C201,Data,4,FALSE)</f>
        <v>0</v>
      </c>
      <c r="G201" s="90">
        <f>VLOOKUP($C201,Data,5,FALSE)</f>
        <v>0</v>
      </c>
      <c r="H201" s="83">
        <f>VLOOKUP($C201,Data,6,FALSE)</f>
        <v>0</v>
      </c>
      <c r="I201" s="145">
        <f>IF(E201=0," ",IF((G201/E201*100)&lt;1000,G201/E201*100,999))</f>
        <v>0</v>
      </c>
      <c r="J201" s="146" t="str">
        <f>IF(F201=0," ",IF((H201/F201*100)&lt;1000,H201/F201*100,999))</f>
        <v> </v>
      </c>
      <c r="K201" s="176">
        <f>H201-F201</f>
        <v>0</v>
      </c>
      <c r="L201" s="88">
        <f>H201-G201</f>
        <v>0</v>
      </c>
      <c r="M201" s="92">
        <f>G201+H201</f>
        <v>0</v>
      </c>
    </row>
    <row r="202" spans="1:13" s="78" customFormat="1" ht="11.25" customHeight="1">
      <c r="A202" s="155">
        <v>190</v>
      </c>
      <c r="B202" s="143"/>
      <c r="C202" s="101" t="s">
        <v>200</v>
      </c>
      <c r="D202" s="156" t="s">
        <v>201</v>
      </c>
      <c r="E202" s="102">
        <f>VLOOKUP($C202,Data,3,FALSE)</f>
        <v>0</v>
      </c>
      <c r="F202" s="103">
        <f>VLOOKUP($C202,Data,4,FALSE)</f>
        <v>19</v>
      </c>
      <c r="G202" s="102">
        <f>VLOOKUP($C202,Data,5,FALSE)</f>
        <v>0</v>
      </c>
      <c r="H202" s="105">
        <f>VLOOKUP($C202,Data,6,FALSE)</f>
        <v>0</v>
      </c>
      <c r="I202" s="151" t="str">
        <f>IF(E202=0," ",IF((G202/E202*100)&lt;1000,G202/E202*100,999))</f>
        <v> </v>
      </c>
      <c r="J202" s="152">
        <f>IF(F202=0," ",IF((H202/F202*100)&lt;1000,H202/F202*100,999))</f>
        <v>0</v>
      </c>
      <c r="K202" s="177">
        <f>H202-F202</f>
        <v>-19</v>
      </c>
      <c r="L202" s="109">
        <f>H202-G202</f>
        <v>0</v>
      </c>
      <c r="M202" s="110">
        <f>G202+H202</f>
        <v>0</v>
      </c>
    </row>
    <row r="203" spans="1:13" s="78" customFormat="1" ht="11.25" customHeight="1">
      <c r="A203" s="157">
        <v>191</v>
      </c>
      <c r="B203" s="143"/>
      <c r="C203" s="111" t="s">
        <v>188</v>
      </c>
      <c r="D203" s="158" t="s">
        <v>189</v>
      </c>
      <c r="E203" s="80">
        <f>VLOOKUP($C203,Data,3,FALSE)</f>
        <v>0</v>
      </c>
      <c r="F203" s="81">
        <f>VLOOKUP($C203,Data,4,FALSE)</f>
        <v>0</v>
      </c>
      <c r="G203" s="80">
        <f>VLOOKUP($C203,Data,5,FALSE)</f>
        <v>0</v>
      </c>
      <c r="H203" s="112">
        <f>VLOOKUP($C203,Data,6,FALSE)</f>
        <v>0</v>
      </c>
      <c r="I203" s="153" t="str">
        <f>IF(E203=0," ",IF((G203/E203*100)&lt;1000,G203/E203*100,999))</f>
        <v> </v>
      </c>
      <c r="J203" s="154" t="str">
        <f>IF(F203=0," ",IF((H203/F203*100)&lt;1000,H203/F203*100,999))</f>
        <v> </v>
      </c>
      <c r="K203" s="175">
        <f>H203-F203</f>
        <v>0</v>
      </c>
      <c r="L203" s="114">
        <f>H203-G203</f>
        <v>0</v>
      </c>
      <c r="M203" s="89">
        <f>G203+H203</f>
        <v>0</v>
      </c>
    </row>
    <row r="204" spans="1:13" s="78" customFormat="1" ht="11.25" customHeight="1">
      <c r="A204" s="147">
        <v>192</v>
      </c>
      <c r="B204" s="143"/>
      <c r="C204" s="79" t="s">
        <v>123</v>
      </c>
      <c r="D204" s="148" t="s">
        <v>124</v>
      </c>
      <c r="E204" s="90">
        <f>VLOOKUP($C204,Data,3,FALSE)</f>
        <v>1</v>
      </c>
      <c r="F204" s="85">
        <f>VLOOKUP($C204,Data,4,FALSE)</f>
        <v>0</v>
      </c>
      <c r="G204" s="90">
        <f>VLOOKUP($C204,Data,5,FALSE)</f>
        <v>0</v>
      </c>
      <c r="H204" s="83">
        <f>VLOOKUP($C204,Data,6,FALSE)</f>
        <v>0</v>
      </c>
      <c r="I204" s="145">
        <f>IF(E204=0," ",IF((G204/E204*100)&lt;1000,G204/E204*100,999))</f>
        <v>0</v>
      </c>
      <c r="J204" s="146" t="str">
        <f>IF(F204=0," ",IF((H204/F204*100)&lt;1000,H204/F204*100,999))</f>
        <v> </v>
      </c>
      <c r="K204" s="176">
        <f>H204-F204</f>
        <v>0</v>
      </c>
      <c r="L204" s="88">
        <f>H204-G204</f>
        <v>0</v>
      </c>
      <c r="M204" s="92">
        <f>G204+H204</f>
        <v>0</v>
      </c>
    </row>
    <row r="205" spans="1:13" s="78" customFormat="1" ht="11.25" customHeight="1">
      <c r="A205" s="147">
        <v>193</v>
      </c>
      <c r="B205" s="143"/>
      <c r="C205" s="79" t="s">
        <v>202</v>
      </c>
      <c r="D205" s="148" t="s">
        <v>203</v>
      </c>
      <c r="E205" s="90">
        <f>VLOOKUP($C205,Data,3,FALSE)</f>
        <v>0</v>
      </c>
      <c r="F205" s="85">
        <f>VLOOKUP($C205,Data,4,FALSE)</f>
        <v>0</v>
      </c>
      <c r="G205" s="90">
        <f>VLOOKUP($C205,Data,5,FALSE)</f>
        <v>0</v>
      </c>
      <c r="H205" s="83">
        <f>VLOOKUP($C205,Data,6,FALSE)</f>
        <v>0</v>
      </c>
      <c r="I205" s="145" t="str">
        <f>IF(E205=0," ",IF((G205/E205*100)&lt;1000,G205/E205*100,999))</f>
        <v> </v>
      </c>
      <c r="J205" s="146" t="str">
        <f>IF(F205=0," ",IF((H205/F205*100)&lt;1000,H205/F205*100,999))</f>
        <v> </v>
      </c>
      <c r="K205" s="176">
        <f>H205-F205</f>
        <v>0</v>
      </c>
      <c r="L205" s="88">
        <f>H205-G205</f>
        <v>0</v>
      </c>
      <c r="M205" s="92">
        <f>G205+H205</f>
        <v>0</v>
      </c>
    </row>
    <row r="206" spans="1:13" s="78" customFormat="1" ht="11.25" customHeight="1">
      <c r="A206" s="147">
        <v>194</v>
      </c>
      <c r="B206" s="143"/>
      <c r="C206" s="79" t="s">
        <v>172</v>
      </c>
      <c r="D206" s="148" t="s">
        <v>173</v>
      </c>
      <c r="E206" s="90">
        <f>VLOOKUP($C206,Data,3,FALSE)</f>
        <v>50</v>
      </c>
      <c r="F206" s="85">
        <f>VLOOKUP($C206,Data,4,FALSE)</f>
        <v>1</v>
      </c>
      <c r="G206" s="90">
        <f>VLOOKUP($C206,Data,5,FALSE)</f>
        <v>0</v>
      </c>
      <c r="H206" s="83">
        <f>VLOOKUP($C206,Data,6,FALSE)</f>
        <v>0</v>
      </c>
      <c r="I206" s="145">
        <f>IF(E206=0," ",IF((G206/E206*100)&lt;1000,G206/E206*100,999))</f>
        <v>0</v>
      </c>
      <c r="J206" s="146">
        <f>IF(F206=0," ",IF((H206/F206*100)&lt;1000,H206/F206*100,999))</f>
        <v>0</v>
      </c>
      <c r="K206" s="176">
        <f>H206-F206</f>
        <v>-1</v>
      </c>
      <c r="L206" s="88">
        <f>H206-G206</f>
        <v>0</v>
      </c>
      <c r="M206" s="92">
        <f>G206+H206</f>
        <v>0</v>
      </c>
    </row>
    <row r="207" spans="1:13" s="78" customFormat="1" ht="11.25" customHeight="1">
      <c r="A207" s="149">
        <v>195</v>
      </c>
      <c r="B207" s="143"/>
      <c r="C207" s="93" t="s">
        <v>446</v>
      </c>
      <c r="D207" s="150" t="s">
        <v>447</v>
      </c>
      <c r="E207" s="94">
        <f>VLOOKUP($C207,Data,3,FALSE)</f>
        <v>0</v>
      </c>
      <c r="F207" s="95">
        <f>VLOOKUP($C207,Data,4,FALSE)</f>
        <v>0</v>
      </c>
      <c r="G207" s="94">
        <f>VLOOKUP($C207,Data,5,FALSE)</f>
        <v>0</v>
      </c>
      <c r="H207" s="97">
        <f>VLOOKUP($C207,Data,6,FALSE)</f>
        <v>0</v>
      </c>
      <c r="I207" s="151" t="str">
        <f>IF(E207=0," ",IF((G207/E207*100)&lt;1000,G207/E207*100,999))</f>
        <v> </v>
      </c>
      <c r="J207" s="152" t="str">
        <f>IF(F207=0," ",IF((H207/F207*100)&lt;1000,H207/F207*100,999))</f>
        <v> </v>
      </c>
      <c r="K207" s="177">
        <f>H207-F207</f>
        <v>0</v>
      </c>
      <c r="L207" s="99">
        <f>H207-G207</f>
        <v>0</v>
      </c>
      <c r="M207" s="100">
        <f>G207+H207</f>
        <v>0</v>
      </c>
    </row>
    <row r="208" spans="1:13" s="78" customFormat="1" ht="11.25" customHeight="1">
      <c r="A208" s="142">
        <v>196</v>
      </c>
      <c r="B208" s="143"/>
      <c r="C208" s="68" t="s">
        <v>180</v>
      </c>
      <c r="D208" s="144" t="s">
        <v>181</v>
      </c>
      <c r="E208" s="69">
        <f>VLOOKUP($C208,Data,3,FALSE)</f>
        <v>0</v>
      </c>
      <c r="F208" s="70">
        <f>VLOOKUP($C208,Data,4,FALSE)</f>
        <v>0</v>
      </c>
      <c r="G208" s="69">
        <f>VLOOKUP($C208,Data,5,FALSE)</f>
        <v>0</v>
      </c>
      <c r="H208" s="72">
        <f>VLOOKUP($C208,Data,6,FALSE)</f>
        <v>0</v>
      </c>
      <c r="I208" s="153" t="str">
        <f>IF(E208=0," ",IF((G208/E208*100)&lt;1000,G208/E208*100,999))</f>
        <v> </v>
      </c>
      <c r="J208" s="154" t="str">
        <f>IF(F208=0," ",IF((H208/F208*100)&lt;1000,H208/F208*100,999))</f>
        <v> </v>
      </c>
      <c r="K208" s="175">
        <f>H208-F208</f>
        <v>0</v>
      </c>
      <c r="L208" s="76">
        <f>H208-G208</f>
        <v>0</v>
      </c>
      <c r="M208" s="77">
        <f>G208+H208</f>
        <v>0</v>
      </c>
    </row>
    <row r="209" spans="1:13" s="78" customFormat="1" ht="11.25" customHeight="1">
      <c r="A209" s="147">
        <v>197</v>
      </c>
      <c r="B209" s="143"/>
      <c r="C209" s="79" t="s">
        <v>174</v>
      </c>
      <c r="D209" s="148" t="s">
        <v>175</v>
      </c>
      <c r="E209" s="90">
        <f>VLOOKUP($C209,Data,3,FALSE)</f>
        <v>1</v>
      </c>
      <c r="F209" s="85">
        <f>VLOOKUP($C209,Data,4,FALSE)</f>
        <v>0</v>
      </c>
      <c r="G209" s="90">
        <f>VLOOKUP($C209,Data,5,FALSE)</f>
        <v>0</v>
      </c>
      <c r="H209" s="83">
        <f>VLOOKUP($C209,Data,6,FALSE)</f>
        <v>0</v>
      </c>
      <c r="I209" s="145">
        <f>IF(E209=0," ",IF((G209/E209*100)&lt;1000,G209/E209*100,999))</f>
        <v>0</v>
      </c>
      <c r="J209" s="146" t="str">
        <f>IF(F209=0," ",IF((H209/F209*100)&lt;1000,H209/F209*100,999))</f>
        <v> </v>
      </c>
      <c r="K209" s="176">
        <f>H209-F209</f>
        <v>0</v>
      </c>
      <c r="L209" s="88">
        <f>H209-G209</f>
        <v>0</v>
      </c>
      <c r="M209" s="92">
        <f>G209+H209</f>
        <v>0</v>
      </c>
    </row>
    <row r="210" spans="1:13" s="78" customFormat="1" ht="11.25" customHeight="1">
      <c r="A210" s="147">
        <v>198</v>
      </c>
      <c r="B210" s="143"/>
      <c r="C210" s="79" t="s">
        <v>411</v>
      </c>
      <c r="D210" s="148" t="s">
        <v>412</v>
      </c>
      <c r="E210" s="90">
        <f>VLOOKUP($C210,Data,3,FALSE)</f>
        <v>0</v>
      </c>
      <c r="F210" s="85">
        <f>VLOOKUP($C210,Data,4,FALSE)</f>
        <v>0</v>
      </c>
      <c r="G210" s="90">
        <f>VLOOKUP($C210,Data,5,FALSE)</f>
        <v>0</v>
      </c>
      <c r="H210" s="83">
        <f>VLOOKUP($C210,Data,6,FALSE)</f>
        <v>0</v>
      </c>
      <c r="I210" s="145" t="str">
        <f>IF(E210=0," ",IF((G210/E210*100)&lt;1000,G210/E210*100,999))</f>
        <v> </v>
      </c>
      <c r="J210" s="146" t="str">
        <f>IF(F210=0," ",IF((H210/F210*100)&lt;1000,H210/F210*100,999))</f>
        <v> </v>
      </c>
      <c r="K210" s="176">
        <f>H210-F210</f>
        <v>0</v>
      </c>
      <c r="L210" s="88">
        <f>H210-G210</f>
        <v>0</v>
      </c>
      <c r="M210" s="92">
        <f>G210+H210</f>
        <v>0</v>
      </c>
    </row>
    <row r="211" spans="1:13" s="78" customFormat="1" ht="11.25" customHeight="1">
      <c r="A211" s="147">
        <v>199</v>
      </c>
      <c r="B211" s="143"/>
      <c r="C211" s="79" t="s">
        <v>192</v>
      </c>
      <c r="D211" s="148" t="s">
        <v>193</v>
      </c>
      <c r="E211" s="90">
        <f>VLOOKUP($C211,Data,3,FALSE)</f>
        <v>0</v>
      </c>
      <c r="F211" s="85">
        <f>VLOOKUP($C211,Data,4,FALSE)</f>
        <v>0</v>
      </c>
      <c r="G211" s="90">
        <f>VLOOKUP($C211,Data,5,FALSE)</f>
        <v>0</v>
      </c>
      <c r="H211" s="83">
        <f>VLOOKUP($C211,Data,6,FALSE)</f>
        <v>0</v>
      </c>
      <c r="I211" s="145" t="str">
        <f>IF(E211=0," ",IF((G211/E211*100)&lt;1000,G211/E211*100,999))</f>
        <v> </v>
      </c>
      <c r="J211" s="146" t="str">
        <f>IF(F211=0," ",IF((H211/F211*100)&lt;1000,H211/F211*100,999))</f>
        <v> </v>
      </c>
      <c r="K211" s="176">
        <f>H211-F211</f>
        <v>0</v>
      </c>
      <c r="L211" s="88">
        <f>H211-G211</f>
        <v>0</v>
      </c>
      <c r="M211" s="92">
        <f>G211+H211</f>
        <v>0</v>
      </c>
    </row>
    <row r="212" spans="1:13" s="78" customFormat="1" ht="11.25" customHeight="1">
      <c r="A212" s="155">
        <v>200</v>
      </c>
      <c r="B212" s="143"/>
      <c r="C212" s="101" t="s">
        <v>358</v>
      </c>
      <c r="D212" s="156" t="s">
        <v>359</v>
      </c>
      <c r="E212" s="102">
        <f>VLOOKUP($C212,Data,3,FALSE)</f>
        <v>2</v>
      </c>
      <c r="F212" s="103">
        <f>VLOOKUP($C212,Data,4,FALSE)</f>
        <v>0</v>
      </c>
      <c r="G212" s="102">
        <f>VLOOKUP($C212,Data,5,FALSE)</f>
        <v>0</v>
      </c>
      <c r="H212" s="105">
        <f>VLOOKUP($C212,Data,6,FALSE)</f>
        <v>0</v>
      </c>
      <c r="I212" s="151">
        <f>IF(E212=0," ",IF((G212/E212*100)&lt;1000,G212/E212*100,999))</f>
        <v>0</v>
      </c>
      <c r="J212" s="152" t="str">
        <f>IF(F212=0," ",IF((H212/F212*100)&lt;1000,H212/F212*100,999))</f>
        <v> </v>
      </c>
      <c r="K212" s="177">
        <f>H212-F212</f>
        <v>0</v>
      </c>
      <c r="L212" s="109">
        <f>H212-G212</f>
        <v>0</v>
      </c>
      <c r="M212" s="110">
        <f>G212+H212</f>
        <v>0</v>
      </c>
    </row>
    <row r="213" spans="1:13" s="78" customFormat="1" ht="11.25" customHeight="1">
      <c r="A213" s="157">
        <v>201</v>
      </c>
      <c r="B213" s="143"/>
      <c r="C213" s="111" t="s">
        <v>166</v>
      </c>
      <c r="D213" s="158" t="s">
        <v>167</v>
      </c>
      <c r="E213" s="80">
        <f>VLOOKUP($C213,Data,3,FALSE)</f>
        <v>0</v>
      </c>
      <c r="F213" s="81">
        <f>VLOOKUP($C213,Data,4,FALSE)</f>
        <v>0</v>
      </c>
      <c r="G213" s="80">
        <f>VLOOKUP($C213,Data,5,FALSE)</f>
        <v>0</v>
      </c>
      <c r="H213" s="112">
        <f>VLOOKUP($C213,Data,6,FALSE)</f>
        <v>0</v>
      </c>
      <c r="I213" s="153" t="str">
        <f>IF(E213=0," ",IF((G213/E213*100)&lt;1000,G213/E213*100,999))</f>
        <v> </v>
      </c>
      <c r="J213" s="154" t="str">
        <f>IF(F213=0," ",IF((H213/F213*100)&lt;1000,H213/F213*100,999))</f>
        <v> </v>
      </c>
      <c r="K213" s="175">
        <f>H213-F213</f>
        <v>0</v>
      </c>
      <c r="L213" s="114">
        <f>H213-G213</f>
        <v>0</v>
      </c>
      <c r="M213" s="89">
        <f>G213+H213</f>
        <v>0</v>
      </c>
    </row>
    <row r="214" spans="1:13" s="78" customFormat="1" ht="12">
      <c r="A214" s="147">
        <v>202</v>
      </c>
      <c r="B214" s="143"/>
      <c r="C214" s="79" t="s">
        <v>121</v>
      </c>
      <c r="D214" s="148" t="s">
        <v>122</v>
      </c>
      <c r="E214" s="90">
        <f>VLOOKUP($C214,Data,3,FALSE)</f>
        <v>0</v>
      </c>
      <c r="F214" s="85">
        <f>VLOOKUP($C214,Data,4,FALSE)</f>
        <v>0</v>
      </c>
      <c r="G214" s="90">
        <f>VLOOKUP($C214,Data,5,FALSE)</f>
        <v>0</v>
      </c>
      <c r="H214" s="83">
        <f>VLOOKUP($C214,Data,6,FALSE)</f>
        <v>0</v>
      </c>
      <c r="I214" s="145" t="str">
        <f>IF(E214=0," ",IF((G214/E214*100)&lt;1000,G214/E214*100,999))</f>
        <v> </v>
      </c>
      <c r="J214" s="146" t="str">
        <f>IF(F214=0," ",IF((H214/F214*100)&lt;1000,H214/F214*100,999))</f>
        <v> </v>
      </c>
      <c r="K214" s="176">
        <f>H214-F214</f>
        <v>0</v>
      </c>
      <c r="L214" s="88">
        <f>H214-G214</f>
        <v>0</v>
      </c>
      <c r="M214" s="92">
        <f>G214+H214</f>
        <v>0</v>
      </c>
    </row>
    <row r="215" spans="1:13" s="78" customFormat="1" ht="11.25" customHeight="1">
      <c r="A215" s="147">
        <v>203</v>
      </c>
      <c r="B215" s="143"/>
      <c r="C215" s="79" t="s">
        <v>208</v>
      </c>
      <c r="D215" s="148" t="s">
        <v>209</v>
      </c>
      <c r="E215" s="90">
        <f>VLOOKUP($C215,Data,3,FALSE)</f>
        <v>0</v>
      </c>
      <c r="F215" s="85">
        <f>VLOOKUP($C215,Data,4,FALSE)</f>
        <v>0</v>
      </c>
      <c r="G215" s="90">
        <f>VLOOKUP($C215,Data,5,FALSE)</f>
        <v>0</v>
      </c>
      <c r="H215" s="83">
        <f>VLOOKUP($C215,Data,6,FALSE)</f>
        <v>0</v>
      </c>
      <c r="I215" s="145" t="str">
        <f>IF(E215=0," ",IF((G215/E215*100)&lt;1000,G215/E215*100,999))</f>
        <v> </v>
      </c>
      <c r="J215" s="146" t="str">
        <f>IF(F215=0," ",IF((H215/F215*100)&lt;1000,H215/F215*100,999))</f>
        <v> </v>
      </c>
      <c r="K215" s="176">
        <f>H215-F215</f>
        <v>0</v>
      </c>
      <c r="L215" s="88">
        <f>H215-G215</f>
        <v>0</v>
      </c>
      <c r="M215" s="92">
        <f>G215+H215</f>
        <v>0</v>
      </c>
    </row>
    <row r="216" spans="1:13" s="78" customFormat="1" ht="11.25" customHeight="1">
      <c r="A216" s="147">
        <v>204</v>
      </c>
      <c r="B216" s="143"/>
      <c r="C216" s="79" t="s">
        <v>386</v>
      </c>
      <c r="D216" s="148" t="s">
        <v>387</v>
      </c>
      <c r="E216" s="90">
        <f>VLOOKUP($C216,Data,3,FALSE)</f>
        <v>0</v>
      </c>
      <c r="F216" s="85">
        <f>VLOOKUP($C216,Data,4,FALSE)</f>
        <v>0</v>
      </c>
      <c r="G216" s="90">
        <f>VLOOKUP($C216,Data,5,FALSE)</f>
        <v>0</v>
      </c>
      <c r="H216" s="83">
        <f>VLOOKUP($C216,Data,6,FALSE)</f>
        <v>0</v>
      </c>
      <c r="I216" s="145" t="str">
        <f>IF(E216=0," ",IF((G216/E216*100)&lt;1000,G216/E216*100,999))</f>
        <v> </v>
      </c>
      <c r="J216" s="146" t="str">
        <f>IF(F216=0," ",IF((H216/F216*100)&lt;1000,H216/F216*100,999))</f>
        <v> </v>
      </c>
      <c r="K216" s="176">
        <f>H216-F216</f>
        <v>0</v>
      </c>
      <c r="L216" s="88">
        <f>H216-G216</f>
        <v>0</v>
      </c>
      <c r="M216" s="92">
        <f>G216+H216</f>
        <v>0</v>
      </c>
    </row>
    <row r="217" spans="1:13" s="78" customFormat="1" ht="11.25" customHeight="1">
      <c r="A217" s="149">
        <v>205</v>
      </c>
      <c r="B217" s="143"/>
      <c r="C217" s="93" t="s">
        <v>147</v>
      </c>
      <c r="D217" s="150" t="s">
        <v>148</v>
      </c>
      <c r="E217" s="94">
        <f>VLOOKUP($C217,Data,3,FALSE)</f>
        <v>0</v>
      </c>
      <c r="F217" s="95">
        <f>VLOOKUP($C217,Data,4,FALSE)</f>
        <v>0</v>
      </c>
      <c r="G217" s="94">
        <f>VLOOKUP($C217,Data,5,FALSE)</f>
        <v>0</v>
      </c>
      <c r="H217" s="97">
        <f>VLOOKUP($C217,Data,6,FALSE)</f>
        <v>0</v>
      </c>
      <c r="I217" s="151" t="str">
        <f>IF(E217=0," ",IF((G217/E217*100)&lt;1000,G217/E217*100,999))</f>
        <v> </v>
      </c>
      <c r="J217" s="152" t="str">
        <f>IF(F217=0," ",IF((H217/F217*100)&lt;1000,H217/F217*100,999))</f>
        <v> </v>
      </c>
      <c r="K217" s="177">
        <f>H217-F217</f>
        <v>0</v>
      </c>
      <c r="L217" s="99">
        <f>H217-G217</f>
        <v>0</v>
      </c>
      <c r="M217" s="100">
        <f>G217+H217</f>
        <v>0</v>
      </c>
    </row>
    <row r="218" spans="1:13" s="78" customFormat="1" ht="12">
      <c r="A218" s="142">
        <v>206</v>
      </c>
      <c r="B218" s="143"/>
      <c r="C218" s="68" t="s">
        <v>325</v>
      </c>
      <c r="D218" s="144" t="s">
        <v>326</v>
      </c>
      <c r="E218" s="69">
        <f>VLOOKUP($C218,Data,3,FALSE)</f>
        <v>0</v>
      </c>
      <c r="F218" s="70">
        <f>VLOOKUP($C218,Data,4,FALSE)</f>
        <v>0</v>
      </c>
      <c r="G218" s="69">
        <f>VLOOKUP($C218,Data,5,FALSE)</f>
        <v>0</v>
      </c>
      <c r="H218" s="72">
        <f>VLOOKUP($C218,Data,6,FALSE)</f>
        <v>0</v>
      </c>
      <c r="I218" s="153" t="str">
        <f>IF(E218=0," ",IF((G218/E218*100)&lt;1000,G218/E218*100,999))</f>
        <v> </v>
      </c>
      <c r="J218" s="154" t="str">
        <f>IF(F218=0," ",IF((H218/F218*100)&lt;1000,H218/F218*100,999))</f>
        <v> </v>
      </c>
      <c r="K218" s="175">
        <f>H218-F218</f>
        <v>0</v>
      </c>
      <c r="L218" s="76">
        <f>H218-G218</f>
        <v>0</v>
      </c>
      <c r="M218" s="77">
        <f>G218+H218</f>
        <v>0</v>
      </c>
    </row>
    <row r="219" spans="1:13" s="78" customFormat="1" ht="12">
      <c r="A219" s="147">
        <v>207</v>
      </c>
      <c r="B219" s="143"/>
      <c r="C219" s="79" t="s">
        <v>437</v>
      </c>
      <c r="D219" s="338" t="s">
        <v>438</v>
      </c>
      <c r="E219" s="90">
        <f>VLOOKUP($C219,Data,3,FALSE)</f>
        <v>0</v>
      </c>
      <c r="F219" s="85">
        <f>VLOOKUP($C219,Data,4,FALSE)</f>
        <v>0</v>
      </c>
      <c r="G219" s="90">
        <f>VLOOKUP($C219,Data,5,FALSE)</f>
        <v>0</v>
      </c>
      <c r="H219" s="83">
        <f>VLOOKUP($C219,Data,6,FALSE)</f>
        <v>0</v>
      </c>
      <c r="I219" s="145" t="str">
        <f>IF(E219=0," ",IF((G219/E219*100)&lt;1000,G219/E219*100,999))</f>
        <v> </v>
      </c>
      <c r="J219" s="146" t="str">
        <f>IF(F219=0," ",IF((H219/F219*100)&lt;1000,H219/F219*100,999))</f>
        <v> </v>
      </c>
      <c r="K219" s="176">
        <f>H219-F219</f>
        <v>0</v>
      </c>
      <c r="L219" s="88">
        <f>H219-G219</f>
        <v>0</v>
      </c>
      <c r="M219" s="92">
        <f>G219+H219</f>
        <v>0</v>
      </c>
    </row>
    <row r="220" spans="1:13" s="78" customFormat="1" ht="12">
      <c r="A220" s="147">
        <v>208</v>
      </c>
      <c r="B220" s="143"/>
      <c r="C220" s="79" t="s">
        <v>409</v>
      </c>
      <c r="D220" s="148" t="s">
        <v>410</v>
      </c>
      <c r="E220" s="90">
        <f>VLOOKUP($C220,Data,3,FALSE)</f>
        <v>0</v>
      </c>
      <c r="F220" s="85">
        <f>VLOOKUP($C220,Data,4,FALSE)</f>
        <v>0</v>
      </c>
      <c r="G220" s="90">
        <f>VLOOKUP($C220,Data,5,FALSE)</f>
        <v>0</v>
      </c>
      <c r="H220" s="83">
        <f>VLOOKUP($C220,Data,6,FALSE)</f>
        <v>0</v>
      </c>
      <c r="I220" s="145" t="str">
        <f>IF(E220=0," ",IF((G220/E220*100)&lt;1000,G220/E220*100,999))</f>
        <v> </v>
      </c>
      <c r="J220" s="146" t="str">
        <f>IF(F220=0," ",IF((H220/F220*100)&lt;1000,H220/F220*100,999))</f>
        <v> </v>
      </c>
      <c r="K220" s="176">
        <f>H220-F220</f>
        <v>0</v>
      </c>
      <c r="L220" s="88">
        <f>H220-G220</f>
        <v>0</v>
      </c>
      <c r="M220" s="92">
        <f>G220+H220</f>
        <v>0</v>
      </c>
    </row>
    <row r="221" spans="1:13" s="78" customFormat="1" ht="11.25" customHeight="1">
      <c r="A221" s="147">
        <v>209</v>
      </c>
      <c r="B221" s="143"/>
      <c r="C221" s="79" t="s">
        <v>319</v>
      </c>
      <c r="D221" s="148" t="s">
        <v>320</v>
      </c>
      <c r="E221" s="90">
        <f>VLOOKUP($C221,Data,3,FALSE)</f>
        <v>0</v>
      </c>
      <c r="F221" s="85">
        <f>VLOOKUP($C221,Data,4,FALSE)</f>
        <v>0</v>
      </c>
      <c r="G221" s="90">
        <f>VLOOKUP($C221,Data,5,FALSE)</f>
        <v>0</v>
      </c>
      <c r="H221" s="83">
        <f>VLOOKUP($C221,Data,6,FALSE)</f>
        <v>0</v>
      </c>
      <c r="I221" s="145" t="str">
        <f>IF(E221=0," ",IF((G221/E221*100)&lt;1000,G221/E221*100,999))</f>
        <v> </v>
      </c>
      <c r="J221" s="146" t="str">
        <f>IF(F221=0," ",IF((H221/F221*100)&lt;1000,H221/F221*100,999))</f>
        <v> </v>
      </c>
      <c r="K221" s="176">
        <f>H221-F221</f>
        <v>0</v>
      </c>
      <c r="L221" s="88">
        <f>H221-G221</f>
        <v>0</v>
      </c>
      <c r="M221" s="92">
        <f>G221+H221</f>
        <v>0</v>
      </c>
    </row>
    <row r="222" spans="1:13" s="78" customFormat="1" ht="11.25" customHeight="1">
      <c r="A222" s="155">
        <v>210</v>
      </c>
      <c r="B222" s="143"/>
      <c r="C222" s="101" t="s">
        <v>427</v>
      </c>
      <c r="D222" s="156" t="s">
        <v>428</v>
      </c>
      <c r="E222" s="102">
        <f>VLOOKUP($C222,Data,3,FALSE)</f>
        <v>0</v>
      </c>
      <c r="F222" s="103">
        <f>VLOOKUP($C222,Data,4,FALSE)</f>
        <v>0</v>
      </c>
      <c r="G222" s="102">
        <f>VLOOKUP($C222,Data,5,FALSE)</f>
        <v>0</v>
      </c>
      <c r="H222" s="105">
        <f>VLOOKUP($C222,Data,6,FALSE)</f>
        <v>0</v>
      </c>
      <c r="I222" s="151" t="str">
        <f>IF(E222=0," ",IF((G222/E222*100)&lt;1000,G222/E222*100,999))</f>
        <v> </v>
      </c>
      <c r="J222" s="152" t="str">
        <f>IF(F222=0," ",IF((H222/F222*100)&lt;1000,H222/F222*100,999))</f>
        <v> </v>
      </c>
      <c r="K222" s="177">
        <f>H222-F222</f>
        <v>0</v>
      </c>
      <c r="L222" s="109">
        <f>H222-G222</f>
        <v>0</v>
      </c>
      <c r="M222" s="110">
        <f>G222+H222</f>
        <v>0</v>
      </c>
    </row>
    <row r="223" spans="1:13" s="78" customFormat="1" ht="12">
      <c r="A223" s="142">
        <v>211</v>
      </c>
      <c r="B223" s="143"/>
      <c r="C223" s="68" t="s">
        <v>89</v>
      </c>
      <c r="D223" s="144" t="s">
        <v>90</v>
      </c>
      <c r="E223" s="69">
        <f>VLOOKUP($C223,Data,3,FALSE)</f>
        <v>0</v>
      </c>
      <c r="F223" s="70">
        <f>VLOOKUP($C223,Data,4,FALSE)</f>
        <v>0</v>
      </c>
      <c r="G223" s="69">
        <f>VLOOKUP($C223,Data,5,FALSE)</f>
        <v>0</v>
      </c>
      <c r="H223" s="72">
        <f>VLOOKUP($C223,Data,6,FALSE)</f>
        <v>0</v>
      </c>
      <c r="I223" s="153" t="str">
        <f>IF(E223=0," ",IF((G223/E223*100)&lt;1000,G223/E223*100,999))</f>
        <v> </v>
      </c>
      <c r="J223" s="154" t="str">
        <f>IF(F223=0," ",IF((H223/F223*100)&lt;1000,H223/F223*100,999))</f>
        <v> </v>
      </c>
      <c r="K223" s="175">
        <f>H223-F223</f>
        <v>0</v>
      </c>
      <c r="L223" s="76">
        <f>H223-G223</f>
        <v>0</v>
      </c>
      <c r="M223" s="77">
        <f>G223+H223</f>
        <v>0</v>
      </c>
    </row>
    <row r="224" spans="1:13" s="78" customFormat="1" ht="12">
      <c r="A224" s="147">
        <v>212</v>
      </c>
      <c r="B224" s="143"/>
      <c r="C224" s="79" t="s">
        <v>87</v>
      </c>
      <c r="D224" s="148" t="s">
        <v>88</v>
      </c>
      <c r="E224" s="90">
        <f>VLOOKUP($C224,Data,3,FALSE)</f>
        <v>1</v>
      </c>
      <c r="F224" s="85">
        <f>VLOOKUP($C224,Data,4,FALSE)</f>
        <v>0</v>
      </c>
      <c r="G224" s="90">
        <f>VLOOKUP($C224,Data,5,FALSE)</f>
        <v>0</v>
      </c>
      <c r="H224" s="83">
        <f>VLOOKUP($C224,Data,6,FALSE)</f>
        <v>0</v>
      </c>
      <c r="I224" s="145">
        <f>IF(E224=0," ",IF((G224/E224*100)&lt;1000,G224/E224*100,999))</f>
        <v>0</v>
      </c>
      <c r="J224" s="146" t="str">
        <f>IF(F224=0," ",IF((H224/F224*100)&lt;1000,H224/F224*100,999))</f>
        <v> </v>
      </c>
      <c r="K224" s="176">
        <f>H224-F224</f>
        <v>0</v>
      </c>
      <c r="L224" s="88">
        <f>H224-G224</f>
        <v>0</v>
      </c>
      <c r="M224" s="92">
        <f>G224+H224</f>
        <v>0</v>
      </c>
    </row>
    <row r="225" spans="1:13" s="78" customFormat="1" ht="12">
      <c r="A225" s="147">
        <v>213</v>
      </c>
      <c r="B225" s="143"/>
      <c r="C225" s="79" t="s">
        <v>95</v>
      </c>
      <c r="D225" s="148" t="s">
        <v>96</v>
      </c>
      <c r="E225" s="90">
        <f>VLOOKUP($C225,Data,3,FALSE)</f>
        <v>0</v>
      </c>
      <c r="F225" s="85">
        <f>VLOOKUP($C225,Data,4,FALSE)</f>
        <v>0</v>
      </c>
      <c r="G225" s="90">
        <f>VLOOKUP($C225,Data,5,FALSE)</f>
        <v>0</v>
      </c>
      <c r="H225" s="83">
        <f>VLOOKUP($C225,Data,6,FALSE)</f>
        <v>0</v>
      </c>
      <c r="I225" s="145" t="str">
        <f>IF(E225=0," ",IF((G225/E225*100)&lt;1000,G225/E225*100,999))</f>
        <v> </v>
      </c>
      <c r="J225" s="146" t="str">
        <f>IF(F225=0," ",IF((H225/F225*100)&lt;1000,H225/F225*100,999))</f>
        <v> </v>
      </c>
      <c r="K225" s="176">
        <f>H225-F225</f>
        <v>0</v>
      </c>
      <c r="L225" s="88">
        <f>H225-G225</f>
        <v>0</v>
      </c>
      <c r="M225" s="92">
        <f>G225+H225</f>
        <v>0</v>
      </c>
    </row>
    <row r="226" spans="1:13" s="78" customFormat="1" ht="12">
      <c r="A226" s="147">
        <v>214</v>
      </c>
      <c r="B226" s="143"/>
      <c r="C226" s="79" t="s">
        <v>134</v>
      </c>
      <c r="D226" s="148" t="s">
        <v>135</v>
      </c>
      <c r="E226" s="90">
        <f>VLOOKUP($C226,Data,3,FALSE)</f>
        <v>0</v>
      </c>
      <c r="F226" s="85">
        <f>VLOOKUP($C226,Data,4,FALSE)</f>
        <v>0</v>
      </c>
      <c r="G226" s="90">
        <f>VLOOKUP($C226,Data,5,FALSE)</f>
        <v>0</v>
      </c>
      <c r="H226" s="83">
        <f>VLOOKUP($C226,Data,6,FALSE)</f>
        <v>0</v>
      </c>
      <c r="I226" s="145" t="str">
        <f>IF(E226=0," ",IF((G226/E226*100)&lt;1000,G226/E226*100,999))</f>
        <v> </v>
      </c>
      <c r="J226" s="146" t="str">
        <f>IF(F226=0," ",IF((H226/F226*100)&lt;1000,H226/F226*100,999))</f>
        <v> </v>
      </c>
      <c r="K226" s="176">
        <f>H226-F226</f>
        <v>0</v>
      </c>
      <c r="L226" s="88">
        <f>H226-G226</f>
        <v>0</v>
      </c>
      <c r="M226" s="92">
        <f>G226+H226</f>
        <v>0</v>
      </c>
    </row>
    <row r="227" spans="1:13" s="78" customFormat="1" ht="12">
      <c r="A227" s="155">
        <v>215</v>
      </c>
      <c r="B227" s="143"/>
      <c r="C227" s="68" t="s">
        <v>196</v>
      </c>
      <c r="D227" s="144" t="s">
        <v>197</v>
      </c>
      <c r="E227" s="69">
        <f>VLOOKUP($C227,Data,3,FALSE)</f>
        <v>0</v>
      </c>
      <c r="F227" s="70">
        <f>VLOOKUP($C227,Data,4,FALSE)</f>
        <v>0</v>
      </c>
      <c r="G227" s="69">
        <f>VLOOKUP($C227,Data,5,FALSE)</f>
        <v>0</v>
      </c>
      <c r="H227" s="72">
        <f>VLOOKUP($C227,Data,6,FALSE)</f>
        <v>0</v>
      </c>
      <c r="I227" s="153" t="str">
        <f>IF(E227=0," ",IF((G227/E227*100)&lt;1000,G227/E227*100,999))</f>
        <v> </v>
      </c>
      <c r="J227" s="154" t="str">
        <f>IF(F227=0," ",IF((H227/F227*100)&lt;1000,H227/F227*100,999))</f>
        <v> </v>
      </c>
      <c r="K227" s="175">
        <f>H227-F227</f>
        <v>0</v>
      </c>
      <c r="L227" s="76">
        <f>H227-G227</f>
        <v>0</v>
      </c>
      <c r="M227" s="77">
        <f>G227+H227</f>
        <v>0</v>
      </c>
    </row>
    <row r="228" spans="1:13" s="78" customFormat="1" ht="12">
      <c r="A228" s="142">
        <v>216</v>
      </c>
      <c r="B228" s="143"/>
      <c r="C228" s="79" t="s">
        <v>254</v>
      </c>
      <c r="D228" s="148" t="s">
        <v>255</v>
      </c>
      <c r="E228" s="90">
        <f>VLOOKUP($C228,Data,3,FALSE)</f>
        <v>0</v>
      </c>
      <c r="F228" s="85">
        <f>VLOOKUP($C228,Data,4,FALSE)</f>
        <v>0</v>
      </c>
      <c r="G228" s="90">
        <f>VLOOKUP($C228,Data,5,FALSE)</f>
        <v>0</v>
      </c>
      <c r="H228" s="83">
        <f>VLOOKUP($C228,Data,6,FALSE)</f>
        <v>0</v>
      </c>
      <c r="I228" s="145" t="str">
        <f>IF(E228=0," ",IF((G228/E228*100)&lt;1000,G228/E228*100,999))</f>
        <v> </v>
      </c>
      <c r="J228" s="146" t="str">
        <f>IF(F228=0," ",IF((H228/F228*100)&lt;1000,H228/F228*100,999))</f>
        <v> </v>
      </c>
      <c r="K228" s="176">
        <f>H228-F228</f>
        <v>0</v>
      </c>
      <c r="L228" s="88">
        <f>H228-G228</f>
        <v>0</v>
      </c>
      <c r="M228" s="92">
        <f>G228+H228</f>
        <v>0</v>
      </c>
    </row>
    <row r="229" spans="1:13" s="78" customFormat="1" ht="11.25" customHeight="1">
      <c r="A229" s="147">
        <v>217</v>
      </c>
      <c r="B229" s="143"/>
      <c r="C229" s="79" t="s">
        <v>311</v>
      </c>
      <c r="D229" s="148" t="s">
        <v>312</v>
      </c>
      <c r="E229" s="90">
        <f>VLOOKUP($C229,Data,3,FALSE)</f>
        <v>0</v>
      </c>
      <c r="F229" s="85">
        <f>VLOOKUP($C229,Data,4,FALSE)</f>
        <v>0</v>
      </c>
      <c r="G229" s="90">
        <f>VLOOKUP($C229,Data,5,FALSE)</f>
        <v>0</v>
      </c>
      <c r="H229" s="83">
        <f>VLOOKUP($C229,Data,6,FALSE)</f>
        <v>0</v>
      </c>
      <c r="I229" s="145" t="str">
        <f>IF(E229=0," ",IF((G229/E229*100)&lt;1000,G229/E229*100,999))</f>
        <v> </v>
      </c>
      <c r="J229" s="146" t="str">
        <f>IF(F229=0," ",IF((H229/F229*100)&lt;1000,H229/F229*100,999))</f>
        <v> </v>
      </c>
      <c r="K229" s="176">
        <f>H229-F229</f>
        <v>0</v>
      </c>
      <c r="L229" s="88">
        <f>H229-G229</f>
        <v>0</v>
      </c>
      <c r="M229" s="92">
        <f>G229+H229</f>
        <v>0</v>
      </c>
    </row>
    <row r="230" spans="1:13" s="78" customFormat="1" ht="12">
      <c r="A230" s="147">
        <v>218</v>
      </c>
      <c r="B230" s="143"/>
      <c r="C230" s="79" t="s">
        <v>335</v>
      </c>
      <c r="D230" s="148" t="s">
        <v>336</v>
      </c>
      <c r="E230" s="90">
        <f>VLOOKUP($C230,Data,3,FALSE)</f>
        <v>41</v>
      </c>
      <c r="F230" s="85">
        <f>VLOOKUP($C230,Data,4,FALSE)</f>
        <v>0</v>
      </c>
      <c r="G230" s="90">
        <f>VLOOKUP($C230,Data,5,FALSE)</f>
        <v>0</v>
      </c>
      <c r="H230" s="83">
        <f>VLOOKUP($C230,Data,6,FALSE)</f>
        <v>0</v>
      </c>
      <c r="I230" s="145">
        <f>IF(E230=0," ",IF((G230/E230*100)&lt;1000,G230/E230*100,999))</f>
        <v>0</v>
      </c>
      <c r="J230" s="146" t="str">
        <f>IF(F230=0," ",IF((H230/F230*100)&lt;1000,H230/F230*100,999))</f>
        <v> </v>
      </c>
      <c r="K230" s="176">
        <f>H230-F230</f>
        <v>0</v>
      </c>
      <c r="L230" s="88">
        <f>H230-G230</f>
        <v>0</v>
      </c>
      <c r="M230" s="92">
        <f>G230+H230</f>
        <v>0</v>
      </c>
    </row>
    <row r="231" spans="1:13" s="78" customFormat="1" ht="12">
      <c r="A231" s="147">
        <v>219</v>
      </c>
      <c r="B231" s="143"/>
      <c r="C231" s="101" t="s">
        <v>337</v>
      </c>
      <c r="D231" s="156" t="s">
        <v>338</v>
      </c>
      <c r="E231" s="102">
        <f>VLOOKUP($C231,Data,3,FALSE)</f>
        <v>0</v>
      </c>
      <c r="F231" s="103">
        <f>VLOOKUP($C231,Data,4,FALSE)</f>
        <v>0</v>
      </c>
      <c r="G231" s="102">
        <f>VLOOKUP($C231,Data,5,FALSE)</f>
        <v>0</v>
      </c>
      <c r="H231" s="105">
        <f>VLOOKUP($C231,Data,6,FALSE)</f>
        <v>0</v>
      </c>
      <c r="I231" s="151" t="str">
        <f>IF(E231=0," ",IF((G231/E231*100)&lt;1000,G231/E231*100,999))</f>
        <v> </v>
      </c>
      <c r="J231" s="152" t="str">
        <f>IF(F231=0," ",IF((H231/F231*100)&lt;1000,H231/F231*100,999))</f>
        <v> </v>
      </c>
      <c r="K231" s="177">
        <f>H231-F231</f>
        <v>0</v>
      </c>
      <c r="L231" s="109">
        <f>H231-G231</f>
        <v>0</v>
      </c>
      <c r="M231" s="110">
        <f>G231+H231</f>
        <v>0</v>
      </c>
    </row>
    <row r="232" spans="1:13" s="78" customFormat="1" ht="12">
      <c r="A232" s="155">
        <v>220</v>
      </c>
      <c r="B232" s="143"/>
      <c r="C232" s="111" t="s">
        <v>378</v>
      </c>
      <c r="D232" s="158" t="s">
        <v>379</v>
      </c>
      <c r="E232" s="80">
        <f>VLOOKUP($C232,Data,3,FALSE)</f>
        <v>0</v>
      </c>
      <c r="F232" s="81">
        <f>VLOOKUP($C232,Data,4,FALSE)</f>
        <v>0</v>
      </c>
      <c r="G232" s="80">
        <f>VLOOKUP($C232,Data,5,FALSE)</f>
        <v>0</v>
      </c>
      <c r="H232" s="112">
        <f>VLOOKUP($C232,Data,6,FALSE)</f>
        <v>0</v>
      </c>
      <c r="I232" s="145" t="str">
        <f>IF(E232=0," ",IF((G232/E232*100)&lt;1000,G232/E232*100,999))</f>
        <v> </v>
      </c>
      <c r="J232" s="146" t="str">
        <f>IF(F232=0," ",IF((H232/F232*100)&lt;1000,H232/F232*100,999))</f>
        <v> </v>
      </c>
      <c r="K232" s="175">
        <f>H232-F232</f>
        <v>0</v>
      </c>
      <c r="L232" s="114">
        <f>H232-G232</f>
        <v>0</v>
      </c>
      <c r="M232" s="89">
        <f>G232+H232</f>
        <v>0</v>
      </c>
    </row>
    <row r="233" spans="1:13" s="78" customFormat="1" ht="12">
      <c r="A233" s="142">
        <v>221</v>
      </c>
      <c r="B233" s="143"/>
      <c r="C233" s="79" t="s">
        <v>403</v>
      </c>
      <c r="D233" s="148" t="s">
        <v>404</v>
      </c>
      <c r="E233" s="90">
        <f>VLOOKUP($C233,Data,3,FALSE)</f>
        <v>0</v>
      </c>
      <c r="F233" s="85">
        <f>VLOOKUP($C233,Data,4,FALSE)</f>
        <v>0</v>
      </c>
      <c r="G233" s="90">
        <f>VLOOKUP($C233,Data,5,FALSE)</f>
        <v>0</v>
      </c>
      <c r="H233" s="83">
        <f>VLOOKUP($C233,Data,6,FALSE)</f>
        <v>0</v>
      </c>
      <c r="I233" s="145" t="str">
        <f>IF(E233=0," ",IF((G233/E233*100)&lt;1000,G233/E233*100,999))</f>
        <v> </v>
      </c>
      <c r="J233" s="146" t="str">
        <f>IF(F233=0," ",IF((H233/F233*100)&lt;1000,H233/F233*100,999))</f>
        <v> </v>
      </c>
      <c r="K233" s="176">
        <f>H233-F233</f>
        <v>0</v>
      </c>
      <c r="L233" s="88">
        <f>H233-G233</f>
        <v>0</v>
      </c>
      <c r="M233" s="92">
        <f>G233+H233</f>
        <v>0</v>
      </c>
    </row>
    <row r="234" spans="1:13" s="78" customFormat="1" ht="11.25" customHeight="1">
      <c r="A234" s="147">
        <v>222</v>
      </c>
      <c r="B234" s="143"/>
      <c r="C234" s="79" t="s">
        <v>415</v>
      </c>
      <c r="D234" s="148" t="s">
        <v>416</v>
      </c>
      <c r="E234" s="90">
        <f>VLOOKUP($C234,Data,3,FALSE)</f>
        <v>0</v>
      </c>
      <c r="F234" s="85">
        <f>VLOOKUP($C234,Data,4,FALSE)</f>
        <v>0</v>
      </c>
      <c r="G234" s="90">
        <f>VLOOKUP($C234,Data,5,FALSE)</f>
        <v>0</v>
      </c>
      <c r="H234" s="83">
        <f>VLOOKUP($C234,Data,6,FALSE)</f>
        <v>0</v>
      </c>
      <c r="I234" s="145" t="str">
        <f>IF(E234=0," ",IF((G234/E234*100)&lt;1000,G234/E234*100,999))</f>
        <v> </v>
      </c>
      <c r="J234" s="146" t="str">
        <f>IF(F234=0," ",IF((H234/F234*100)&lt;1000,H234/F234*100,999))</f>
        <v> </v>
      </c>
      <c r="K234" s="176">
        <f>H234-F234</f>
        <v>0</v>
      </c>
      <c r="L234" s="88">
        <f>H234-G234</f>
        <v>0</v>
      </c>
      <c r="M234" s="92">
        <f>G234+H234</f>
        <v>0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f>VLOOKUP($C235,Data,3,FALSE)</f>
        <v>1</v>
      </c>
      <c r="F235" s="85">
        <f>VLOOKUP($C235,Data,4,FALSE)</f>
        <v>0</v>
      </c>
      <c r="G235" s="90">
        <f>VLOOKUP($C235,Data,5,FALSE)</f>
        <v>0</v>
      </c>
      <c r="H235" s="83">
        <f>VLOOKUP($C235,Data,6,FALSE)</f>
        <v>0</v>
      </c>
      <c r="I235" s="145">
        <f>IF(E235=0," ",IF((G235/E235*100)&lt;1000,G235/E235*100,999))</f>
        <v>0</v>
      </c>
      <c r="J235" s="146" t="str">
        <f>IF(F235=0," ",IF((H235/F235*100)&lt;1000,H235/F235*100,999))</f>
        <v> </v>
      </c>
      <c r="K235" s="176">
        <f>H235-F235</f>
        <v>0</v>
      </c>
      <c r="L235" s="88">
        <f>H235-G235</f>
        <v>0</v>
      </c>
      <c r="M235" s="92">
        <f>G235+H235</f>
        <v>0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f>VLOOKUP($C236,Data,3,FALSE)</f>
        <v>0</v>
      </c>
      <c r="F236" s="103">
        <f>VLOOKUP($C236,Data,4,FALSE)</f>
        <v>0</v>
      </c>
      <c r="G236" s="102">
        <f>VLOOKUP($C236,Data,5,FALSE)</f>
        <v>0</v>
      </c>
      <c r="H236" s="105">
        <f>VLOOKUP($C236,Data,6,FALSE)</f>
        <v>0</v>
      </c>
      <c r="I236" s="151" t="str">
        <f>IF(E236=0," ",IF((G236/E236*100)&lt;1000,G236/E236*100,999))</f>
        <v> </v>
      </c>
      <c r="J236" s="152" t="str">
        <f>IF(F236=0," ",IF((H236/F236*100)&lt;1000,H236/F236*100,999))</f>
        <v> </v>
      </c>
      <c r="K236" s="177">
        <f>H236-F236</f>
        <v>0</v>
      </c>
      <c r="L236" s="109">
        <f>H236-G236</f>
        <v>0</v>
      </c>
      <c r="M236" s="110">
        <f>G236+H236</f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2011-05-16T06:50:32Z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