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ento_zošit" defaultThemeVersion="124226"/>
  <mc:AlternateContent xmlns:mc="http://schemas.openxmlformats.org/markup-compatibility/2006">
    <mc:Choice Requires="x15">
      <x15ac:absPath xmlns:x15ac="http://schemas.microsoft.com/office/spreadsheetml/2010/11/ac" url="C:\Users\gallo\Desktop\"/>
    </mc:Choice>
  </mc:AlternateContent>
  <workbookProtection workbookAlgorithmName="SHA-512" workbookHashValue="9ifugh1Z5EQ/5c/8P8rCZzO3NADOC26UR46P28jLNiCt6vJU+bBSyou2iZrxe7fZBYwkCthzuRbHWmwwvw5g/g==" workbookSaltValue="HxGd3oPNA5uIrNGb+S46MQ==" workbookSpinCount="100000" lockStructure="1"/>
  <bookViews>
    <workbookView xWindow="0" yWindow="0" windowWidth="18885" windowHeight="6870" tabRatio="675" firstSheet="1" activeTab="1"/>
  </bookViews>
  <sheets>
    <sheet name="Malá kalkulačka" sheetId="1" state="hidden" r:id="rId1"/>
    <sheet name="Krok 1- Kalkulačka " sheetId="2" r:id="rId2"/>
    <sheet name="Krok 2- Tabuľky na skopírovanie" sheetId="3" r:id="rId3"/>
    <sheet name="Vysvetlivky ku kroku 1" sheetId="4" r:id="rId4"/>
    <sheet name="Dotknuté subjekty" sheetId="5" state="hidden" r:id="rId5"/>
    <sheet name="vysvetlivky - kalkulačka E.2" sheetId="6" r:id="rId6"/>
    <sheet name="vstupy" sheetId="7" state="hidden" r:id="rId7"/>
    <sheet name="Krok 2- Tabuľky na skopírov_1" sheetId="8" state="hidden" r:id="rId8"/>
  </sheets>
  <externalReferences>
    <externalReference r:id="rId9"/>
  </externalReferences>
  <definedNames>
    <definedName name="Z_9B3BAD7C_18FA_4BA1_ADC7_FF0E752CBBB8_.wvu.Cols" localSheetId="1" hidden="1">'Krok 1- Kalkulačka '!$A:$A,'Krok 1- Kalkulačka '!$J:$J,'Krok 1- Kalkulačka '!$M:$M</definedName>
    <definedName name="Z_9B3BAD7C_18FA_4BA1_ADC7_FF0E752CBBB8_.wvu.Cols" localSheetId="0" hidden="1">'Malá kalkulačka'!$I:$R</definedName>
  </definedNames>
  <calcPr calcId="162913"/>
  <customWorkbookViews>
    <customWorkbookView name="Gajdosikova Jana - osobné zobrazenie" guid="{9B3BAD7C-18FA-4BA1-ADC7-FF0E752CBBB8}" mergeInterval="0" personalView="1" maximized="1" xWindow="-8" yWindow="-8" windowWidth="1936" windowHeight="1056" tabRatio="675" activeSheetId="2"/>
  </customWorkbookViews>
</workbook>
</file>

<file path=xl/calcChain.xml><?xml version="1.0" encoding="utf-8"?>
<calcChain xmlns="http://schemas.openxmlformats.org/spreadsheetml/2006/main">
  <c r="H9" i="2" l="1"/>
  <c r="H12" i="2"/>
  <c r="M9" i="2"/>
  <c r="M12" i="2"/>
  <c r="AN15" i="2"/>
  <c r="AN144" i="2"/>
  <c r="AN18" i="2"/>
  <c r="AN21" i="2"/>
  <c r="AN24" i="2"/>
  <c r="AN27" i="2"/>
  <c r="AN30" i="2"/>
  <c r="AN33" i="2"/>
  <c r="AN36" i="2"/>
  <c r="AN39" i="2"/>
  <c r="AN42" i="2"/>
  <c r="AN45" i="2"/>
  <c r="AN48" i="2"/>
  <c r="AN51" i="2"/>
  <c r="AN54" i="2"/>
  <c r="AN60" i="2"/>
  <c r="AN63" i="2"/>
  <c r="AN66" i="2"/>
  <c r="AN69" i="2"/>
  <c r="AN72" i="2"/>
  <c r="AN75" i="2"/>
  <c r="AN78" i="2"/>
  <c r="AN81" i="2"/>
  <c r="AN84" i="2"/>
  <c r="AN87" i="2"/>
  <c r="AN90" i="2"/>
  <c r="AN93" i="2"/>
  <c r="AN96" i="2"/>
  <c r="AN99" i="2"/>
  <c r="AN102" i="2"/>
  <c r="AN105" i="2"/>
  <c r="AN108" i="2"/>
  <c r="AN111" i="2"/>
  <c r="AN114" i="2"/>
  <c r="AN117" i="2"/>
  <c r="AN120" i="2"/>
  <c r="AN123" i="2"/>
  <c r="AN126" i="2"/>
  <c r="AN129" i="2"/>
  <c r="AN132" i="2"/>
  <c r="AN135" i="2"/>
  <c r="AN138" i="2"/>
  <c r="AN141" i="2"/>
  <c r="AN147" i="2"/>
  <c r="AN150" i="2"/>
  <c r="AN153" i="2"/>
  <c r="AN156" i="2"/>
  <c r="DY15" i="2" l="1"/>
  <c r="DY18" i="2"/>
  <c r="DY21" i="2"/>
  <c r="DY24" i="2"/>
  <c r="DY27" i="2"/>
  <c r="DY30" i="2"/>
  <c r="DY33" i="2"/>
  <c r="DY36" i="2"/>
  <c r="DY39" i="2"/>
  <c r="DY42" i="2"/>
  <c r="DY45" i="2"/>
  <c r="DY48" i="2"/>
  <c r="DY51" i="2"/>
  <c r="DY54" i="2"/>
  <c r="DY57" i="2"/>
  <c r="DY60" i="2"/>
  <c r="DY63" i="2"/>
  <c r="DY66" i="2"/>
  <c r="DY69" i="2"/>
  <c r="DY72" i="2"/>
  <c r="DY75" i="2"/>
  <c r="DY78" i="2"/>
  <c r="DY81" i="2"/>
  <c r="DY84" i="2"/>
  <c r="DY87" i="2"/>
  <c r="DY90" i="2"/>
  <c r="DY93" i="2"/>
  <c r="DY96" i="2"/>
  <c r="DY99" i="2"/>
  <c r="DY102" i="2"/>
  <c r="DY105" i="2"/>
  <c r="DY108" i="2"/>
  <c r="DY111" i="2"/>
  <c r="DY114" i="2"/>
  <c r="DY117" i="2"/>
  <c r="DY120" i="2"/>
  <c r="DY123" i="2"/>
  <c r="DY126" i="2"/>
  <c r="DY129" i="2"/>
  <c r="DY132" i="2"/>
  <c r="DY135" i="2"/>
  <c r="DY138" i="2"/>
  <c r="DY141" i="2"/>
  <c r="DY144" i="2"/>
  <c r="DY147" i="2"/>
  <c r="DY150" i="2"/>
  <c r="DY153" i="2"/>
  <c r="DY156" i="2"/>
  <c r="DX15" i="2"/>
  <c r="DX18" i="2"/>
  <c r="DX21" i="2"/>
  <c r="DX24" i="2"/>
  <c r="DX27" i="2"/>
  <c r="DX30" i="2"/>
  <c r="DX33" i="2"/>
  <c r="DX36" i="2"/>
  <c r="DX39" i="2"/>
  <c r="DX42" i="2"/>
  <c r="DX45" i="2"/>
  <c r="DX48" i="2"/>
  <c r="DX51" i="2"/>
  <c r="DX54" i="2"/>
  <c r="DX57" i="2"/>
  <c r="DX60" i="2"/>
  <c r="DX63" i="2"/>
  <c r="DX66" i="2"/>
  <c r="DX69" i="2"/>
  <c r="DX72" i="2"/>
  <c r="DX75" i="2"/>
  <c r="DX78" i="2"/>
  <c r="DX81" i="2"/>
  <c r="DX84" i="2"/>
  <c r="DX87" i="2"/>
  <c r="DX90" i="2"/>
  <c r="DX93" i="2"/>
  <c r="DX96" i="2"/>
  <c r="DX99" i="2"/>
  <c r="DX102" i="2"/>
  <c r="DX105" i="2"/>
  <c r="DX108" i="2"/>
  <c r="DX111" i="2"/>
  <c r="DX114" i="2"/>
  <c r="DX117" i="2"/>
  <c r="DX120" i="2"/>
  <c r="DX123" i="2"/>
  <c r="DX126" i="2"/>
  <c r="DX129" i="2"/>
  <c r="DX132" i="2"/>
  <c r="DX135" i="2"/>
  <c r="DX138" i="2"/>
  <c r="DX141" i="2"/>
  <c r="DX144" i="2"/>
  <c r="DX147" i="2"/>
  <c r="DX150" i="2"/>
  <c r="DX153" i="2"/>
  <c r="DX156" i="2"/>
  <c r="DZ15" i="2" l="1"/>
  <c r="DZ18" i="2"/>
  <c r="DZ21" i="2"/>
  <c r="DZ24" i="2"/>
  <c r="DZ27" i="2"/>
  <c r="DZ30" i="2"/>
  <c r="DZ33" i="2"/>
  <c r="DZ36" i="2"/>
  <c r="DZ39" i="2"/>
  <c r="DZ42" i="2"/>
  <c r="DZ45" i="2"/>
  <c r="DZ48" i="2"/>
  <c r="DZ51" i="2"/>
  <c r="DZ54" i="2"/>
  <c r="DZ57" i="2"/>
  <c r="DZ60" i="2"/>
  <c r="DZ63" i="2"/>
  <c r="DZ66" i="2"/>
  <c r="DZ69" i="2"/>
  <c r="DZ72" i="2"/>
  <c r="DZ75" i="2"/>
  <c r="DZ78" i="2"/>
  <c r="DZ81" i="2"/>
  <c r="DZ84" i="2"/>
  <c r="DZ87" i="2"/>
  <c r="DZ90" i="2"/>
  <c r="DZ93" i="2"/>
  <c r="DZ96" i="2"/>
  <c r="DZ99" i="2"/>
  <c r="DZ102" i="2"/>
  <c r="DZ105" i="2"/>
  <c r="DZ108" i="2"/>
  <c r="DZ111" i="2"/>
  <c r="DZ114" i="2"/>
  <c r="DZ117" i="2"/>
  <c r="DZ120" i="2"/>
  <c r="DZ123" i="2"/>
  <c r="DZ126" i="2"/>
  <c r="DZ129" i="2"/>
  <c r="DZ132" i="2"/>
  <c r="DZ135" i="2"/>
  <c r="DZ138" i="2"/>
  <c r="DZ141" i="2"/>
  <c r="DZ144" i="2"/>
  <c r="DZ147" i="2"/>
  <c r="DZ150" i="2"/>
  <c r="DZ153" i="2"/>
  <c r="DZ156" i="2"/>
  <c r="AI39" i="2"/>
  <c r="AI42" i="2"/>
  <c r="AI45" i="2"/>
  <c r="AI48" i="2"/>
  <c r="AI51" i="2"/>
  <c r="AI54" i="2"/>
  <c r="AI57" i="2"/>
  <c r="AI60" i="2"/>
  <c r="AI63" i="2"/>
  <c r="AI66" i="2"/>
  <c r="AI69" i="2"/>
  <c r="AI72" i="2"/>
  <c r="AI75" i="2"/>
  <c r="AI78" i="2"/>
  <c r="AI81" i="2"/>
  <c r="AI84" i="2"/>
  <c r="AI87" i="2"/>
  <c r="AI90" i="2"/>
  <c r="AI93" i="2"/>
  <c r="AI96" i="2"/>
  <c r="AI99" i="2"/>
  <c r="AI102" i="2"/>
  <c r="AI105" i="2"/>
  <c r="AI108" i="2"/>
  <c r="AI111" i="2"/>
  <c r="AI114" i="2"/>
  <c r="AI117" i="2"/>
  <c r="AI120" i="2"/>
  <c r="AI123" i="2"/>
  <c r="AI126" i="2"/>
  <c r="AI129" i="2"/>
  <c r="AI132" i="2"/>
  <c r="AI135" i="2"/>
  <c r="AI138" i="2"/>
  <c r="AI141" i="2"/>
  <c r="AI144" i="2"/>
  <c r="AI147" i="2"/>
  <c r="AI150" i="2"/>
  <c r="AI153" i="2"/>
  <c r="AI156" i="2"/>
  <c r="AK21" i="2"/>
  <c r="AM39" i="2"/>
  <c r="AM42" i="2"/>
  <c r="AM45" i="2"/>
  <c r="AM48" i="2"/>
  <c r="AM51" i="2"/>
  <c r="AM54" i="2"/>
  <c r="AM57" i="2"/>
  <c r="AM60" i="2"/>
  <c r="AM63" i="2"/>
  <c r="AM66" i="2"/>
  <c r="AM69" i="2"/>
  <c r="AM72" i="2"/>
  <c r="AM75" i="2"/>
  <c r="AM78" i="2"/>
  <c r="AM81" i="2"/>
  <c r="AM84" i="2"/>
  <c r="AM87" i="2"/>
  <c r="AM90" i="2"/>
  <c r="AM93" i="2"/>
  <c r="AM96" i="2"/>
  <c r="AM99" i="2"/>
  <c r="AM102" i="2"/>
  <c r="AM105" i="2"/>
  <c r="AM108" i="2"/>
  <c r="AM111" i="2"/>
  <c r="AM114" i="2"/>
  <c r="AM117" i="2"/>
  <c r="AM120" i="2"/>
  <c r="AM123" i="2"/>
  <c r="AM126" i="2"/>
  <c r="AM129" i="2"/>
  <c r="AM132" i="2"/>
  <c r="AM135" i="2"/>
  <c r="AM138" i="2"/>
  <c r="AM141" i="2"/>
  <c r="AM144" i="2"/>
  <c r="AM147" i="2"/>
  <c r="AM150" i="2"/>
  <c r="AM153" i="2"/>
  <c r="AM156" i="2"/>
  <c r="J36" i="2"/>
  <c r="AJ18" i="2"/>
  <c r="BF15" i="2"/>
  <c r="DJ15" i="2"/>
  <c r="DJ18" i="2"/>
  <c r="DJ21" i="2"/>
  <c r="DJ24" i="2"/>
  <c r="DJ27" i="2"/>
  <c r="DJ30" i="2"/>
  <c r="DJ33" i="2"/>
  <c r="DJ39" i="2"/>
  <c r="DJ42" i="2"/>
  <c r="DJ45" i="2"/>
  <c r="DJ48" i="2"/>
  <c r="DJ51" i="2"/>
  <c r="DJ54" i="2"/>
  <c r="DJ57" i="2"/>
  <c r="DJ60" i="2"/>
  <c r="DJ63" i="2"/>
  <c r="DJ66" i="2"/>
  <c r="DJ69" i="2"/>
  <c r="DJ72" i="2"/>
  <c r="DJ75" i="2"/>
  <c r="DJ78" i="2"/>
  <c r="DJ81" i="2"/>
  <c r="DJ84" i="2"/>
  <c r="DJ87" i="2"/>
  <c r="DJ90" i="2"/>
  <c r="DJ93" i="2"/>
  <c r="DJ96" i="2"/>
  <c r="DJ99" i="2"/>
  <c r="DJ102" i="2"/>
  <c r="DJ105" i="2"/>
  <c r="DJ108" i="2"/>
  <c r="DJ111" i="2"/>
  <c r="DJ114" i="2"/>
  <c r="DJ117" i="2"/>
  <c r="DJ120" i="2"/>
  <c r="DJ123" i="2"/>
  <c r="DJ126" i="2"/>
  <c r="DJ129" i="2"/>
  <c r="DJ132" i="2"/>
  <c r="DJ135" i="2"/>
  <c r="DJ138" i="2"/>
  <c r="DJ141" i="2"/>
  <c r="DJ144" i="2"/>
  <c r="DJ147" i="2"/>
  <c r="DJ150" i="2"/>
  <c r="DJ153" i="2"/>
  <c r="DJ156" i="2"/>
  <c r="B33" i="2"/>
  <c r="H15" i="2" l="1"/>
  <c r="H18" i="2"/>
  <c r="H21" i="2"/>
  <c r="BJ9" i="2" l="1"/>
  <c r="CL9" i="2"/>
  <c r="CL12" i="2"/>
  <c r="CL15" i="2"/>
  <c r="CL18" i="2"/>
  <c r="CL21" i="2"/>
  <c r="CL24" i="2"/>
  <c r="CL27" i="2"/>
  <c r="CL30" i="2"/>
  <c r="CL33" i="2"/>
  <c r="CL36" i="2"/>
  <c r="CL39" i="2"/>
  <c r="CL42" i="2"/>
  <c r="CL45" i="2"/>
  <c r="CL48" i="2"/>
  <c r="CL51" i="2"/>
  <c r="CL54" i="2"/>
  <c r="CL57" i="2"/>
  <c r="CL60" i="2"/>
  <c r="CL63" i="2"/>
  <c r="CL66" i="2"/>
  <c r="CL69" i="2"/>
  <c r="CL72" i="2"/>
  <c r="CL75" i="2"/>
  <c r="CL78" i="2"/>
  <c r="CL81" i="2"/>
  <c r="CL84" i="2"/>
  <c r="CL87" i="2"/>
  <c r="CL90" i="2"/>
  <c r="CL93" i="2"/>
  <c r="CL96" i="2"/>
  <c r="CL99" i="2"/>
  <c r="CL102" i="2"/>
  <c r="CL105" i="2"/>
  <c r="CL108" i="2"/>
  <c r="CL111" i="2"/>
  <c r="CL114" i="2"/>
  <c r="CL117" i="2"/>
  <c r="CL120" i="2"/>
  <c r="CL123" i="2"/>
  <c r="CL126" i="2"/>
  <c r="CL129" i="2"/>
  <c r="CL132" i="2"/>
  <c r="CL135" i="2"/>
  <c r="CL138" i="2"/>
  <c r="CL141" i="2"/>
  <c r="CL144" i="2"/>
  <c r="CL147" i="2"/>
  <c r="CL150" i="2"/>
  <c r="CL153" i="2"/>
  <c r="CL156" i="2"/>
  <c r="DQ21" i="2"/>
  <c r="DQ24" i="2"/>
  <c r="DQ27" i="2"/>
  <c r="DQ30" i="2"/>
  <c r="DQ33" i="2"/>
  <c r="DQ36" i="2"/>
  <c r="DQ39" i="2"/>
  <c r="DQ42" i="2"/>
  <c r="DQ45" i="2"/>
  <c r="DQ48" i="2"/>
  <c r="DQ51" i="2"/>
  <c r="DQ54" i="2"/>
  <c r="DQ57" i="2"/>
  <c r="DQ60" i="2"/>
  <c r="DQ63" i="2"/>
  <c r="DQ66" i="2"/>
  <c r="DQ69" i="2"/>
  <c r="DQ72" i="2"/>
  <c r="DQ75" i="2"/>
  <c r="DQ78" i="2"/>
  <c r="DQ81" i="2"/>
  <c r="DQ84" i="2"/>
  <c r="DQ87" i="2"/>
  <c r="DQ90" i="2"/>
  <c r="DQ93" i="2"/>
  <c r="DQ96" i="2"/>
  <c r="DQ99" i="2"/>
  <c r="DQ102" i="2"/>
  <c r="DQ105" i="2"/>
  <c r="DQ108" i="2"/>
  <c r="DQ111" i="2"/>
  <c r="DQ114" i="2"/>
  <c r="DQ117" i="2"/>
  <c r="DQ120" i="2"/>
  <c r="DQ123" i="2"/>
  <c r="DQ126" i="2"/>
  <c r="DQ129" i="2"/>
  <c r="DQ132" i="2"/>
  <c r="DQ135" i="2"/>
  <c r="DQ138" i="2"/>
  <c r="DQ141" i="2"/>
  <c r="DQ144" i="2"/>
  <c r="DQ147" i="2"/>
  <c r="DQ150" i="2"/>
  <c r="DQ153" i="2"/>
  <c r="DQ156" i="2"/>
  <c r="DQ12" i="2"/>
  <c r="DQ15" i="2"/>
  <c r="DQ18" i="2"/>
  <c r="DQ9" i="2"/>
  <c r="I9" i="2"/>
  <c r="J9" i="2" s="1"/>
  <c r="AB17" i="2"/>
  <c r="Z17" i="2"/>
  <c r="AB16" i="2"/>
  <c r="Z16" i="2"/>
  <c r="AB15" i="2"/>
  <c r="Z15" i="2"/>
  <c r="V15" i="2"/>
  <c r="AL15" i="2" s="1"/>
  <c r="AM15" i="2" s="1"/>
  <c r="R15" i="2"/>
  <c r="AB14" i="2"/>
  <c r="Z14" i="2"/>
  <c r="AB13" i="2"/>
  <c r="Z13" i="2"/>
  <c r="AB12" i="2"/>
  <c r="Z12" i="2"/>
  <c r="V12" i="2"/>
  <c r="R12" i="2"/>
  <c r="I15" i="2"/>
  <c r="J15" i="2" s="1"/>
  <c r="I18" i="2"/>
  <c r="J18" i="2" s="1"/>
  <c r="I21" i="2"/>
  <c r="J21" i="2" s="1"/>
  <c r="I24" i="2"/>
  <c r="I27" i="2"/>
  <c r="I30" i="2"/>
  <c r="I33" i="2"/>
  <c r="I36" i="2"/>
  <c r="I39" i="2"/>
  <c r="I42" i="2"/>
  <c r="I45" i="2"/>
  <c r="I48" i="2"/>
  <c r="I51" i="2"/>
  <c r="I54" i="2"/>
  <c r="I57" i="2"/>
  <c r="I60" i="2"/>
  <c r="I63" i="2"/>
  <c r="I66" i="2"/>
  <c r="I69" i="2"/>
  <c r="I72" i="2"/>
  <c r="I75" i="2"/>
  <c r="I78" i="2"/>
  <c r="I81" i="2"/>
  <c r="I84" i="2"/>
  <c r="I87" i="2"/>
  <c r="I90" i="2"/>
  <c r="I93" i="2"/>
  <c r="I96" i="2"/>
  <c r="I99" i="2"/>
  <c r="I102" i="2"/>
  <c r="I105" i="2"/>
  <c r="I108" i="2"/>
  <c r="I111" i="2"/>
  <c r="I114" i="2"/>
  <c r="I117" i="2"/>
  <c r="I120" i="2"/>
  <c r="I123" i="2"/>
  <c r="I126" i="2"/>
  <c r="I129" i="2"/>
  <c r="I132" i="2"/>
  <c r="I135" i="2"/>
  <c r="I138" i="2"/>
  <c r="I141" i="2"/>
  <c r="I144" i="2"/>
  <c r="I147" i="2"/>
  <c r="I150" i="2"/>
  <c r="I153" i="2"/>
  <c r="I156" i="2"/>
  <c r="I12" i="2"/>
  <c r="J12" i="2" s="1"/>
  <c r="H24" i="2"/>
  <c r="H27" i="2"/>
  <c r="H30" i="2"/>
  <c r="H33" i="2"/>
  <c r="H36" i="2"/>
  <c r="H39" i="2"/>
  <c r="H42" i="2"/>
  <c r="H45" i="2"/>
  <c r="H48" i="2"/>
  <c r="H51" i="2"/>
  <c r="H54" i="2"/>
  <c r="H57" i="2"/>
  <c r="H60" i="2"/>
  <c r="H63" i="2"/>
  <c r="H66" i="2"/>
  <c r="H69" i="2"/>
  <c r="H72" i="2"/>
  <c r="H75" i="2"/>
  <c r="H78" i="2"/>
  <c r="H81" i="2"/>
  <c r="H84" i="2"/>
  <c r="H87" i="2"/>
  <c r="H90" i="2"/>
  <c r="H93" i="2"/>
  <c r="H96" i="2"/>
  <c r="H99" i="2"/>
  <c r="H102" i="2"/>
  <c r="H105" i="2"/>
  <c r="H108" i="2"/>
  <c r="H111" i="2"/>
  <c r="H114" i="2"/>
  <c r="H117" i="2"/>
  <c r="H120" i="2"/>
  <c r="H123" i="2"/>
  <c r="H126" i="2"/>
  <c r="H129" i="2"/>
  <c r="H132" i="2"/>
  <c r="H135" i="2"/>
  <c r="H138" i="2"/>
  <c r="H141" i="2"/>
  <c r="H144" i="2"/>
  <c r="H147" i="2"/>
  <c r="H150" i="2"/>
  <c r="H153" i="2"/>
  <c r="H156" i="2"/>
  <c r="AL12" i="2" l="1"/>
  <c r="AK9" i="2"/>
  <c r="AG9" i="2"/>
  <c r="BA9" i="2" s="1"/>
  <c r="DX9" i="2" s="1"/>
  <c r="AC12" i="2"/>
  <c r="AC15" i="2"/>
  <c r="AC17" i="2"/>
  <c r="AC13" i="2"/>
  <c r="AC16" i="2"/>
  <c r="AC14" i="2"/>
  <c r="B23" i="3"/>
  <c r="Z40" i="2" l="1"/>
  <c r="Z39" i="2"/>
  <c r="Z38" i="2"/>
  <c r="Z37" i="2"/>
  <c r="Z36" i="2"/>
  <c r="Z35" i="2"/>
  <c r="Z34" i="2"/>
  <c r="Z33" i="2"/>
  <c r="Z32" i="2"/>
  <c r="Z31" i="2"/>
  <c r="Z30" i="2"/>
  <c r="Z29" i="2"/>
  <c r="Z28" i="2"/>
  <c r="Z27" i="2"/>
  <c r="Z26" i="2"/>
  <c r="Z25" i="2"/>
  <c r="Z24" i="2"/>
  <c r="Z23" i="2"/>
  <c r="Z22" i="2"/>
  <c r="Z21" i="2"/>
  <c r="Z20" i="2"/>
  <c r="Z19" i="2"/>
  <c r="Z18" i="2"/>
  <c r="Z11" i="2"/>
  <c r="Z10" i="2"/>
  <c r="Z9" i="2"/>
  <c r="AZ66" i="2" l="1"/>
  <c r="BA66" i="2"/>
  <c r="BB66" i="2"/>
  <c r="BC66" i="2"/>
  <c r="BD66" i="2"/>
  <c r="BE66" i="2"/>
  <c r="BF66" i="2"/>
  <c r="BG66" i="2"/>
  <c r="BH66" i="2"/>
  <c r="BI66" i="2"/>
  <c r="AZ69" i="2"/>
  <c r="BA69" i="2"/>
  <c r="BB69" i="2"/>
  <c r="BC69" i="2"/>
  <c r="BD69" i="2"/>
  <c r="BE69" i="2"/>
  <c r="BF69" i="2"/>
  <c r="BG69" i="2"/>
  <c r="BH69" i="2"/>
  <c r="BI69" i="2"/>
  <c r="AZ72" i="2"/>
  <c r="BA72" i="2"/>
  <c r="BB72" i="2"/>
  <c r="BC72" i="2"/>
  <c r="BD72" i="2"/>
  <c r="BE72" i="2"/>
  <c r="BF72" i="2"/>
  <c r="BG72" i="2"/>
  <c r="BH72" i="2"/>
  <c r="BI72" i="2"/>
  <c r="AZ75" i="2"/>
  <c r="BA75" i="2"/>
  <c r="BB75" i="2"/>
  <c r="BC75" i="2"/>
  <c r="BD75" i="2"/>
  <c r="BE75" i="2"/>
  <c r="BF75" i="2"/>
  <c r="BG75" i="2"/>
  <c r="BH75" i="2"/>
  <c r="BI75" i="2"/>
  <c r="AZ78" i="2"/>
  <c r="BA78" i="2"/>
  <c r="BB78" i="2"/>
  <c r="BC78" i="2"/>
  <c r="BD78" i="2"/>
  <c r="BE78" i="2"/>
  <c r="BF78" i="2"/>
  <c r="BG78" i="2"/>
  <c r="BH78" i="2"/>
  <c r="BI78" i="2"/>
  <c r="AZ81" i="2"/>
  <c r="BA81" i="2"/>
  <c r="BB81" i="2"/>
  <c r="BC81" i="2"/>
  <c r="BD81" i="2"/>
  <c r="BE81" i="2"/>
  <c r="BF81" i="2"/>
  <c r="BG81" i="2"/>
  <c r="BH81" i="2"/>
  <c r="BI81" i="2"/>
  <c r="AZ84" i="2"/>
  <c r="BA84" i="2"/>
  <c r="BB84" i="2"/>
  <c r="BC84" i="2"/>
  <c r="BD84" i="2"/>
  <c r="BE84" i="2"/>
  <c r="BF84" i="2"/>
  <c r="BG84" i="2"/>
  <c r="BH84" i="2"/>
  <c r="BI84" i="2"/>
  <c r="AZ87" i="2"/>
  <c r="BA87" i="2"/>
  <c r="BB87" i="2"/>
  <c r="BC87" i="2"/>
  <c r="BD87" i="2"/>
  <c r="BE87" i="2"/>
  <c r="BF87" i="2"/>
  <c r="BG87" i="2"/>
  <c r="BH87" i="2"/>
  <c r="BI87" i="2"/>
  <c r="AZ90" i="2"/>
  <c r="BA90" i="2"/>
  <c r="BB90" i="2"/>
  <c r="BC90" i="2"/>
  <c r="BD90" i="2"/>
  <c r="BE90" i="2"/>
  <c r="BF90" i="2"/>
  <c r="BG90" i="2"/>
  <c r="BH90" i="2"/>
  <c r="BI90" i="2"/>
  <c r="AZ93" i="2"/>
  <c r="BA93" i="2"/>
  <c r="BB93" i="2"/>
  <c r="BC93" i="2"/>
  <c r="BD93" i="2"/>
  <c r="BE93" i="2"/>
  <c r="BF93" i="2"/>
  <c r="BG93" i="2"/>
  <c r="BH93" i="2"/>
  <c r="BI93" i="2"/>
  <c r="AZ96" i="2"/>
  <c r="BA96" i="2"/>
  <c r="BB96" i="2"/>
  <c r="BC96" i="2"/>
  <c r="BD96" i="2"/>
  <c r="BE96" i="2"/>
  <c r="BF96" i="2"/>
  <c r="BG96" i="2"/>
  <c r="BH96" i="2"/>
  <c r="BI96" i="2"/>
  <c r="AZ99" i="2"/>
  <c r="BA99" i="2"/>
  <c r="BB99" i="2"/>
  <c r="BC99" i="2"/>
  <c r="BD99" i="2"/>
  <c r="BE99" i="2"/>
  <c r="BF99" i="2"/>
  <c r="BG99" i="2"/>
  <c r="BH99" i="2"/>
  <c r="BI99" i="2"/>
  <c r="AZ102" i="2"/>
  <c r="BA102" i="2"/>
  <c r="BB102" i="2"/>
  <c r="BC102" i="2"/>
  <c r="BD102" i="2"/>
  <c r="BE102" i="2"/>
  <c r="BF102" i="2"/>
  <c r="BG102" i="2"/>
  <c r="BH102" i="2"/>
  <c r="BI102" i="2"/>
  <c r="AZ105" i="2"/>
  <c r="BA105" i="2"/>
  <c r="BB105" i="2"/>
  <c r="BC105" i="2"/>
  <c r="BD105" i="2"/>
  <c r="BE105" i="2"/>
  <c r="BF105" i="2"/>
  <c r="BG105" i="2"/>
  <c r="BH105" i="2"/>
  <c r="BI105" i="2"/>
  <c r="AZ108" i="2"/>
  <c r="BA108" i="2"/>
  <c r="BB108" i="2"/>
  <c r="BC108" i="2"/>
  <c r="BD108" i="2"/>
  <c r="BE108" i="2"/>
  <c r="BF108" i="2"/>
  <c r="BG108" i="2"/>
  <c r="BH108" i="2"/>
  <c r="BI108" i="2"/>
  <c r="AZ111" i="2"/>
  <c r="BA111" i="2"/>
  <c r="BB111" i="2"/>
  <c r="BC111" i="2"/>
  <c r="BD111" i="2"/>
  <c r="BE111" i="2"/>
  <c r="BF111" i="2"/>
  <c r="BG111" i="2"/>
  <c r="BH111" i="2"/>
  <c r="BI111" i="2"/>
  <c r="AZ114" i="2"/>
  <c r="BA114" i="2"/>
  <c r="BB114" i="2"/>
  <c r="BC114" i="2"/>
  <c r="BD114" i="2"/>
  <c r="BE114" i="2"/>
  <c r="BF114" i="2"/>
  <c r="BG114" i="2"/>
  <c r="BH114" i="2"/>
  <c r="BI114" i="2"/>
  <c r="AZ117" i="2"/>
  <c r="BA117" i="2"/>
  <c r="BB117" i="2"/>
  <c r="BC117" i="2"/>
  <c r="BD117" i="2"/>
  <c r="BE117" i="2"/>
  <c r="BF117" i="2"/>
  <c r="BG117" i="2"/>
  <c r="BH117" i="2"/>
  <c r="BI117" i="2"/>
  <c r="AZ120" i="2"/>
  <c r="BA120" i="2"/>
  <c r="BB120" i="2"/>
  <c r="BC120" i="2"/>
  <c r="BD120" i="2"/>
  <c r="BE120" i="2"/>
  <c r="BF120" i="2"/>
  <c r="BG120" i="2"/>
  <c r="BH120" i="2"/>
  <c r="BI120" i="2"/>
  <c r="AZ123" i="2"/>
  <c r="BA123" i="2"/>
  <c r="BB123" i="2"/>
  <c r="BC123" i="2"/>
  <c r="BD123" i="2"/>
  <c r="BE123" i="2"/>
  <c r="BF123" i="2"/>
  <c r="BG123" i="2"/>
  <c r="BH123" i="2"/>
  <c r="BI123" i="2"/>
  <c r="AZ126" i="2"/>
  <c r="BA126" i="2"/>
  <c r="BB126" i="2"/>
  <c r="BC126" i="2"/>
  <c r="BD126" i="2"/>
  <c r="BE126" i="2"/>
  <c r="BF126" i="2"/>
  <c r="BG126" i="2"/>
  <c r="BH126" i="2"/>
  <c r="BI126" i="2"/>
  <c r="AZ129" i="2"/>
  <c r="BA129" i="2"/>
  <c r="BB129" i="2"/>
  <c r="BC129" i="2"/>
  <c r="BD129" i="2"/>
  <c r="BE129" i="2"/>
  <c r="BF129" i="2"/>
  <c r="BG129" i="2"/>
  <c r="BH129" i="2"/>
  <c r="BI129" i="2"/>
  <c r="AZ132" i="2"/>
  <c r="BA132" i="2"/>
  <c r="BB132" i="2"/>
  <c r="BC132" i="2"/>
  <c r="BD132" i="2"/>
  <c r="BE132" i="2"/>
  <c r="BF132" i="2"/>
  <c r="BG132" i="2"/>
  <c r="BH132" i="2"/>
  <c r="BI132" i="2"/>
  <c r="AZ135" i="2"/>
  <c r="BA135" i="2"/>
  <c r="BB135" i="2"/>
  <c r="BC135" i="2"/>
  <c r="BD135" i="2"/>
  <c r="BE135" i="2"/>
  <c r="BF135" i="2"/>
  <c r="BG135" i="2"/>
  <c r="BH135" i="2"/>
  <c r="BI135" i="2"/>
  <c r="AZ138" i="2"/>
  <c r="BA138" i="2"/>
  <c r="BB138" i="2"/>
  <c r="BC138" i="2"/>
  <c r="BD138" i="2"/>
  <c r="BE138" i="2"/>
  <c r="BF138" i="2"/>
  <c r="BG138" i="2"/>
  <c r="BH138" i="2"/>
  <c r="BI138" i="2"/>
  <c r="AZ141" i="2"/>
  <c r="BA141" i="2"/>
  <c r="BB141" i="2"/>
  <c r="BC141" i="2"/>
  <c r="BD141" i="2"/>
  <c r="BE141" i="2"/>
  <c r="BF141" i="2"/>
  <c r="BG141" i="2"/>
  <c r="BH141" i="2"/>
  <c r="BI141" i="2"/>
  <c r="AZ144" i="2"/>
  <c r="BA144" i="2"/>
  <c r="BB144" i="2"/>
  <c r="BC144" i="2"/>
  <c r="BD144" i="2"/>
  <c r="BE144" i="2"/>
  <c r="BF144" i="2"/>
  <c r="BG144" i="2"/>
  <c r="BH144" i="2"/>
  <c r="BI144" i="2"/>
  <c r="AZ147" i="2"/>
  <c r="BA147" i="2"/>
  <c r="BB147" i="2"/>
  <c r="BC147" i="2"/>
  <c r="BD147" i="2"/>
  <c r="BE147" i="2"/>
  <c r="BF147" i="2"/>
  <c r="BG147" i="2"/>
  <c r="BH147" i="2"/>
  <c r="BI147" i="2"/>
  <c r="AZ150" i="2"/>
  <c r="BA150" i="2"/>
  <c r="BB150" i="2"/>
  <c r="BC150" i="2"/>
  <c r="BD150" i="2"/>
  <c r="BE150" i="2"/>
  <c r="BF150" i="2"/>
  <c r="BG150" i="2"/>
  <c r="BH150" i="2"/>
  <c r="BI150" i="2"/>
  <c r="AZ153" i="2"/>
  <c r="BA153" i="2"/>
  <c r="BB153" i="2"/>
  <c r="BC153" i="2"/>
  <c r="BD153" i="2"/>
  <c r="BE153" i="2"/>
  <c r="BF153" i="2"/>
  <c r="BG153" i="2"/>
  <c r="BH153" i="2"/>
  <c r="BI153" i="2"/>
  <c r="AZ156" i="2"/>
  <c r="BA156" i="2"/>
  <c r="BB156" i="2"/>
  <c r="BC156" i="2"/>
  <c r="BD156" i="2"/>
  <c r="BE156" i="2"/>
  <c r="BF156" i="2"/>
  <c r="BG156" i="2"/>
  <c r="BH156" i="2"/>
  <c r="BI156" i="2"/>
  <c r="AZ15" i="2"/>
  <c r="BA15" i="2"/>
  <c r="BB15" i="2"/>
  <c r="BC15" i="2"/>
  <c r="BD15" i="2"/>
  <c r="BE15" i="2"/>
  <c r="BG15" i="2"/>
  <c r="BH15" i="2"/>
  <c r="BI15" i="2"/>
  <c r="AZ18" i="2"/>
  <c r="BA18" i="2"/>
  <c r="BB18" i="2"/>
  <c r="BC18" i="2"/>
  <c r="BD18" i="2"/>
  <c r="BE18" i="2"/>
  <c r="BF18" i="2"/>
  <c r="BG18" i="2"/>
  <c r="BH18" i="2"/>
  <c r="BI18" i="2"/>
  <c r="AZ21" i="2"/>
  <c r="BA21" i="2"/>
  <c r="BB21" i="2"/>
  <c r="BC21" i="2"/>
  <c r="BD21" i="2"/>
  <c r="BE21" i="2"/>
  <c r="BF21" i="2"/>
  <c r="BG21" i="2"/>
  <c r="BH21" i="2"/>
  <c r="BI21" i="2"/>
  <c r="AZ24" i="2"/>
  <c r="BA24" i="2"/>
  <c r="BB24" i="2"/>
  <c r="BC24" i="2"/>
  <c r="BD24" i="2"/>
  <c r="BE24" i="2"/>
  <c r="BF24" i="2"/>
  <c r="BG24" i="2"/>
  <c r="BH24" i="2"/>
  <c r="BI24" i="2"/>
  <c r="AZ27" i="2"/>
  <c r="BA27" i="2"/>
  <c r="BB27" i="2"/>
  <c r="BC27" i="2"/>
  <c r="BD27" i="2"/>
  <c r="BE27" i="2"/>
  <c r="BF27" i="2"/>
  <c r="BG27" i="2"/>
  <c r="BH27" i="2"/>
  <c r="BI27" i="2"/>
  <c r="AZ33" i="2"/>
  <c r="BA33" i="2"/>
  <c r="BB33" i="2"/>
  <c r="BC33" i="2"/>
  <c r="BD33" i="2"/>
  <c r="BE33" i="2"/>
  <c r="BF33" i="2"/>
  <c r="BG33" i="2"/>
  <c r="BH33" i="2"/>
  <c r="BI33" i="2"/>
  <c r="AZ39" i="2"/>
  <c r="BA39" i="2"/>
  <c r="BB39" i="2"/>
  <c r="BC39" i="2"/>
  <c r="BD39" i="2"/>
  <c r="BE39" i="2"/>
  <c r="BF39" i="2"/>
  <c r="BG39" i="2"/>
  <c r="BH39" i="2"/>
  <c r="BI39" i="2"/>
  <c r="AZ42" i="2"/>
  <c r="BA42" i="2"/>
  <c r="BB42" i="2"/>
  <c r="BC42" i="2"/>
  <c r="BD42" i="2"/>
  <c r="BE42" i="2"/>
  <c r="BF42" i="2"/>
  <c r="BG42" i="2"/>
  <c r="BH42" i="2"/>
  <c r="BI42" i="2"/>
  <c r="AZ45" i="2"/>
  <c r="BA45" i="2"/>
  <c r="BB45" i="2"/>
  <c r="BC45" i="2"/>
  <c r="BD45" i="2"/>
  <c r="BE45" i="2"/>
  <c r="BF45" i="2"/>
  <c r="BG45" i="2"/>
  <c r="BH45" i="2"/>
  <c r="BI45" i="2"/>
  <c r="AZ48" i="2"/>
  <c r="BA48" i="2"/>
  <c r="BB48" i="2"/>
  <c r="BC48" i="2"/>
  <c r="BD48" i="2"/>
  <c r="BE48" i="2"/>
  <c r="BF48" i="2"/>
  <c r="BG48" i="2"/>
  <c r="BH48" i="2"/>
  <c r="BI48" i="2"/>
  <c r="AZ51" i="2"/>
  <c r="BA51" i="2"/>
  <c r="BB51" i="2"/>
  <c r="BC51" i="2"/>
  <c r="BD51" i="2"/>
  <c r="BE51" i="2"/>
  <c r="BF51" i="2"/>
  <c r="BG51" i="2"/>
  <c r="BH51" i="2"/>
  <c r="BI51" i="2"/>
  <c r="AZ54" i="2"/>
  <c r="BA54" i="2"/>
  <c r="BB54" i="2"/>
  <c r="BC54" i="2"/>
  <c r="BD54" i="2"/>
  <c r="BE54" i="2"/>
  <c r="BF54" i="2"/>
  <c r="BG54" i="2"/>
  <c r="BH54" i="2"/>
  <c r="BI54" i="2"/>
  <c r="AZ57" i="2"/>
  <c r="BA57" i="2"/>
  <c r="BB57" i="2"/>
  <c r="BC57" i="2"/>
  <c r="BD57" i="2"/>
  <c r="BE57" i="2"/>
  <c r="BF57" i="2"/>
  <c r="BG57" i="2"/>
  <c r="BH57" i="2"/>
  <c r="BI57" i="2"/>
  <c r="AZ60" i="2"/>
  <c r="BA60" i="2"/>
  <c r="BB60" i="2"/>
  <c r="BC60" i="2"/>
  <c r="BD60" i="2"/>
  <c r="BE60" i="2"/>
  <c r="BF60" i="2"/>
  <c r="BG60" i="2"/>
  <c r="BH60" i="2"/>
  <c r="BI60" i="2"/>
  <c r="AZ63" i="2"/>
  <c r="BA63" i="2"/>
  <c r="BB63" i="2"/>
  <c r="BC63" i="2"/>
  <c r="BD63" i="2"/>
  <c r="BE63" i="2"/>
  <c r="BF63" i="2"/>
  <c r="BG63" i="2"/>
  <c r="BH63" i="2"/>
  <c r="BI63" i="2"/>
  <c r="AY69" i="2"/>
  <c r="AP27" i="2"/>
  <c r="AQ27" i="2"/>
  <c r="AR27" i="2"/>
  <c r="AS27" i="2"/>
  <c r="AT27" i="2"/>
  <c r="AU27" i="2"/>
  <c r="AV27" i="2"/>
  <c r="AW27" i="2"/>
  <c r="AX27" i="2"/>
  <c r="AY27" i="2"/>
  <c r="AP30" i="2"/>
  <c r="AQ30" i="2"/>
  <c r="AR30" i="2"/>
  <c r="AS30" i="2"/>
  <c r="AT30" i="2"/>
  <c r="AU30" i="2"/>
  <c r="AV30" i="2"/>
  <c r="AW30" i="2"/>
  <c r="AX30" i="2"/>
  <c r="AY30" i="2"/>
  <c r="AP36" i="2"/>
  <c r="AQ36" i="2"/>
  <c r="AR36" i="2"/>
  <c r="AS36" i="2"/>
  <c r="AT36" i="2"/>
  <c r="AU36" i="2"/>
  <c r="AV36" i="2"/>
  <c r="AW36" i="2"/>
  <c r="AX36" i="2"/>
  <c r="AY36" i="2"/>
  <c r="AP39" i="2"/>
  <c r="AQ39" i="2"/>
  <c r="AR39" i="2"/>
  <c r="AS39" i="2"/>
  <c r="AT39" i="2"/>
  <c r="AU39" i="2"/>
  <c r="AV39" i="2"/>
  <c r="AW39" i="2"/>
  <c r="AX39" i="2"/>
  <c r="AY39" i="2"/>
  <c r="AP42" i="2"/>
  <c r="AQ42" i="2"/>
  <c r="AR42" i="2"/>
  <c r="AS42" i="2"/>
  <c r="AT42" i="2"/>
  <c r="AU42" i="2"/>
  <c r="AV42" i="2"/>
  <c r="AW42" i="2"/>
  <c r="AX42" i="2"/>
  <c r="AY42" i="2"/>
  <c r="AP45" i="2"/>
  <c r="AQ45" i="2"/>
  <c r="AR45" i="2"/>
  <c r="AS45" i="2"/>
  <c r="AT45" i="2"/>
  <c r="AU45" i="2"/>
  <c r="AV45" i="2"/>
  <c r="AW45" i="2"/>
  <c r="AX45" i="2"/>
  <c r="AY45" i="2"/>
  <c r="AP48" i="2"/>
  <c r="AQ48" i="2"/>
  <c r="AR48" i="2"/>
  <c r="AS48" i="2"/>
  <c r="AT48" i="2"/>
  <c r="AU48" i="2"/>
  <c r="AV48" i="2"/>
  <c r="AW48" i="2"/>
  <c r="AX48" i="2"/>
  <c r="AY48" i="2"/>
  <c r="AP51" i="2"/>
  <c r="AQ51" i="2"/>
  <c r="AR51" i="2"/>
  <c r="AS51" i="2"/>
  <c r="AT51" i="2"/>
  <c r="AU51" i="2"/>
  <c r="AV51" i="2"/>
  <c r="AW51" i="2"/>
  <c r="AX51" i="2"/>
  <c r="AY51" i="2"/>
  <c r="AP54" i="2"/>
  <c r="AQ54" i="2"/>
  <c r="AR54" i="2"/>
  <c r="AS54" i="2"/>
  <c r="AT54" i="2"/>
  <c r="AU54" i="2"/>
  <c r="AV54" i="2"/>
  <c r="AW54" i="2"/>
  <c r="AX54" i="2"/>
  <c r="AY54" i="2"/>
  <c r="AP57" i="2"/>
  <c r="AQ57" i="2"/>
  <c r="AR57" i="2"/>
  <c r="AS57" i="2"/>
  <c r="AT57" i="2"/>
  <c r="AU57" i="2"/>
  <c r="AV57" i="2"/>
  <c r="AW57" i="2"/>
  <c r="AX57" i="2"/>
  <c r="AY57" i="2"/>
  <c r="AP60" i="2"/>
  <c r="AQ60" i="2"/>
  <c r="AR60" i="2"/>
  <c r="AS60" i="2"/>
  <c r="AT60" i="2"/>
  <c r="AU60" i="2"/>
  <c r="AV60" i="2"/>
  <c r="AW60" i="2"/>
  <c r="AX60" i="2"/>
  <c r="AY60" i="2"/>
  <c r="AP63" i="2"/>
  <c r="AQ63" i="2"/>
  <c r="AR63" i="2"/>
  <c r="AS63" i="2"/>
  <c r="AT63" i="2"/>
  <c r="AU63" i="2"/>
  <c r="AV63" i="2"/>
  <c r="AW63" i="2"/>
  <c r="AX63" i="2"/>
  <c r="AY63" i="2"/>
  <c r="AP66" i="2"/>
  <c r="AQ66" i="2"/>
  <c r="AR66" i="2"/>
  <c r="AS66" i="2"/>
  <c r="AT66" i="2"/>
  <c r="AU66" i="2"/>
  <c r="AV66" i="2"/>
  <c r="AW66" i="2"/>
  <c r="AX66" i="2"/>
  <c r="AY66" i="2"/>
  <c r="AP69" i="2"/>
  <c r="AQ69" i="2"/>
  <c r="AR69" i="2"/>
  <c r="AS69" i="2"/>
  <c r="AT69" i="2"/>
  <c r="AU69" i="2"/>
  <c r="AV69" i="2"/>
  <c r="AW69" i="2"/>
  <c r="AX69" i="2"/>
  <c r="AP72" i="2"/>
  <c r="AQ72" i="2"/>
  <c r="AR72" i="2"/>
  <c r="AS72" i="2"/>
  <c r="AT72" i="2"/>
  <c r="AU72" i="2"/>
  <c r="AV72" i="2"/>
  <c r="AW72" i="2"/>
  <c r="AX72" i="2"/>
  <c r="AY72" i="2"/>
  <c r="AP75" i="2"/>
  <c r="AQ75" i="2"/>
  <c r="AR75" i="2"/>
  <c r="AS75" i="2"/>
  <c r="AT75" i="2"/>
  <c r="AU75" i="2"/>
  <c r="AV75" i="2"/>
  <c r="AW75" i="2"/>
  <c r="AX75" i="2"/>
  <c r="AY75" i="2"/>
  <c r="AP78" i="2"/>
  <c r="AQ78" i="2"/>
  <c r="AR78" i="2"/>
  <c r="AS78" i="2"/>
  <c r="AT78" i="2"/>
  <c r="AU78" i="2"/>
  <c r="AV78" i="2"/>
  <c r="AW78" i="2"/>
  <c r="AX78" i="2"/>
  <c r="AY78" i="2"/>
  <c r="AP81" i="2"/>
  <c r="AQ81" i="2"/>
  <c r="AR81" i="2"/>
  <c r="AS81" i="2"/>
  <c r="AT81" i="2"/>
  <c r="AU81" i="2"/>
  <c r="AV81" i="2"/>
  <c r="AW81" i="2"/>
  <c r="AX81" i="2"/>
  <c r="AY81" i="2"/>
  <c r="AP84" i="2"/>
  <c r="AQ84" i="2"/>
  <c r="AR84" i="2"/>
  <c r="AS84" i="2"/>
  <c r="AT84" i="2"/>
  <c r="AU84" i="2"/>
  <c r="AV84" i="2"/>
  <c r="AW84" i="2"/>
  <c r="AX84" i="2"/>
  <c r="AY84" i="2"/>
  <c r="AP87" i="2"/>
  <c r="AQ87" i="2"/>
  <c r="AR87" i="2"/>
  <c r="AS87" i="2"/>
  <c r="AT87" i="2"/>
  <c r="AU87" i="2"/>
  <c r="AV87" i="2"/>
  <c r="AW87" i="2"/>
  <c r="AX87" i="2"/>
  <c r="AY87" i="2"/>
  <c r="AP90" i="2"/>
  <c r="AQ90" i="2"/>
  <c r="AR90" i="2"/>
  <c r="AS90" i="2"/>
  <c r="AT90" i="2"/>
  <c r="AU90" i="2"/>
  <c r="AV90" i="2"/>
  <c r="AW90" i="2"/>
  <c r="AX90" i="2"/>
  <c r="AY90" i="2"/>
  <c r="AP93" i="2"/>
  <c r="AQ93" i="2"/>
  <c r="AR93" i="2"/>
  <c r="AS93" i="2"/>
  <c r="AT93" i="2"/>
  <c r="AU93" i="2"/>
  <c r="AV93" i="2"/>
  <c r="AW93" i="2"/>
  <c r="AX93" i="2"/>
  <c r="AY93" i="2"/>
  <c r="AP96" i="2"/>
  <c r="AQ96" i="2"/>
  <c r="AR96" i="2"/>
  <c r="AS96" i="2"/>
  <c r="AT96" i="2"/>
  <c r="AU96" i="2"/>
  <c r="AV96" i="2"/>
  <c r="AW96" i="2"/>
  <c r="AX96" i="2"/>
  <c r="AY96" i="2"/>
  <c r="AP99" i="2"/>
  <c r="AQ99" i="2"/>
  <c r="AR99" i="2"/>
  <c r="AS99" i="2"/>
  <c r="AT99" i="2"/>
  <c r="AU99" i="2"/>
  <c r="AV99" i="2"/>
  <c r="AW99" i="2"/>
  <c r="AX99" i="2"/>
  <c r="AY99" i="2"/>
  <c r="AP102" i="2"/>
  <c r="AQ102" i="2"/>
  <c r="AR102" i="2"/>
  <c r="AS102" i="2"/>
  <c r="AT102" i="2"/>
  <c r="AU102" i="2"/>
  <c r="AV102" i="2"/>
  <c r="AW102" i="2"/>
  <c r="AX102" i="2"/>
  <c r="AY102" i="2"/>
  <c r="AP105" i="2"/>
  <c r="AQ105" i="2"/>
  <c r="AR105" i="2"/>
  <c r="AS105" i="2"/>
  <c r="AT105" i="2"/>
  <c r="AU105" i="2"/>
  <c r="AV105" i="2"/>
  <c r="AW105" i="2"/>
  <c r="AX105" i="2"/>
  <c r="AY105" i="2"/>
  <c r="AP108" i="2"/>
  <c r="AQ108" i="2"/>
  <c r="AR108" i="2"/>
  <c r="AS108" i="2"/>
  <c r="AT108" i="2"/>
  <c r="AU108" i="2"/>
  <c r="AV108" i="2"/>
  <c r="AW108" i="2"/>
  <c r="AX108" i="2"/>
  <c r="AY108" i="2"/>
  <c r="AP111" i="2"/>
  <c r="AQ111" i="2"/>
  <c r="AR111" i="2"/>
  <c r="AS111" i="2"/>
  <c r="AT111" i="2"/>
  <c r="AU111" i="2"/>
  <c r="AV111" i="2"/>
  <c r="AW111" i="2"/>
  <c r="AX111" i="2"/>
  <c r="AY111" i="2"/>
  <c r="AP114" i="2"/>
  <c r="AQ114" i="2"/>
  <c r="AR114" i="2"/>
  <c r="AS114" i="2"/>
  <c r="AT114" i="2"/>
  <c r="AU114" i="2"/>
  <c r="AV114" i="2"/>
  <c r="AW114" i="2"/>
  <c r="AX114" i="2"/>
  <c r="AY114" i="2"/>
  <c r="AP117" i="2"/>
  <c r="AQ117" i="2"/>
  <c r="AR117" i="2"/>
  <c r="AS117" i="2"/>
  <c r="AT117" i="2"/>
  <c r="AU117" i="2"/>
  <c r="AV117" i="2"/>
  <c r="AW117" i="2"/>
  <c r="AX117" i="2"/>
  <c r="AY117" i="2"/>
  <c r="AP120" i="2"/>
  <c r="AQ120" i="2"/>
  <c r="AR120" i="2"/>
  <c r="AS120" i="2"/>
  <c r="AT120" i="2"/>
  <c r="AU120" i="2"/>
  <c r="AV120" i="2"/>
  <c r="AW120" i="2"/>
  <c r="AX120" i="2"/>
  <c r="AY120" i="2"/>
  <c r="AP123" i="2"/>
  <c r="AQ123" i="2"/>
  <c r="AR123" i="2"/>
  <c r="AS123" i="2"/>
  <c r="AT123" i="2"/>
  <c r="AU123" i="2"/>
  <c r="AV123" i="2"/>
  <c r="AW123" i="2"/>
  <c r="AX123" i="2"/>
  <c r="AY123" i="2"/>
  <c r="AP126" i="2"/>
  <c r="AQ126" i="2"/>
  <c r="AR126" i="2"/>
  <c r="AS126" i="2"/>
  <c r="AT126" i="2"/>
  <c r="AU126" i="2"/>
  <c r="AV126" i="2"/>
  <c r="AW126" i="2"/>
  <c r="AX126" i="2"/>
  <c r="AY126" i="2"/>
  <c r="AP129" i="2"/>
  <c r="AQ129" i="2"/>
  <c r="AR129" i="2"/>
  <c r="AS129" i="2"/>
  <c r="AT129" i="2"/>
  <c r="AU129" i="2"/>
  <c r="AV129" i="2"/>
  <c r="AW129" i="2"/>
  <c r="AX129" i="2"/>
  <c r="AY129" i="2"/>
  <c r="AP132" i="2"/>
  <c r="AQ132" i="2"/>
  <c r="AR132" i="2"/>
  <c r="AS132" i="2"/>
  <c r="AT132" i="2"/>
  <c r="AU132" i="2"/>
  <c r="AV132" i="2"/>
  <c r="AW132" i="2"/>
  <c r="AX132" i="2"/>
  <c r="AY132" i="2"/>
  <c r="AP135" i="2"/>
  <c r="AQ135" i="2"/>
  <c r="AR135" i="2"/>
  <c r="AS135" i="2"/>
  <c r="AT135" i="2"/>
  <c r="AU135" i="2"/>
  <c r="AV135" i="2"/>
  <c r="AW135" i="2"/>
  <c r="AX135" i="2"/>
  <c r="AY135" i="2"/>
  <c r="AP138" i="2"/>
  <c r="AQ138" i="2"/>
  <c r="AR138" i="2"/>
  <c r="AS138" i="2"/>
  <c r="AT138" i="2"/>
  <c r="AU138" i="2"/>
  <c r="AV138" i="2"/>
  <c r="AW138" i="2"/>
  <c r="AX138" i="2"/>
  <c r="AY138" i="2"/>
  <c r="AP141" i="2"/>
  <c r="AQ141" i="2"/>
  <c r="AR141" i="2"/>
  <c r="AS141" i="2"/>
  <c r="AT141" i="2"/>
  <c r="AU141" i="2"/>
  <c r="AV141" i="2"/>
  <c r="AW141" i="2"/>
  <c r="AX141" i="2"/>
  <c r="AY141" i="2"/>
  <c r="AP144" i="2"/>
  <c r="AQ144" i="2"/>
  <c r="AR144" i="2"/>
  <c r="AS144" i="2"/>
  <c r="AT144" i="2"/>
  <c r="AU144" i="2"/>
  <c r="AV144" i="2"/>
  <c r="AW144" i="2"/>
  <c r="AX144" i="2"/>
  <c r="AY144" i="2"/>
  <c r="AP147" i="2"/>
  <c r="AQ147" i="2"/>
  <c r="AR147" i="2"/>
  <c r="AS147" i="2"/>
  <c r="AT147" i="2"/>
  <c r="AU147" i="2"/>
  <c r="AV147" i="2"/>
  <c r="AW147" i="2"/>
  <c r="AX147" i="2"/>
  <c r="AY147" i="2"/>
  <c r="AP150" i="2"/>
  <c r="AQ150" i="2"/>
  <c r="AR150" i="2"/>
  <c r="AS150" i="2"/>
  <c r="AT150" i="2"/>
  <c r="AU150" i="2"/>
  <c r="AV150" i="2"/>
  <c r="AW150" i="2"/>
  <c r="AX150" i="2"/>
  <c r="AY150" i="2"/>
  <c r="AP153" i="2"/>
  <c r="AQ153" i="2"/>
  <c r="AR153" i="2"/>
  <c r="AS153" i="2"/>
  <c r="AT153" i="2"/>
  <c r="AU153" i="2"/>
  <c r="AV153" i="2"/>
  <c r="AW153" i="2"/>
  <c r="AX153" i="2"/>
  <c r="AY153" i="2"/>
  <c r="AP156" i="2"/>
  <c r="AQ156" i="2"/>
  <c r="AR156" i="2"/>
  <c r="AS156" i="2"/>
  <c r="AT156" i="2"/>
  <c r="AU156" i="2"/>
  <c r="AV156" i="2"/>
  <c r="AW156" i="2"/>
  <c r="AX156" i="2"/>
  <c r="AY156" i="2"/>
  <c r="BJ12" i="2"/>
  <c r="BJ15" i="2"/>
  <c r="BJ18" i="2"/>
  <c r="BJ21" i="2"/>
  <c r="BJ24" i="2"/>
  <c r="BJ27" i="2"/>
  <c r="BJ30" i="2"/>
  <c r="BJ33" i="2"/>
  <c r="BJ36" i="2"/>
  <c r="BJ39" i="2"/>
  <c r="BJ42" i="2"/>
  <c r="BJ45" i="2"/>
  <c r="BJ48" i="2"/>
  <c r="BJ51" i="2"/>
  <c r="BJ54" i="2"/>
  <c r="BJ57" i="2"/>
  <c r="BJ60" i="2"/>
  <c r="BJ63" i="2"/>
  <c r="BJ66" i="2"/>
  <c r="BJ69" i="2"/>
  <c r="BJ72" i="2"/>
  <c r="BJ75" i="2"/>
  <c r="BJ78" i="2"/>
  <c r="BJ81" i="2"/>
  <c r="BJ84" i="2"/>
  <c r="BJ87" i="2"/>
  <c r="BJ90" i="2"/>
  <c r="BJ93" i="2"/>
  <c r="BJ96" i="2"/>
  <c r="BJ99" i="2"/>
  <c r="BJ102" i="2"/>
  <c r="BJ105" i="2"/>
  <c r="BJ108" i="2"/>
  <c r="BJ111" i="2"/>
  <c r="BJ114" i="2"/>
  <c r="BJ117" i="2"/>
  <c r="BJ120" i="2"/>
  <c r="BJ123" i="2"/>
  <c r="BJ126" i="2"/>
  <c r="BJ129" i="2"/>
  <c r="BJ132" i="2"/>
  <c r="BJ135" i="2"/>
  <c r="BJ138" i="2"/>
  <c r="BJ141" i="2"/>
  <c r="BJ144" i="2"/>
  <c r="BJ147" i="2"/>
  <c r="BJ150" i="2"/>
  <c r="BJ153" i="2"/>
  <c r="BJ156" i="2"/>
  <c r="CB165" i="2"/>
  <c r="M36" i="2"/>
  <c r="AJ36" i="2" s="1"/>
  <c r="BD36" i="2" s="1"/>
  <c r="AB38" i="2"/>
  <c r="AB37" i="2"/>
  <c r="DC36" i="2"/>
  <c r="CE36" i="2"/>
  <c r="DK36" i="2" s="1"/>
  <c r="AE36" i="2"/>
  <c r="AB36" i="2"/>
  <c r="V36" i="2"/>
  <c r="R36" i="2"/>
  <c r="AG36" i="2"/>
  <c r="BA36" i="2" s="1"/>
  <c r="AB26" i="2"/>
  <c r="AB25" i="2"/>
  <c r="AE24" i="2"/>
  <c r="AB24" i="2"/>
  <c r="R156" i="2"/>
  <c r="R153" i="2"/>
  <c r="R150" i="2"/>
  <c r="R147" i="2"/>
  <c r="R144" i="2"/>
  <c r="R141" i="2"/>
  <c r="R138" i="2"/>
  <c r="R135" i="2"/>
  <c r="R132" i="2"/>
  <c r="R129" i="2"/>
  <c r="R126" i="2"/>
  <c r="R123" i="2"/>
  <c r="R120" i="2"/>
  <c r="R117" i="2"/>
  <c r="R114" i="2"/>
  <c r="R111" i="2"/>
  <c r="R108" i="2"/>
  <c r="R105" i="2"/>
  <c r="R102" i="2"/>
  <c r="R99" i="2"/>
  <c r="R96" i="2"/>
  <c r="R93" i="2"/>
  <c r="R90" i="2"/>
  <c r="R87" i="2"/>
  <c r="R84" i="2"/>
  <c r="R81" i="2"/>
  <c r="R78" i="2"/>
  <c r="R75" i="2"/>
  <c r="R72" i="2"/>
  <c r="R69" i="2"/>
  <c r="R66" i="2"/>
  <c r="R63" i="2"/>
  <c r="R60" i="2"/>
  <c r="R57" i="2"/>
  <c r="R54" i="2"/>
  <c r="R51" i="2"/>
  <c r="R48" i="2"/>
  <c r="R45" i="2"/>
  <c r="R42" i="2"/>
  <c r="R39" i="2"/>
  <c r="R33" i="2"/>
  <c r="R30" i="2"/>
  <c r="R27" i="2"/>
  <c r="R24" i="2"/>
  <c r="R21" i="2"/>
  <c r="R18" i="2"/>
  <c r="R9" i="2"/>
  <c r="AH9" i="2" s="1"/>
  <c r="AH36" i="2" l="1"/>
  <c r="AI36" i="2" s="1"/>
  <c r="AK36" i="2"/>
  <c r="BE36" i="2" s="1"/>
  <c r="BZ36" i="2" s="1"/>
  <c r="BO36" i="2"/>
  <c r="BY36" i="2"/>
  <c r="BV36" i="2"/>
  <c r="AC26" i="2"/>
  <c r="AC38" i="2"/>
  <c r="DF36" i="2"/>
  <c r="DH36" i="2"/>
  <c r="AF36" i="2"/>
  <c r="AC24" i="2"/>
  <c r="AL36" i="2"/>
  <c r="AC25" i="2"/>
  <c r="AC37" i="2"/>
  <c r="AC36" i="2"/>
  <c r="CY36" i="2"/>
  <c r="CZ36" i="2"/>
  <c r="CO36" i="2"/>
  <c r="DA36" i="2"/>
  <c r="CP36" i="2"/>
  <c r="DB36" i="2"/>
  <c r="CQ36" i="2"/>
  <c r="DE36" i="2"/>
  <c r="DG36" i="2"/>
  <c r="BM36" i="2"/>
  <c r="BL36" i="2"/>
  <c r="CF36" i="2"/>
  <c r="DD36" i="2"/>
  <c r="AB35" i="2"/>
  <c r="AB34" i="2"/>
  <c r="AB33" i="2"/>
  <c r="V33" i="2"/>
  <c r="M33" i="2"/>
  <c r="J33" i="2"/>
  <c r="AB32" i="2"/>
  <c r="AB31" i="2"/>
  <c r="AB30" i="2"/>
  <c r="V30" i="2"/>
  <c r="M30" i="2"/>
  <c r="J30" i="2"/>
  <c r="AB29" i="2"/>
  <c r="AB28" i="2"/>
  <c r="AB27" i="2"/>
  <c r="V27" i="2"/>
  <c r="M27" i="2"/>
  <c r="J27" i="2"/>
  <c r="V24" i="2"/>
  <c r="M24" i="2"/>
  <c r="J24" i="2"/>
  <c r="AB23" i="2"/>
  <c r="AB22" i="2"/>
  <c r="AB21" i="2"/>
  <c r="V21" i="2"/>
  <c r="M21" i="2"/>
  <c r="AB20" i="2"/>
  <c r="AB19" i="2"/>
  <c r="AB18" i="2"/>
  <c r="V18" i="2"/>
  <c r="AL18" i="2" s="1"/>
  <c r="AM18" i="2" s="1"/>
  <c r="M18" i="2"/>
  <c r="M15" i="2"/>
  <c r="AB11" i="2"/>
  <c r="AB10" i="2"/>
  <c r="AB9" i="2"/>
  <c r="V9" i="2"/>
  <c r="AL9" i="2" s="1"/>
  <c r="BF36" i="2" l="1"/>
  <c r="AM36" i="2"/>
  <c r="AI9" i="2"/>
  <c r="AM9" i="2"/>
  <c r="AM12" i="2"/>
  <c r="AJ9" i="2"/>
  <c r="AW12" i="2"/>
  <c r="AJ12" i="2"/>
  <c r="AF9" i="2"/>
  <c r="AZ9" i="2" s="1"/>
  <c r="DJ36" i="2"/>
  <c r="AH24" i="2"/>
  <c r="AI24" i="2" s="1"/>
  <c r="AK24" i="2"/>
  <c r="AU24" i="2" s="1"/>
  <c r="AH27" i="2"/>
  <c r="AI27" i="2" s="1"/>
  <c r="AK27" i="2"/>
  <c r="AK12" i="2"/>
  <c r="AH12" i="2"/>
  <c r="BB12" i="2" s="1"/>
  <c r="AK33" i="2"/>
  <c r="AU33" i="2" s="1"/>
  <c r="AH33" i="2"/>
  <c r="AI33" i="2" s="1"/>
  <c r="AU21" i="2"/>
  <c r="AH21" i="2"/>
  <c r="AI21" i="2" s="1"/>
  <c r="AK15" i="2"/>
  <c r="AU15" i="2" s="1"/>
  <c r="AH15" i="2"/>
  <c r="AI15" i="2" s="1"/>
  <c r="AK18" i="2"/>
  <c r="AU18" i="2" s="1"/>
  <c r="AH18" i="2"/>
  <c r="AI18" i="2" s="1"/>
  <c r="AH30" i="2"/>
  <c r="AI30" i="2" s="1"/>
  <c r="AK30" i="2"/>
  <c r="BE30" i="2" s="1"/>
  <c r="BC36" i="2"/>
  <c r="BB36" i="2"/>
  <c r="BW36" i="2" s="1"/>
  <c r="AZ36" i="2"/>
  <c r="CI36" i="2"/>
  <c r="DU36" i="2" s="1"/>
  <c r="CA36" i="2"/>
  <c r="CN36" i="2"/>
  <c r="BQ36" i="2"/>
  <c r="AJ30" i="2"/>
  <c r="BD30" i="2" s="1"/>
  <c r="AT18" i="2"/>
  <c r="AJ27" i="2"/>
  <c r="AV9" i="2"/>
  <c r="BH36" i="2"/>
  <c r="AJ15" i="2"/>
  <c r="AT15" i="2" s="1"/>
  <c r="AJ33" i="2"/>
  <c r="AT33" i="2" s="1"/>
  <c r="AT9" i="2"/>
  <c r="AJ21" i="2"/>
  <c r="AT21" i="2" s="1"/>
  <c r="DI36" i="2"/>
  <c r="AJ24" i="2"/>
  <c r="AT24" i="2" s="1"/>
  <c r="BR36" i="2"/>
  <c r="BN36" i="2"/>
  <c r="CH36" i="2"/>
  <c r="DT36" i="2" s="1"/>
  <c r="BP36" i="2"/>
  <c r="BK36" i="2"/>
  <c r="DR36" i="2"/>
  <c r="AC19" i="2"/>
  <c r="AC31" i="2"/>
  <c r="AC23" i="2"/>
  <c r="AC28" i="2"/>
  <c r="AC33" i="2"/>
  <c r="AC11" i="2"/>
  <c r="AC27" i="2"/>
  <c r="AC10" i="2"/>
  <c r="AC18" i="2"/>
  <c r="AC29" i="2"/>
  <c r="AC35" i="2"/>
  <c r="AC9" i="2"/>
  <c r="AC22" i="2"/>
  <c r="AC30" i="2"/>
  <c r="AC21" i="2"/>
  <c r="AC20" i="2"/>
  <c r="AC32" i="2"/>
  <c r="AC34" i="2"/>
  <c r="AI12" i="2" l="1"/>
  <c r="AU12" i="2"/>
  <c r="BE12" i="2"/>
  <c r="DZ12" i="2" s="1"/>
  <c r="AT12" i="2"/>
  <c r="AT159" i="2" s="1"/>
  <c r="BD12" i="2"/>
  <c r="CG36" i="2"/>
  <c r="DS36" i="2" s="1"/>
  <c r="AR24" i="2"/>
  <c r="AS24" i="2"/>
  <c r="AS21" i="2"/>
  <c r="AR21" i="2"/>
  <c r="BM21" i="2" s="1"/>
  <c r="AS18" i="2"/>
  <c r="AR18" i="2"/>
  <c r="BG36" i="2"/>
  <c r="EA36" i="2" s="1"/>
  <c r="AS15" i="2"/>
  <c r="AR15" i="2"/>
  <c r="AR33" i="2"/>
  <c r="AS33" i="2"/>
  <c r="AR9" i="2"/>
  <c r="AR12" i="2"/>
  <c r="AP9" i="2"/>
  <c r="BK9" i="2" s="1"/>
  <c r="BX36" i="2"/>
  <c r="AQ9" i="2"/>
  <c r="BL9" i="2" s="1"/>
  <c r="AU9" i="2"/>
  <c r="BC30" i="2"/>
  <c r="BB30" i="2"/>
  <c r="BU36" i="2"/>
  <c r="BS36" i="2"/>
  <c r="CC36" i="2"/>
  <c r="CR36" i="2"/>
  <c r="CX36" i="2" s="1"/>
  <c r="CT36" i="2"/>
  <c r="CS36" i="2"/>
  <c r="CM36" i="2"/>
  <c r="CU36" i="2"/>
  <c r="DL36" i="2"/>
  <c r="AO36" i="2"/>
  <c r="BI36" i="2" s="1"/>
  <c r="EB36" i="2" s="1"/>
  <c r="EC36" i="2" s="1"/>
  <c r="H33" i="3"/>
  <c r="AU159" i="2" l="1"/>
  <c r="AS12" i="2"/>
  <c r="BC12" i="2"/>
  <c r="DY12" i="2" s="1"/>
  <c r="CB36" i="2"/>
  <c r="DO36" i="2"/>
  <c r="AS9" i="2"/>
  <c r="AR159" i="2"/>
  <c r="C8" i="3"/>
  <c r="DM36" i="2"/>
  <c r="BT36" i="2"/>
  <c r="CJ36" i="2"/>
  <c r="CK36" i="2" s="1"/>
  <c r="K36" i="3"/>
  <c r="H36" i="3"/>
  <c r="G36" i="3"/>
  <c r="F36" i="3"/>
  <c r="E36" i="3"/>
  <c r="D36" i="3"/>
  <c r="C36" i="3"/>
  <c r="B36" i="3"/>
  <c r="A36" i="3"/>
  <c r="B36" i="2"/>
  <c r="BO30" i="2"/>
  <c r="BO27" i="2"/>
  <c r="BP27" i="2"/>
  <c r="BP30" i="2"/>
  <c r="BO39" i="2"/>
  <c r="BP39" i="2"/>
  <c r="CE30" i="2"/>
  <c r="BT30" i="2"/>
  <c r="BS30" i="2"/>
  <c r="BR30" i="2"/>
  <c r="BQ30" i="2"/>
  <c r="BN30" i="2"/>
  <c r="BM30" i="2"/>
  <c r="BL30" i="2"/>
  <c r="BK30" i="2"/>
  <c r="AE30" i="2"/>
  <c r="BZ156" i="2"/>
  <c r="BZ153" i="2"/>
  <c r="BZ150" i="2"/>
  <c r="BZ147" i="2"/>
  <c r="BZ144" i="2"/>
  <c r="BZ141" i="2"/>
  <c r="BZ138" i="2"/>
  <c r="BZ135" i="2"/>
  <c r="BZ132" i="2"/>
  <c r="BZ129" i="2"/>
  <c r="BZ126" i="2"/>
  <c r="BZ123" i="2"/>
  <c r="BZ120" i="2"/>
  <c r="BZ117" i="2"/>
  <c r="BZ114" i="2"/>
  <c r="BZ111" i="2"/>
  <c r="BZ108" i="2"/>
  <c r="BZ105" i="2"/>
  <c r="BZ102" i="2"/>
  <c r="BZ99" i="2"/>
  <c r="BZ96" i="2"/>
  <c r="BZ93" i="2"/>
  <c r="BZ90" i="2"/>
  <c r="BZ87" i="2"/>
  <c r="BZ84" i="2"/>
  <c r="BZ81" i="2"/>
  <c r="BZ78" i="2"/>
  <c r="BZ75" i="2"/>
  <c r="BZ72" i="2"/>
  <c r="BZ69" i="2"/>
  <c r="BZ66" i="2"/>
  <c r="BZ63" i="2"/>
  <c r="BZ60" i="2"/>
  <c r="BZ57" i="2"/>
  <c r="BZ54" i="2"/>
  <c r="BZ51" i="2"/>
  <c r="BZ48" i="2"/>
  <c r="BZ45" i="2"/>
  <c r="BZ42" i="2"/>
  <c r="BZ39" i="2"/>
  <c r="BZ27" i="2"/>
  <c r="BZ24" i="2"/>
  <c r="BZ21" i="2"/>
  <c r="BZ18" i="2"/>
  <c r="BZ15" i="2"/>
  <c r="BZ12" i="2"/>
  <c r="BE9" i="2"/>
  <c r="DZ9" i="2" s="1"/>
  <c r="BY156" i="2"/>
  <c r="BY153" i="2"/>
  <c r="BY150" i="2"/>
  <c r="BY147" i="2"/>
  <c r="BY144" i="2"/>
  <c r="BY141" i="2"/>
  <c r="BY138" i="2"/>
  <c r="BY135" i="2"/>
  <c r="BY132" i="2"/>
  <c r="BY129" i="2"/>
  <c r="BY126" i="2"/>
  <c r="BY123" i="2"/>
  <c r="BY120" i="2"/>
  <c r="BY117" i="2"/>
  <c r="BY114" i="2"/>
  <c r="BY111" i="2"/>
  <c r="BY108" i="2"/>
  <c r="BY105" i="2"/>
  <c r="BY102" i="2"/>
  <c r="BY99" i="2"/>
  <c r="BY96" i="2"/>
  <c r="BY93" i="2"/>
  <c r="BY90" i="2"/>
  <c r="BY87" i="2"/>
  <c r="BY84" i="2"/>
  <c r="BY81" i="2"/>
  <c r="BY78" i="2"/>
  <c r="BY75" i="2"/>
  <c r="BY72" i="2"/>
  <c r="BY69" i="2"/>
  <c r="BY66" i="2"/>
  <c r="BY63" i="2"/>
  <c r="BY60" i="2"/>
  <c r="BY57" i="2"/>
  <c r="BY54" i="2"/>
  <c r="BY51" i="2"/>
  <c r="BY48" i="2"/>
  <c r="BY45" i="2"/>
  <c r="BY42" i="2"/>
  <c r="BY39" i="2"/>
  <c r="BY27" i="2"/>
  <c r="BY24" i="2"/>
  <c r="BY21" i="2"/>
  <c r="BY18" i="2"/>
  <c r="BY15" i="2"/>
  <c r="BY12" i="2"/>
  <c r="BD9" i="2"/>
  <c r="BO42" i="2"/>
  <c r="BP42" i="2"/>
  <c r="BO45" i="2"/>
  <c r="BP45" i="2"/>
  <c r="BO48" i="2"/>
  <c r="BP48" i="2"/>
  <c r="BO51" i="2"/>
  <c r="BP51" i="2"/>
  <c r="BO54" i="2"/>
  <c r="BP54" i="2"/>
  <c r="BO57" i="2"/>
  <c r="BP57" i="2"/>
  <c r="BO60" i="2"/>
  <c r="BP60" i="2"/>
  <c r="BO63" i="2"/>
  <c r="BP63" i="2"/>
  <c r="BO66" i="2"/>
  <c r="BP66" i="2"/>
  <c r="BO69" i="2"/>
  <c r="BP69" i="2"/>
  <c r="BO72" i="2"/>
  <c r="BP72" i="2"/>
  <c r="BO75" i="2"/>
  <c r="BP75" i="2"/>
  <c r="BO78" i="2"/>
  <c r="BP78" i="2"/>
  <c r="BO81" i="2"/>
  <c r="BP81" i="2"/>
  <c r="BO84" i="2"/>
  <c r="BP84" i="2"/>
  <c r="BO87" i="2"/>
  <c r="BP87" i="2"/>
  <c r="BO90" i="2"/>
  <c r="BP90" i="2"/>
  <c r="BO93" i="2"/>
  <c r="BP93" i="2"/>
  <c r="BO96" i="2"/>
  <c r="BP96" i="2"/>
  <c r="BO99" i="2"/>
  <c r="BP99" i="2"/>
  <c r="BO102" i="2"/>
  <c r="BP102" i="2"/>
  <c r="BO105" i="2"/>
  <c r="BP105" i="2"/>
  <c r="BO108" i="2"/>
  <c r="BP108" i="2"/>
  <c r="BO111" i="2"/>
  <c r="BP111" i="2"/>
  <c r="BO114" i="2"/>
  <c r="BP114" i="2"/>
  <c r="BO117" i="2"/>
  <c r="BP117" i="2"/>
  <c r="BO120" i="2"/>
  <c r="BP120" i="2"/>
  <c r="BO123" i="2"/>
  <c r="BP123" i="2"/>
  <c r="BO126" i="2"/>
  <c r="BP126" i="2"/>
  <c r="BO129" i="2"/>
  <c r="BP129" i="2"/>
  <c r="BO132" i="2"/>
  <c r="BP132" i="2"/>
  <c r="BO135" i="2"/>
  <c r="BP135" i="2"/>
  <c r="BO138" i="2"/>
  <c r="BP138" i="2"/>
  <c r="BO141" i="2"/>
  <c r="BP141" i="2"/>
  <c r="BO144" i="2"/>
  <c r="BP144" i="2"/>
  <c r="BO147" i="2"/>
  <c r="BP147" i="2"/>
  <c r="BO150" i="2"/>
  <c r="BP150" i="2"/>
  <c r="BO153" i="2"/>
  <c r="BP153" i="2"/>
  <c r="BO156" i="2"/>
  <c r="BP156" i="2"/>
  <c r="AS159" i="2" l="1"/>
  <c r="BZ9" i="2"/>
  <c r="BE159" i="2"/>
  <c r="BY9" i="2"/>
  <c r="BD159" i="2"/>
  <c r="DV36" i="2"/>
  <c r="DW36" i="2" s="1"/>
  <c r="CD36" i="2"/>
  <c r="CV36" i="2"/>
  <c r="CW36" i="2" s="1"/>
  <c r="B39" i="2"/>
  <c r="B42" i="2" s="1"/>
  <c r="B45" i="2" s="1"/>
  <c r="B48" i="2" s="1"/>
  <c r="B51" i="2" s="1"/>
  <c r="B54" i="2" s="1"/>
  <c r="B57" i="2" s="1"/>
  <c r="B60" i="2" s="1"/>
  <c r="B63" i="2" s="1"/>
  <c r="B66" i="2" s="1"/>
  <c r="B69" i="2" s="1"/>
  <c r="B72" i="2" s="1"/>
  <c r="B75" i="2" s="1"/>
  <c r="B78" i="2" s="1"/>
  <c r="B81" i="2" s="1"/>
  <c r="B84" i="2" s="1"/>
  <c r="B87" i="2" s="1"/>
  <c r="B90" i="2" s="1"/>
  <c r="B93" i="2" s="1"/>
  <c r="B96" i="2" s="1"/>
  <c r="B99" i="2" s="1"/>
  <c r="B102" i="2" s="1"/>
  <c r="B105" i="2" s="1"/>
  <c r="B108" i="2" s="1"/>
  <c r="B111" i="2" s="1"/>
  <c r="B114" i="2" s="1"/>
  <c r="B117" i="2" s="1"/>
  <c r="B120" i="2" s="1"/>
  <c r="B123" i="2" s="1"/>
  <c r="B126" i="2" s="1"/>
  <c r="B129" i="2" s="1"/>
  <c r="B132" i="2" s="1"/>
  <c r="B135" i="2" s="1"/>
  <c r="B138" i="2" s="1"/>
  <c r="B141" i="2" s="1"/>
  <c r="B144" i="2" s="1"/>
  <c r="B147" i="2" s="1"/>
  <c r="B150" i="2" s="1"/>
  <c r="B153" i="2" s="1"/>
  <c r="B156" i="2" s="1"/>
  <c r="DC15" i="2"/>
  <c r="DB15" i="2"/>
  <c r="CV30" i="2"/>
  <c r="DB30" i="2"/>
  <c r="DD15" i="2"/>
  <c r="CN30" i="2"/>
  <c r="CU30" i="2"/>
  <c r="DA30" i="2"/>
  <c r="CM30" i="2"/>
  <c r="DA15" i="2"/>
  <c r="CO15" i="2"/>
  <c r="CP15" i="2"/>
  <c r="CT30" i="2"/>
  <c r="CS30" i="2"/>
  <c r="CR30" i="2"/>
  <c r="CQ30" i="2"/>
  <c r="CP30" i="2"/>
  <c r="CO30" i="2"/>
  <c r="BH30" i="2"/>
  <c r="AL30" i="2"/>
  <c r="AG30" i="2"/>
  <c r="BA30" i="2" s="1"/>
  <c r="BY30" i="2"/>
  <c r="AF30" i="2"/>
  <c r="AZ30" i="2" s="1"/>
  <c r="DK30" i="2"/>
  <c r="BF30" i="2" l="1"/>
  <c r="AM30" i="2"/>
  <c r="ED36" i="2"/>
  <c r="CX30" i="2"/>
  <c r="D8" i="3"/>
  <c r="AU161" i="2"/>
  <c r="C7" i="3"/>
  <c r="DN36" i="2"/>
  <c r="DP36" i="2" s="1"/>
  <c r="BW30" i="2"/>
  <c r="DL30" i="2"/>
  <c r="I36" i="3" s="1"/>
  <c r="BU30" i="2"/>
  <c r="DC30" i="2"/>
  <c r="AO30" i="2"/>
  <c r="BI30" i="2" s="1"/>
  <c r="CC30" i="2"/>
  <c r="CF30" i="2"/>
  <c r="DR30" i="2" s="1"/>
  <c r="BV30" i="2"/>
  <c r="CG30" i="2"/>
  <c r="DS30" i="2" s="1"/>
  <c r="CH30" i="2"/>
  <c r="DT30" i="2" s="1"/>
  <c r="BZ30" i="2"/>
  <c r="BG30" i="2"/>
  <c r="CA30" i="2"/>
  <c r="CW30" i="2"/>
  <c r="DN30" i="2" s="1"/>
  <c r="BX30" i="2" l="1"/>
  <c r="CY30" i="2"/>
  <c r="CZ30" i="2"/>
  <c r="DD30" i="2"/>
  <c r="DE30" i="2"/>
  <c r="DG30" i="2"/>
  <c r="DM30" i="2"/>
  <c r="J36" i="3" s="1"/>
  <c r="CI30" i="2"/>
  <c r="CJ30" i="2"/>
  <c r="DV30" i="2" s="1"/>
  <c r="DW30" i="2" s="1"/>
  <c r="CD30" i="2" l="1"/>
  <c r="CB30" i="2"/>
  <c r="EB30" i="2"/>
  <c r="EC30" i="2" s="1"/>
  <c r="DH30" i="2"/>
  <c r="EA30" i="2"/>
  <c r="DF30" i="2"/>
  <c r="DU30" i="2"/>
  <c r="CK30" i="2"/>
  <c r="CE12" i="2"/>
  <c r="CE15" i="2"/>
  <c r="CE18" i="2"/>
  <c r="CE21" i="2"/>
  <c r="CE24" i="2"/>
  <c r="CE27" i="2"/>
  <c r="CH27" i="2" s="1"/>
  <c r="CE33" i="2"/>
  <c r="CE39" i="2"/>
  <c r="CE42" i="2"/>
  <c r="CE45" i="2"/>
  <c r="CE48" i="2"/>
  <c r="CE51" i="2"/>
  <c r="CE54" i="2"/>
  <c r="CE57" i="2"/>
  <c r="CE60" i="2"/>
  <c r="CE63" i="2"/>
  <c r="CE66" i="2"/>
  <c r="CE69" i="2"/>
  <c r="CE72" i="2"/>
  <c r="CE75" i="2"/>
  <c r="CE78" i="2"/>
  <c r="CE81" i="2"/>
  <c r="CE84" i="2"/>
  <c r="CE87" i="2"/>
  <c r="CE90" i="2"/>
  <c r="CE93" i="2"/>
  <c r="CE96" i="2"/>
  <c r="CE99" i="2"/>
  <c r="CE102" i="2"/>
  <c r="CE105" i="2"/>
  <c r="CE108" i="2"/>
  <c r="CE111" i="2"/>
  <c r="CE114" i="2"/>
  <c r="CE117" i="2"/>
  <c r="CE120" i="2"/>
  <c r="CE123" i="2"/>
  <c r="CE126" i="2"/>
  <c r="CE129" i="2"/>
  <c r="CE132" i="2"/>
  <c r="CE135" i="2"/>
  <c r="CE138" i="2"/>
  <c r="CE141" i="2"/>
  <c r="CE144" i="2"/>
  <c r="CE147" i="2"/>
  <c r="CE150" i="2"/>
  <c r="CE153" i="2"/>
  <c r="CE156" i="2"/>
  <c r="CE9" i="2"/>
  <c r="CF9" i="2" s="1"/>
  <c r="DR9" i="2" s="1"/>
  <c r="DI30" i="2" l="1"/>
  <c r="ED30" i="2"/>
  <c r="M36" i="3" s="1"/>
  <c r="DO30" i="2" l="1"/>
  <c r="DP30" i="2" s="1"/>
  <c r="L36" i="3" s="1"/>
  <c r="DK9" i="2"/>
  <c r="DK12" i="2" l="1"/>
  <c r="DK15" i="2"/>
  <c r="DK18" i="2"/>
  <c r="DK21" i="2"/>
  <c r="DK24" i="2"/>
  <c r="DK27" i="2"/>
  <c r="DK33" i="2"/>
  <c r="DK39" i="2"/>
  <c r="DK42" i="2"/>
  <c r="DK45" i="2"/>
  <c r="DK48" i="2"/>
  <c r="DK51" i="2"/>
  <c r="DK54" i="2"/>
  <c r="DK57" i="2"/>
  <c r="DK60" i="2"/>
  <c r="DK63" i="2"/>
  <c r="DK66" i="2"/>
  <c r="DK69" i="2"/>
  <c r="DK72" i="2"/>
  <c r="DK75" i="2"/>
  <c r="DK78" i="2"/>
  <c r="DK81" i="2"/>
  <c r="DK84" i="2"/>
  <c r="DK87" i="2"/>
  <c r="DK90" i="2"/>
  <c r="DK93" i="2"/>
  <c r="DK96" i="2"/>
  <c r="DK99" i="2"/>
  <c r="DK102" i="2"/>
  <c r="DK105" i="2"/>
  <c r="DK108" i="2"/>
  <c r="DK111" i="2"/>
  <c r="DK114" i="2"/>
  <c r="DK117" i="2"/>
  <c r="DK120" i="2"/>
  <c r="DK123" i="2"/>
  <c r="DK126" i="2"/>
  <c r="DK129" i="2"/>
  <c r="DK132" i="2"/>
  <c r="DK135" i="2"/>
  <c r="DK138" i="2"/>
  <c r="DK141" i="2"/>
  <c r="DK144" i="2"/>
  <c r="DK147" i="2"/>
  <c r="DK150" i="2"/>
  <c r="DK153" i="2"/>
  <c r="DK156" i="2"/>
  <c r="I47" i="3"/>
  <c r="DD9" i="2" l="1"/>
  <c r="DC9" i="2"/>
  <c r="J47" i="3"/>
  <c r="BU15" i="2"/>
  <c r="BV15" i="2"/>
  <c r="BW15" i="2"/>
  <c r="BX15" i="2"/>
  <c r="CA15" i="2"/>
  <c r="CB15" i="2"/>
  <c r="CC15" i="2"/>
  <c r="CD15" i="2"/>
  <c r="BU18" i="2"/>
  <c r="BV18" i="2"/>
  <c r="BW18" i="2"/>
  <c r="BX18" i="2"/>
  <c r="CA18" i="2"/>
  <c r="CB18" i="2"/>
  <c r="CC18" i="2"/>
  <c r="CD18" i="2"/>
  <c r="BU21" i="2"/>
  <c r="BV21" i="2"/>
  <c r="BW21" i="2"/>
  <c r="BX21" i="2"/>
  <c r="CA21" i="2"/>
  <c r="CB21" i="2"/>
  <c r="CC21" i="2"/>
  <c r="CD21" i="2"/>
  <c r="BU24" i="2"/>
  <c r="BV24" i="2"/>
  <c r="BW24" i="2"/>
  <c r="BX24" i="2"/>
  <c r="CA24" i="2"/>
  <c r="CB24" i="2"/>
  <c r="CC24" i="2"/>
  <c r="CD24" i="2"/>
  <c r="BU27" i="2"/>
  <c r="BV27" i="2"/>
  <c r="BW27" i="2"/>
  <c r="BX27" i="2"/>
  <c r="CA27" i="2"/>
  <c r="CB27" i="2"/>
  <c r="CC27" i="2"/>
  <c r="CD27" i="2"/>
  <c r="BU39" i="2"/>
  <c r="BV39" i="2"/>
  <c r="BW39" i="2"/>
  <c r="BX39" i="2"/>
  <c r="CA39" i="2"/>
  <c r="CB39" i="2"/>
  <c r="CC39" i="2"/>
  <c r="CD39" i="2"/>
  <c r="BU42" i="2"/>
  <c r="BV42" i="2"/>
  <c r="BW42" i="2"/>
  <c r="BX42" i="2"/>
  <c r="CA42" i="2"/>
  <c r="CB42" i="2"/>
  <c r="CC42" i="2"/>
  <c r="CD42" i="2"/>
  <c r="BU45" i="2"/>
  <c r="BV45" i="2"/>
  <c r="BW45" i="2"/>
  <c r="BX45" i="2"/>
  <c r="CA45" i="2"/>
  <c r="CB45" i="2"/>
  <c r="CC45" i="2"/>
  <c r="CD45" i="2"/>
  <c r="BU48" i="2"/>
  <c r="BV48" i="2"/>
  <c r="BW48" i="2"/>
  <c r="BX48" i="2"/>
  <c r="CA48" i="2"/>
  <c r="CB48" i="2"/>
  <c r="CC48" i="2"/>
  <c r="CD48" i="2"/>
  <c r="BU51" i="2"/>
  <c r="BV51" i="2"/>
  <c r="BW51" i="2"/>
  <c r="BX51" i="2"/>
  <c r="CA51" i="2"/>
  <c r="CB51" i="2"/>
  <c r="CC51" i="2"/>
  <c r="CD51" i="2"/>
  <c r="BU54" i="2"/>
  <c r="BV54" i="2"/>
  <c r="BW54" i="2"/>
  <c r="BX54" i="2"/>
  <c r="CA54" i="2"/>
  <c r="CB54" i="2"/>
  <c r="CC54" i="2"/>
  <c r="CD54" i="2"/>
  <c r="BU57" i="2"/>
  <c r="BV57" i="2"/>
  <c r="BW57" i="2"/>
  <c r="BX57" i="2"/>
  <c r="CA57" i="2"/>
  <c r="CB57" i="2"/>
  <c r="CC57" i="2"/>
  <c r="CD57" i="2"/>
  <c r="BU60" i="2"/>
  <c r="BV60" i="2"/>
  <c r="BW60" i="2"/>
  <c r="BX60" i="2"/>
  <c r="CA60" i="2"/>
  <c r="CB60" i="2"/>
  <c r="CC60" i="2"/>
  <c r="CD60" i="2"/>
  <c r="BU63" i="2"/>
  <c r="BV63" i="2"/>
  <c r="BW63" i="2"/>
  <c r="BX63" i="2"/>
  <c r="CA63" i="2"/>
  <c r="CB63" i="2"/>
  <c r="CC63" i="2"/>
  <c r="CD63" i="2"/>
  <c r="BU66" i="2"/>
  <c r="BV66" i="2"/>
  <c r="BW66" i="2"/>
  <c r="BX66" i="2"/>
  <c r="CA66" i="2"/>
  <c r="CB66" i="2"/>
  <c r="CC66" i="2"/>
  <c r="CD66" i="2"/>
  <c r="BU69" i="2"/>
  <c r="BV69" i="2"/>
  <c r="BW69" i="2"/>
  <c r="BX69" i="2"/>
  <c r="CA69" i="2"/>
  <c r="CB69" i="2"/>
  <c r="CC69" i="2"/>
  <c r="CD69" i="2"/>
  <c r="BU72" i="2"/>
  <c r="BV72" i="2"/>
  <c r="BW72" i="2"/>
  <c r="BX72" i="2"/>
  <c r="CA72" i="2"/>
  <c r="CB72" i="2"/>
  <c r="CC72" i="2"/>
  <c r="CD72" i="2"/>
  <c r="BU75" i="2"/>
  <c r="BV75" i="2"/>
  <c r="BW75" i="2"/>
  <c r="BX75" i="2"/>
  <c r="CA75" i="2"/>
  <c r="CB75" i="2"/>
  <c r="CC75" i="2"/>
  <c r="CD75" i="2"/>
  <c r="BU78" i="2"/>
  <c r="BV78" i="2"/>
  <c r="BW78" i="2"/>
  <c r="BX78" i="2"/>
  <c r="CA78" i="2"/>
  <c r="CB78" i="2"/>
  <c r="CC78" i="2"/>
  <c r="CD78" i="2"/>
  <c r="BU81" i="2"/>
  <c r="BV81" i="2"/>
  <c r="BW81" i="2"/>
  <c r="BX81" i="2"/>
  <c r="CA81" i="2"/>
  <c r="CB81" i="2"/>
  <c r="CC81" i="2"/>
  <c r="CD81" i="2"/>
  <c r="BU84" i="2"/>
  <c r="BV84" i="2"/>
  <c r="BW84" i="2"/>
  <c r="BX84" i="2"/>
  <c r="CA84" i="2"/>
  <c r="CB84" i="2"/>
  <c r="CC84" i="2"/>
  <c r="CD84" i="2"/>
  <c r="BU87" i="2"/>
  <c r="BV87" i="2"/>
  <c r="BW87" i="2"/>
  <c r="BX87" i="2"/>
  <c r="CA87" i="2"/>
  <c r="CB87" i="2"/>
  <c r="CC87" i="2"/>
  <c r="CD87" i="2"/>
  <c r="BU90" i="2"/>
  <c r="BV90" i="2"/>
  <c r="BW90" i="2"/>
  <c r="BX90" i="2"/>
  <c r="CA90" i="2"/>
  <c r="CB90" i="2"/>
  <c r="CC90" i="2"/>
  <c r="CD90" i="2"/>
  <c r="BU93" i="2"/>
  <c r="BV93" i="2"/>
  <c r="BW93" i="2"/>
  <c r="BX93" i="2"/>
  <c r="CA93" i="2"/>
  <c r="CB93" i="2"/>
  <c r="CC93" i="2"/>
  <c r="CD93" i="2"/>
  <c r="BU96" i="2"/>
  <c r="BV96" i="2"/>
  <c r="BW96" i="2"/>
  <c r="BX96" i="2"/>
  <c r="CA96" i="2"/>
  <c r="CB96" i="2"/>
  <c r="CC96" i="2"/>
  <c r="CD96" i="2"/>
  <c r="BU99" i="2"/>
  <c r="BV99" i="2"/>
  <c r="BW99" i="2"/>
  <c r="BX99" i="2"/>
  <c r="CA99" i="2"/>
  <c r="CB99" i="2"/>
  <c r="CC99" i="2"/>
  <c r="CD99" i="2"/>
  <c r="BU102" i="2"/>
  <c r="BV102" i="2"/>
  <c r="BW102" i="2"/>
  <c r="BX102" i="2"/>
  <c r="CA102" i="2"/>
  <c r="CB102" i="2"/>
  <c r="CC102" i="2"/>
  <c r="CD102" i="2"/>
  <c r="BU105" i="2"/>
  <c r="BV105" i="2"/>
  <c r="BW105" i="2"/>
  <c r="BX105" i="2"/>
  <c r="CA105" i="2"/>
  <c r="CB105" i="2"/>
  <c r="CC105" i="2"/>
  <c r="CD105" i="2"/>
  <c r="BU108" i="2"/>
  <c r="BV108" i="2"/>
  <c r="BW108" i="2"/>
  <c r="BX108" i="2"/>
  <c r="CA108" i="2"/>
  <c r="CB108" i="2"/>
  <c r="CC108" i="2"/>
  <c r="CD108" i="2"/>
  <c r="BU111" i="2"/>
  <c r="BV111" i="2"/>
  <c r="BW111" i="2"/>
  <c r="BX111" i="2"/>
  <c r="CA111" i="2"/>
  <c r="CB111" i="2"/>
  <c r="CC111" i="2"/>
  <c r="CD111" i="2"/>
  <c r="BU114" i="2"/>
  <c r="BV114" i="2"/>
  <c r="BW114" i="2"/>
  <c r="BX114" i="2"/>
  <c r="CA114" i="2"/>
  <c r="CB114" i="2"/>
  <c r="CC114" i="2"/>
  <c r="CD114" i="2"/>
  <c r="BU117" i="2"/>
  <c r="BV117" i="2"/>
  <c r="BW117" i="2"/>
  <c r="BX117" i="2"/>
  <c r="CA117" i="2"/>
  <c r="CB117" i="2"/>
  <c r="CC117" i="2"/>
  <c r="CD117" i="2"/>
  <c r="BU120" i="2"/>
  <c r="BV120" i="2"/>
  <c r="BW120" i="2"/>
  <c r="BX120" i="2"/>
  <c r="CA120" i="2"/>
  <c r="CB120" i="2"/>
  <c r="CC120" i="2"/>
  <c r="CD120" i="2"/>
  <c r="BU123" i="2"/>
  <c r="BV123" i="2"/>
  <c r="BW123" i="2"/>
  <c r="BX123" i="2"/>
  <c r="CA123" i="2"/>
  <c r="CB123" i="2"/>
  <c r="CC123" i="2"/>
  <c r="CD123" i="2"/>
  <c r="BU126" i="2"/>
  <c r="BV126" i="2"/>
  <c r="BW126" i="2"/>
  <c r="BX126" i="2"/>
  <c r="CA126" i="2"/>
  <c r="CB126" i="2"/>
  <c r="CC126" i="2"/>
  <c r="CD126" i="2"/>
  <c r="BU129" i="2"/>
  <c r="BV129" i="2"/>
  <c r="BW129" i="2"/>
  <c r="BX129" i="2"/>
  <c r="CA129" i="2"/>
  <c r="CB129" i="2"/>
  <c r="CC129" i="2"/>
  <c r="CD129" i="2"/>
  <c r="BU132" i="2"/>
  <c r="BV132" i="2"/>
  <c r="BW132" i="2"/>
  <c r="BX132" i="2"/>
  <c r="CA132" i="2"/>
  <c r="CB132" i="2"/>
  <c r="CC132" i="2"/>
  <c r="CD132" i="2"/>
  <c r="BU135" i="2"/>
  <c r="BV135" i="2"/>
  <c r="BW135" i="2"/>
  <c r="BX135" i="2"/>
  <c r="CA135" i="2"/>
  <c r="CB135" i="2"/>
  <c r="CC135" i="2"/>
  <c r="CD135" i="2"/>
  <c r="BU138" i="2"/>
  <c r="BV138" i="2"/>
  <c r="BW138" i="2"/>
  <c r="BX138" i="2"/>
  <c r="CA138" i="2"/>
  <c r="CB138" i="2"/>
  <c r="CC138" i="2"/>
  <c r="CD138" i="2"/>
  <c r="BU141" i="2"/>
  <c r="BV141" i="2"/>
  <c r="BW141" i="2"/>
  <c r="BX141" i="2"/>
  <c r="CA141" i="2"/>
  <c r="CB141" i="2"/>
  <c r="CC141" i="2"/>
  <c r="CD141" i="2"/>
  <c r="BU144" i="2"/>
  <c r="BV144" i="2"/>
  <c r="BW144" i="2"/>
  <c r="BX144" i="2"/>
  <c r="CA144" i="2"/>
  <c r="CB144" i="2"/>
  <c r="CC144" i="2"/>
  <c r="CD144" i="2"/>
  <c r="BU147" i="2"/>
  <c r="BV147" i="2"/>
  <c r="BW147" i="2"/>
  <c r="BX147" i="2"/>
  <c r="CA147" i="2"/>
  <c r="CB147" i="2"/>
  <c r="CC147" i="2"/>
  <c r="CD147" i="2"/>
  <c r="BU150" i="2"/>
  <c r="BV150" i="2"/>
  <c r="BW150" i="2"/>
  <c r="BX150" i="2"/>
  <c r="CA150" i="2"/>
  <c r="CB150" i="2"/>
  <c r="CC150" i="2"/>
  <c r="CD150" i="2"/>
  <c r="BU153" i="2"/>
  <c r="BV153" i="2"/>
  <c r="BW153" i="2"/>
  <c r="BX153" i="2"/>
  <c r="CA153" i="2"/>
  <c r="CB153" i="2"/>
  <c r="CC153" i="2"/>
  <c r="CD153" i="2"/>
  <c r="BU156" i="2"/>
  <c r="BV156" i="2"/>
  <c r="BW156" i="2"/>
  <c r="BX156" i="2"/>
  <c r="CA156" i="2"/>
  <c r="CB156" i="2"/>
  <c r="CC156" i="2"/>
  <c r="CD156" i="2"/>
  <c r="DE15" i="2" l="1"/>
  <c r="CZ15" i="2"/>
  <c r="CY15" i="2"/>
  <c r="DH15" i="2"/>
  <c r="DG15" i="2"/>
  <c r="DF15" i="2"/>
  <c r="J39" i="2"/>
  <c r="BP21" i="2"/>
  <c r="BP24" i="2"/>
  <c r="DT27" i="2"/>
  <c r="BP33" i="2"/>
  <c r="J42" i="2"/>
  <c r="J45" i="2"/>
  <c r="J48" i="2"/>
  <c r="J51" i="2"/>
  <c r="J54" i="2"/>
  <c r="J57" i="2"/>
  <c r="J60" i="2"/>
  <c r="J63" i="2"/>
  <c r="J66" i="2"/>
  <c r="J69" i="2"/>
  <c r="J72" i="2"/>
  <c r="J75" i="2"/>
  <c r="J78" i="2"/>
  <c r="J81" i="2"/>
  <c r="J84" i="2"/>
  <c r="J87" i="2"/>
  <c r="J90" i="2"/>
  <c r="J93" i="2"/>
  <c r="J96" i="2"/>
  <c r="J99" i="2"/>
  <c r="J102" i="2"/>
  <c r="J105" i="2"/>
  <c r="J108" i="2"/>
  <c r="J111" i="2"/>
  <c r="J114" i="2"/>
  <c r="J117" i="2"/>
  <c r="J120" i="2"/>
  <c r="J123" i="2"/>
  <c r="J126" i="2"/>
  <c r="J129" i="2"/>
  <c r="J132" i="2"/>
  <c r="J135" i="2"/>
  <c r="J138" i="2"/>
  <c r="J141" i="2"/>
  <c r="J144" i="2"/>
  <c r="J147" i="2"/>
  <c r="J150" i="2"/>
  <c r="J153" i="2"/>
  <c r="J156" i="2"/>
  <c r="AK126" i="2" l="1"/>
  <c r="AH126" i="2"/>
  <c r="AK102" i="2"/>
  <c r="AH102" i="2"/>
  <c r="AK78" i="2"/>
  <c r="AH78" i="2"/>
  <c r="AK75" i="2"/>
  <c r="AH75" i="2"/>
  <c r="AK96" i="2"/>
  <c r="AH96" i="2"/>
  <c r="AK147" i="2"/>
  <c r="AH147" i="2"/>
  <c r="AH69" i="2"/>
  <c r="AK69" i="2"/>
  <c r="AK99" i="2"/>
  <c r="AH99" i="2"/>
  <c r="AK144" i="2"/>
  <c r="AH144" i="2"/>
  <c r="AK117" i="2"/>
  <c r="AH117" i="2"/>
  <c r="AH138" i="2"/>
  <c r="AK138" i="2"/>
  <c r="AH114" i="2"/>
  <c r="AK114" i="2"/>
  <c r="AH90" i="2"/>
  <c r="AK90" i="2"/>
  <c r="AH66" i="2"/>
  <c r="AK66" i="2"/>
  <c r="AH120" i="2"/>
  <c r="AK120" i="2"/>
  <c r="AH141" i="2"/>
  <c r="AK141" i="2"/>
  <c r="AK135" i="2"/>
  <c r="AH135" i="2"/>
  <c r="AH87" i="2"/>
  <c r="AK87" i="2"/>
  <c r="AK63" i="2"/>
  <c r="AH63" i="2"/>
  <c r="AK150" i="2"/>
  <c r="AH150" i="2"/>
  <c r="AK72" i="2"/>
  <c r="AH72" i="2"/>
  <c r="AK156" i="2"/>
  <c r="AH156" i="2"/>
  <c r="AK60" i="2"/>
  <c r="AH60" i="2"/>
  <c r="AK123" i="2"/>
  <c r="AH123" i="2"/>
  <c r="AH93" i="2"/>
  <c r="AK93" i="2"/>
  <c r="AK111" i="2"/>
  <c r="AH111" i="2"/>
  <c r="AH132" i="2"/>
  <c r="AK132" i="2"/>
  <c r="AH108" i="2"/>
  <c r="AK108" i="2"/>
  <c r="AH84" i="2"/>
  <c r="AK84" i="2"/>
  <c r="AK153" i="2"/>
  <c r="AH153" i="2"/>
  <c r="AH129" i="2"/>
  <c r="AK129" i="2"/>
  <c r="AK105" i="2"/>
  <c r="AH105" i="2"/>
  <c r="AH81" i="2"/>
  <c r="AK81" i="2"/>
  <c r="AK39" i="2"/>
  <c r="AH39" i="2"/>
  <c r="AK51" i="2"/>
  <c r="AH51" i="2"/>
  <c r="AH45" i="2"/>
  <c r="AK45" i="2"/>
  <c r="AH42" i="2"/>
  <c r="AK42" i="2"/>
  <c r="AK57" i="2"/>
  <c r="AH57" i="2"/>
  <c r="AK48" i="2"/>
  <c r="AH48" i="2"/>
  <c r="AK54" i="2"/>
  <c r="AH54" i="2"/>
  <c r="CH21" i="2"/>
  <c r="DT21" i="2" s="1"/>
  <c r="CH24" i="2"/>
  <c r="DT24" i="2" s="1"/>
  <c r="BP18" i="2"/>
  <c r="CH18" i="2"/>
  <c r="CH12" i="2"/>
  <c r="DT12" i="2" s="1"/>
  <c r="BP12" i="2"/>
  <c r="CH15" i="2"/>
  <c r="CH33" i="2"/>
  <c r="DT33" i="2" s="1"/>
  <c r="BZ33" i="2"/>
  <c r="BZ159" i="2" s="1"/>
  <c r="AG156" i="2"/>
  <c r="CF156" i="2" s="1"/>
  <c r="AG60" i="2"/>
  <c r="CF60" i="2" s="1"/>
  <c r="AG105" i="2"/>
  <c r="CF105" i="2" s="1"/>
  <c r="AG102" i="2"/>
  <c r="CF102" i="2" s="1"/>
  <c r="AG24" i="2"/>
  <c r="CG24" i="2"/>
  <c r="AG147" i="2"/>
  <c r="CF147" i="2" s="1"/>
  <c r="AG123" i="2"/>
  <c r="CF123" i="2" s="1"/>
  <c r="AG75" i="2"/>
  <c r="CF75" i="2" s="1"/>
  <c r="AG51" i="2"/>
  <c r="CF51" i="2" s="1"/>
  <c r="CG21" i="2"/>
  <c r="AG21" i="2"/>
  <c r="AG84" i="2"/>
  <c r="CF84" i="2" s="1"/>
  <c r="AG57" i="2"/>
  <c r="CF57" i="2" s="1"/>
  <c r="AG144" i="2"/>
  <c r="CF144" i="2" s="1"/>
  <c r="AG96" i="2"/>
  <c r="CF96" i="2" s="1"/>
  <c r="AG72" i="2"/>
  <c r="CF72" i="2" s="1"/>
  <c r="AG48" i="2"/>
  <c r="CF48" i="2" s="1"/>
  <c r="AG108" i="2"/>
  <c r="CF108" i="2" s="1"/>
  <c r="AG129" i="2"/>
  <c r="CF129" i="2" s="1"/>
  <c r="AG150" i="2"/>
  <c r="CF150" i="2" s="1"/>
  <c r="AG54" i="2"/>
  <c r="CF54" i="2" s="1"/>
  <c r="AG99" i="2"/>
  <c r="CF99" i="2" s="1"/>
  <c r="AG141" i="2"/>
  <c r="CF141" i="2" s="1"/>
  <c r="AG117" i="2"/>
  <c r="CF117" i="2" s="1"/>
  <c r="AG69" i="2"/>
  <c r="CF69" i="2" s="1"/>
  <c r="AG45" i="2"/>
  <c r="CF45" i="2" s="1"/>
  <c r="AG12" i="2"/>
  <c r="BA12" i="2" s="1"/>
  <c r="DX12" i="2" s="1"/>
  <c r="AG132" i="2"/>
  <c r="CF132" i="2" s="1"/>
  <c r="AG153" i="2"/>
  <c r="CF153" i="2" s="1"/>
  <c r="AG81" i="2"/>
  <c r="CF81" i="2" s="1"/>
  <c r="AG126" i="2"/>
  <c r="CF126" i="2" s="1"/>
  <c r="AG120" i="2"/>
  <c r="CF120" i="2" s="1"/>
  <c r="AG93" i="2"/>
  <c r="CF93" i="2" s="1"/>
  <c r="AG138" i="2"/>
  <c r="CF138" i="2" s="1"/>
  <c r="AG114" i="2"/>
  <c r="CF114" i="2" s="1"/>
  <c r="AG90" i="2"/>
  <c r="CF90" i="2" s="1"/>
  <c r="AG66" i="2"/>
  <c r="CF66" i="2" s="1"/>
  <c r="AG42" i="2"/>
  <c r="CF42" i="2" s="1"/>
  <c r="AG15" i="2"/>
  <c r="CG15" i="2"/>
  <c r="AG33" i="2"/>
  <c r="AQ33" i="2" s="1"/>
  <c r="AG27" i="2"/>
  <c r="CF27" i="2" s="1"/>
  <c r="CG27" i="2"/>
  <c r="AG78" i="2"/>
  <c r="CF78" i="2" s="1"/>
  <c r="AG135" i="2"/>
  <c r="CF135" i="2" s="1"/>
  <c r="AG111" i="2"/>
  <c r="CF111" i="2" s="1"/>
  <c r="AG87" i="2"/>
  <c r="CF87" i="2" s="1"/>
  <c r="AG63" i="2"/>
  <c r="CF63" i="2" s="1"/>
  <c r="AG39" i="2"/>
  <c r="CF39" i="2" s="1"/>
  <c r="CG18" i="2"/>
  <c r="AG18" i="2"/>
  <c r="CF24" i="2" l="1"/>
  <c r="AQ24" i="2"/>
  <c r="AK159" i="2"/>
  <c r="CF15" i="2"/>
  <c r="AQ15" i="2"/>
  <c r="CF18" i="2"/>
  <c r="AQ18" i="2"/>
  <c r="CF21" i="2"/>
  <c r="AQ21" i="2"/>
  <c r="CF12" i="2"/>
  <c r="AQ12" i="2"/>
  <c r="AG159" i="2"/>
  <c r="CR15" i="2"/>
  <c r="BP15" i="2"/>
  <c r="DT18" i="2"/>
  <c r="DT15" i="2"/>
  <c r="CG33" i="2"/>
  <c r="BX33" i="2"/>
  <c r="CF33" i="2"/>
  <c r="BV33" i="2"/>
  <c r="BX12" i="2"/>
  <c r="CG12" i="2"/>
  <c r="Z41" i="2"/>
  <c r="Z42" i="2"/>
  <c r="Z43" i="2"/>
  <c r="Z44" i="2"/>
  <c r="Z45" i="2"/>
  <c r="Z46" i="2"/>
  <c r="Z47" i="2"/>
  <c r="Z48" i="2"/>
  <c r="Z49" i="2"/>
  <c r="Z50" i="2"/>
  <c r="Z51" i="2"/>
  <c r="Z52" i="2"/>
  <c r="Z53" i="2"/>
  <c r="Z54" i="2"/>
  <c r="Z55" i="2"/>
  <c r="Z56" i="2"/>
  <c r="Z57" i="2"/>
  <c r="Z58" i="2"/>
  <c r="Z59" i="2"/>
  <c r="Z60" i="2"/>
  <c r="Z61" i="2"/>
  <c r="Z62" i="2"/>
  <c r="Z63" i="2"/>
  <c r="Z64" i="2"/>
  <c r="Z65" i="2"/>
  <c r="Z66" i="2"/>
  <c r="Z67" i="2"/>
  <c r="Z68" i="2"/>
  <c r="Z69" i="2"/>
  <c r="Z70" i="2"/>
  <c r="Z71" i="2"/>
  <c r="Z72" i="2"/>
  <c r="Z73" i="2"/>
  <c r="Z74" i="2"/>
  <c r="Z75" i="2"/>
  <c r="Z76" i="2"/>
  <c r="Z77" i="2"/>
  <c r="Z78" i="2"/>
  <c r="Z79" i="2"/>
  <c r="Z80" i="2"/>
  <c r="Z81" i="2"/>
  <c r="Z82" i="2"/>
  <c r="Z83" i="2"/>
  <c r="Z84" i="2"/>
  <c r="Z85" i="2"/>
  <c r="Z86" i="2"/>
  <c r="Z87" i="2"/>
  <c r="Z88" i="2"/>
  <c r="Z89" i="2"/>
  <c r="Z90" i="2"/>
  <c r="Z91" i="2"/>
  <c r="Z92" i="2"/>
  <c r="Z93" i="2"/>
  <c r="Z94" i="2"/>
  <c r="Z95" i="2"/>
  <c r="Z96" i="2"/>
  <c r="Z97" i="2"/>
  <c r="Z98" i="2"/>
  <c r="Z99" i="2"/>
  <c r="Z100" i="2"/>
  <c r="Z101" i="2"/>
  <c r="Z102" i="2"/>
  <c r="Z103" i="2"/>
  <c r="Z104" i="2"/>
  <c r="Z105" i="2"/>
  <c r="Z106" i="2"/>
  <c r="Z107" i="2"/>
  <c r="Z108" i="2"/>
  <c r="Z109" i="2"/>
  <c r="Z110" i="2"/>
  <c r="Z111" i="2"/>
  <c r="Z112" i="2"/>
  <c r="Z113" i="2"/>
  <c r="Z114" i="2"/>
  <c r="Z115" i="2"/>
  <c r="Z116" i="2"/>
  <c r="Z117" i="2"/>
  <c r="Z118" i="2"/>
  <c r="Z119" i="2"/>
  <c r="Z120" i="2"/>
  <c r="Z121" i="2"/>
  <c r="Z122" i="2"/>
  <c r="Z123" i="2"/>
  <c r="Z124" i="2"/>
  <c r="Z125" i="2"/>
  <c r="Z126" i="2"/>
  <c r="Z127" i="2"/>
  <c r="Z128" i="2"/>
  <c r="Z129" i="2"/>
  <c r="Z130" i="2"/>
  <c r="Z131" i="2"/>
  <c r="Z132" i="2"/>
  <c r="Z133" i="2"/>
  <c r="Z134" i="2"/>
  <c r="Z135" i="2"/>
  <c r="Z136" i="2"/>
  <c r="Z137" i="2"/>
  <c r="Z138" i="2"/>
  <c r="Z139" i="2"/>
  <c r="Z140" i="2"/>
  <c r="Z141" i="2"/>
  <c r="Z142" i="2"/>
  <c r="Z143" i="2"/>
  <c r="Z144" i="2"/>
  <c r="Z145" i="2"/>
  <c r="Z146" i="2"/>
  <c r="Z147" i="2"/>
  <c r="Z148" i="2"/>
  <c r="Z149" i="2"/>
  <c r="Z150" i="2"/>
  <c r="Z151" i="2"/>
  <c r="Z152" i="2"/>
  <c r="Z153" i="2"/>
  <c r="Z154" i="2"/>
  <c r="Z155" i="2"/>
  <c r="Z156" i="2"/>
  <c r="Z157" i="2"/>
  <c r="Z158" i="2"/>
  <c r="BF12" i="2"/>
  <c r="AV15" i="2"/>
  <c r="AV18" i="2"/>
  <c r="AL21" i="2"/>
  <c r="AL24" i="2"/>
  <c r="AL27" i="2"/>
  <c r="AM27" i="2" s="1"/>
  <c r="AL33" i="2"/>
  <c r="V39" i="2"/>
  <c r="AL39" i="2" s="1"/>
  <c r="V42" i="2"/>
  <c r="AL42" i="2" s="1"/>
  <c r="V45" i="2"/>
  <c r="AL45" i="2" s="1"/>
  <c r="V48" i="2"/>
  <c r="AL48" i="2" s="1"/>
  <c r="V51" i="2"/>
  <c r="AL51" i="2" s="1"/>
  <c r="V54" i="2"/>
  <c r="AL54" i="2" s="1"/>
  <c r="V57" i="2"/>
  <c r="AL57" i="2" s="1"/>
  <c r="V60" i="2"/>
  <c r="AL60" i="2" s="1"/>
  <c r="V63" i="2"/>
  <c r="AL63" i="2" s="1"/>
  <c r="V66" i="2"/>
  <c r="AL66" i="2" s="1"/>
  <c r="V69" i="2"/>
  <c r="AL69" i="2" s="1"/>
  <c r="V72" i="2"/>
  <c r="AL72" i="2" s="1"/>
  <c r="V75" i="2"/>
  <c r="AL75" i="2" s="1"/>
  <c r="V78" i="2"/>
  <c r="AL78" i="2" s="1"/>
  <c r="V81" i="2"/>
  <c r="AL81" i="2" s="1"/>
  <c r="V84" i="2"/>
  <c r="AL84" i="2" s="1"/>
  <c r="V87" i="2"/>
  <c r="AL87" i="2" s="1"/>
  <c r="V90" i="2"/>
  <c r="AL90" i="2" s="1"/>
  <c r="V93" i="2"/>
  <c r="AL93" i="2" s="1"/>
  <c r="V96" i="2"/>
  <c r="AL96" i="2" s="1"/>
  <c r="V99" i="2"/>
  <c r="AL99" i="2" s="1"/>
  <c r="V102" i="2"/>
  <c r="AL102" i="2" s="1"/>
  <c r="V105" i="2"/>
  <c r="AL105" i="2" s="1"/>
  <c r="V108" i="2"/>
  <c r="AL108" i="2" s="1"/>
  <c r="V111" i="2"/>
  <c r="AL111" i="2" s="1"/>
  <c r="V114" i="2"/>
  <c r="AL114" i="2" s="1"/>
  <c r="V117" i="2"/>
  <c r="AL117" i="2" s="1"/>
  <c r="V120" i="2"/>
  <c r="AL120" i="2" s="1"/>
  <c r="V123" i="2"/>
  <c r="AL123" i="2" s="1"/>
  <c r="V126" i="2"/>
  <c r="AL126" i="2" s="1"/>
  <c r="V129" i="2"/>
  <c r="AL129" i="2" s="1"/>
  <c r="V132" i="2"/>
  <c r="AL132" i="2" s="1"/>
  <c r="V135" i="2"/>
  <c r="AL135" i="2" s="1"/>
  <c r="V138" i="2"/>
  <c r="AL138" i="2" s="1"/>
  <c r="V141" i="2"/>
  <c r="AL141" i="2" s="1"/>
  <c r="V144" i="2"/>
  <c r="AL144" i="2" s="1"/>
  <c r="V147" i="2"/>
  <c r="AL147" i="2" s="1"/>
  <c r="V150" i="2"/>
  <c r="AL150" i="2" s="1"/>
  <c r="V153" i="2"/>
  <c r="AL153" i="2" s="1"/>
  <c r="V156" i="2"/>
  <c r="AL156" i="2" s="1"/>
  <c r="AE12" i="2"/>
  <c r="AN12" i="2" s="1"/>
  <c r="AE15" i="2"/>
  <c r="AX15" i="2" s="1"/>
  <c r="AE18" i="2"/>
  <c r="AE21" i="2"/>
  <c r="AE27" i="2"/>
  <c r="AE33" i="2"/>
  <c r="AE39" i="2"/>
  <c r="AE42" i="2"/>
  <c r="AE45" i="2"/>
  <c r="AE48" i="2"/>
  <c r="AE51" i="2"/>
  <c r="AE54" i="2"/>
  <c r="AE57" i="2"/>
  <c r="AN57" i="2" s="1"/>
  <c r="AE60" i="2"/>
  <c r="AE63" i="2"/>
  <c r="AE66" i="2"/>
  <c r="AE69" i="2"/>
  <c r="AE72" i="2"/>
  <c r="AE75" i="2"/>
  <c r="AE78" i="2"/>
  <c r="AE81" i="2"/>
  <c r="AE84" i="2"/>
  <c r="AE87" i="2"/>
  <c r="AE90" i="2"/>
  <c r="AE93" i="2"/>
  <c r="AE96" i="2"/>
  <c r="AE99" i="2"/>
  <c r="AE102" i="2"/>
  <c r="AE105" i="2"/>
  <c r="AE108" i="2"/>
  <c r="AE111" i="2"/>
  <c r="AE114" i="2"/>
  <c r="AE117" i="2"/>
  <c r="AE120" i="2"/>
  <c r="AE123" i="2"/>
  <c r="AE126" i="2"/>
  <c r="AE129" i="2"/>
  <c r="AE132" i="2"/>
  <c r="AE135" i="2"/>
  <c r="AE138" i="2"/>
  <c r="AE141" i="2"/>
  <c r="AE144" i="2"/>
  <c r="AE147" i="2"/>
  <c r="AE150" i="2"/>
  <c r="AE153" i="2"/>
  <c r="AE156" i="2"/>
  <c r="AE9" i="2"/>
  <c r="AN9" i="2" s="1"/>
  <c r="AO9" i="2" s="1"/>
  <c r="AV33" i="2" l="1"/>
  <c r="AM33" i="2"/>
  <c r="AV21" i="2"/>
  <c r="AM21" i="2"/>
  <c r="AV24" i="2"/>
  <c r="AM24" i="2"/>
  <c r="AV12" i="2"/>
  <c r="AV159" i="2" s="1"/>
  <c r="AX9" i="2"/>
  <c r="DL9" i="2"/>
  <c r="AQ159" i="2"/>
  <c r="C6" i="3" s="1"/>
  <c r="CC33" i="2"/>
  <c r="AX33" i="2"/>
  <c r="CA33" i="2"/>
  <c r="BP9" i="2"/>
  <c r="BP159" i="2" s="1"/>
  <c r="CH9" i="2"/>
  <c r="BC9" i="2"/>
  <c r="DY9" i="2" s="1"/>
  <c r="CG9" i="2"/>
  <c r="DS9" i="2" s="1"/>
  <c r="BF9" i="2"/>
  <c r="AB39" i="2"/>
  <c r="AC39" i="2" s="1"/>
  <c r="AB40" i="2"/>
  <c r="AC40" i="2" s="1"/>
  <c r="AB41" i="2"/>
  <c r="AC41" i="2" s="1"/>
  <c r="AB42" i="2"/>
  <c r="AC42" i="2" s="1"/>
  <c r="AB43" i="2"/>
  <c r="AC43" i="2" s="1"/>
  <c r="AB44" i="2"/>
  <c r="AC44" i="2" s="1"/>
  <c r="AB45" i="2"/>
  <c r="AC45" i="2" s="1"/>
  <c r="AB46" i="2"/>
  <c r="AC46" i="2" s="1"/>
  <c r="AB47" i="2"/>
  <c r="AC47" i="2" s="1"/>
  <c r="AB48" i="2"/>
  <c r="AC48" i="2" s="1"/>
  <c r="AB49" i="2"/>
  <c r="AC49" i="2" s="1"/>
  <c r="AB50" i="2"/>
  <c r="AC50" i="2" s="1"/>
  <c r="AB51" i="2"/>
  <c r="AC51" i="2" s="1"/>
  <c r="AB52" i="2"/>
  <c r="AC52" i="2" s="1"/>
  <c r="AB53" i="2"/>
  <c r="AC53" i="2" s="1"/>
  <c r="AB54" i="2"/>
  <c r="AC54" i="2" s="1"/>
  <c r="AB55" i="2"/>
  <c r="AC55" i="2" s="1"/>
  <c r="AB56" i="2"/>
  <c r="AC56" i="2" s="1"/>
  <c r="AB57" i="2"/>
  <c r="AC57" i="2" s="1"/>
  <c r="AB58" i="2"/>
  <c r="AC58" i="2" s="1"/>
  <c r="AB59" i="2"/>
  <c r="AC59" i="2" s="1"/>
  <c r="AB60" i="2"/>
  <c r="AC60" i="2" s="1"/>
  <c r="AB61" i="2"/>
  <c r="AC61" i="2" s="1"/>
  <c r="AB62" i="2"/>
  <c r="AC62" i="2" s="1"/>
  <c r="AB63" i="2"/>
  <c r="AC63" i="2" s="1"/>
  <c r="AB64" i="2"/>
  <c r="AC64" i="2" s="1"/>
  <c r="AB65" i="2"/>
  <c r="AC65" i="2" s="1"/>
  <c r="AB66" i="2"/>
  <c r="AC66" i="2" s="1"/>
  <c r="AB67" i="2"/>
  <c r="AC67" i="2" s="1"/>
  <c r="AB68" i="2"/>
  <c r="AC68" i="2" s="1"/>
  <c r="AB69" i="2"/>
  <c r="AC69" i="2" s="1"/>
  <c r="AB70" i="2"/>
  <c r="AC70" i="2" s="1"/>
  <c r="AB71" i="2"/>
  <c r="AC71" i="2" s="1"/>
  <c r="AB72" i="2"/>
  <c r="AC72" i="2" s="1"/>
  <c r="AB73" i="2"/>
  <c r="AC73" i="2" s="1"/>
  <c r="AB74" i="2"/>
  <c r="AC74" i="2" s="1"/>
  <c r="AB75" i="2"/>
  <c r="AC75" i="2" s="1"/>
  <c r="AB76" i="2"/>
  <c r="AC76" i="2" s="1"/>
  <c r="AB77" i="2"/>
  <c r="AC77" i="2" s="1"/>
  <c r="AB78" i="2"/>
  <c r="AC78" i="2" s="1"/>
  <c r="AB79" i="2"/>
  <c r="AC79" i="2" s="1"/>
  <c r="AB80" i="2"/>
  <c r="AC80" i="2" s="1"/>
  <c r="AB81" i="2"/>
  <c r="AC81" i="2" s="1"/>
  <c r="AB82" i="2"/>
  <c r="AC82" i="2" s="1"/>
  <c r="AB83" i="2"/>
  <c r="AC83" i="2" s="1"/>
  <c r="AB84" i="2"/>
  <c r="AC84" i="2" s="1"/>
  <c r="AB85" i="2"/>
  <c r="AC85" i="2" s="1"/>
  <c r="AB86" i="2"/>
  <c r="AC86" i="2" s="1"/>
  <c r="AB87" i="2"/>
  <c r="AC87" i="2" s="1"/>
  <c r="AB88" i="2"/>
  <c r="AC88" i="2" s="1"/>
  <c r="AB89" i="2"/>
  <c r="AC89" i="2" s="1"/>
  <c r="AB90" i="2"/>
  <c r="AC90" i="2" s="1"/>
  <c r="AB91" i="2"/>
  <c r="AC91" i="2" s="1"/>
  <c r="AB92" i="2"/>
  <c r="AC92" i="2" s="1"/>
  <c r="AB93" i="2"/>
  <c r="AC93" i="2" s="1"/>
  <c r="AB94" i="2"/>
  <c r="AC94" i="2" s="1"/>
  <c r="AB95" i="2"/>
  <c r="AC95" i="2" s="1"/>
  <c r="AB96" i="2"/>
  <c r="AC96" i="2" s="1"/>
  <c r="AB97" i="2"/>
  <c r="AC97" i="2" s="1"/>
  <c r="AB98" i="2"/>
  <c r="AC98" i="2" s="1"/>
  <c r="AB99" i="2"/>
  <c r="AC99" i="2" s="1"/>
  <c r="AB100" i="2"/>
  <c r="AC100" i="2" s="1"/>
  <c r="AB101" i="2"/>
  <c r="AC101" i="2" s="1"/>
  <c r="AB102" i="2"/>
  <c r="AC102" i="2" s="1"/>
  <c r="AB103" i="2"/>
  <c r="AC103" i="2" s="1"/>
  <c r="AB104" i="2"/>
  <c r="AC104" i="2" s="1"/>
  <c r="AB105" i="2"/>
  <c r="AC105" i="2" s="1"/>
  <c r="AB106" i="2"/>
  <c r="AC106" i="2" s="1"/>
  <c r="AB107" i="2"/>
  <c r="AC107" i="2" s="1"/>
  <c r="AB108" i="2"/>
  <c r="AC108" i="2" s="1"/>
  <c r="AB109" i="2"/>
  <c r="AC109" i="2" s="1"/>
  <c r="AB110" i="2"/>
  <c r="AC110" i="2" s="1"/>
  <c r="AB111" i="2"/>
  <c r="AC111" i="2" s="1"/>
  <c r="AB112" i="2"/>
  <c r="AC112" i="2" s="1"/>
  <c r="AB113" i="2"/>
  <c r="AC113" i="2" s="1"/>
  <c r="AB114" i="2"/>
  <c r="AC114" i="2" s="1"/>
  <c r="AB115" i="2"/>
  <c r="AC115" i="2" s="1"/>
  <c r="AB116" i="2"/>
  <c r="AC116" i="2" s="1"/>
  <c r="AB117" i="2"/>
  <c r="AC117" i="2" s="1"/>
  <c r="AB118" i="2"/>
  <c r="AC118" i="2" s="1"/>
  <c r="AB119" i="2"/>
  <c r="AC119" i="2" s="1"/>
  <c r="AB120" i="2"/>
  <c r="AC120" i="2" s="1"/>
  <c r="AB121" i="2"/>
  <c r="AC121" i="2" s="1"/>
  <c r="AB122" i="2"/>
  <c r="AC122" i="2" s="1"/>
  <c r="AB123" i="2"/>
  <c r="AC123" i="2" s="1"/>
  <c r="AB124" i="2"/>
  <c r="AC124" i="2" s="1"/>
  <c r="AB125" i="2"/>
  <c r="AC125" i="2" s="1"/>
  <c r="AB126" i="2"/>
  <c r="AC126" i="2" s="1"/>
  <c r="AB127" i="2"/>
  <c r="AC127" i="2" s="1"/>
  <c r="AB128" i="2"/>
  <c r="AC128" i="2" s="1"/>
  <c r="AB129" i="2"/>
  <c r="AC129" i="2" s="1"/>
  <c r="AB130" i="2"/>
  <c r="AC130" i="2" s="1"/>
  <c r="AB131" i="2"/>
  <c r="AC131" i="2" s="1"/>
  <c r="AB132" i="2"/>
  <c r="AC132" i="2" s="1"/>
  <c r="AB133" i="2"/>
  <c r="AC133" i="2" s="1"/>
  <c r="AB134" i="2"/>
  <c r="AC134" i="2" s="1"/>
  <c r="AB135" i="2"/>
  <c r="AC135" i="2" s="1"/>
  <c r="AB136" i="2"/>
  <c r="AC136" i="2" s="1"/>
  <c r="AB137" i="2"/>
  <c r="AC137" i="2" s="1"/>
  <c r="AB138" i="2"/>
  <c r="AC138" i="2" s="1"/>
  <c r="AB139" i="2"/>
  <c r="AC139" i="2" s="1"/>
  <c r="AB140" i="2"/>
  <c r="AC140" i="2" s="1"/>
  <c r="AB141" i="2"/>
  <c r="AC141" i="2" s="1"/>
  <c r="AB142" i="2"/>
  <c r="AC142" i="2" s="1"/>
  <c r="AB143" i="2"/>
  <c r="AC143" i="2" s="1"/>
  <c r="AB144" i="2"/>
  <c r="AC144" i="2" s="1"/>
  <c r="AB145" i="2"/>
  <c r="AC145" i="2" s="1"/>
  <c r="AB146" i="2"/>
  <c r="AC146" i="2" s="1"/>
  <c r="AB147" i="2"/>
  <c r="AC147" i="2" s="1"/>
  <c r="AB148" i="2"/>
  <c r="AC148" i="2" s="1"/>
  <c r="AB149" i="2"/>
  <c r="AC149" i="2" s="1"/>
  <c r="AB150" i="2"/>
  <c r="AC150" i="2" s="1"/>
  <c r="AB151" i="2"/>
  <c r="AC151" i="2" s="1"/>
  <c r="AB152" i="2"/>
  <c r="AC152" i="2" s="1"/>
  <c r="AB153" i="2"/>
  <c r="AC153" i="2" s="1"/>
  <c r="AB154" i="2"/>
  <c r="AC154" i="2" s="1"/>
  <c r="AB155" i="2"/>
  <c r="AC155" i="2" s="1"/>
  <c r="AB156" i="2"/>
  <c r="AC156" i="2" s="1"/>
  <c r="AB157" i="2"/>
  <c r="AC157" i="2" s="1"/>
  <c r="AB158" i="2"/>
  <c r="AC158" i="2" s="1"/>
  <c r="CA9" i="2" l="1"/>
  <c r="BF159" i="2"/>
  <c r="BC159" i="2"/>
  <c r="BV9" i="2"/>
  <c r="BA159" i="2"/>
  <c r="BX9" i="2"/>
  <c r="BX159" i="2" s="1"/>
  <c r="DE9" i="2"/>
  <c r="DB9" i="2"/>
  <c r="CZ9" i="2"/>
  <c r="DJ9" i="2" s="1"/>
  <c r="DT9" i="2"/>
  <c r="CR9" i="2"/>
  <c r="AX18" i="2"/>
  <c r="AX24" i="2"/>
  <c r="AX21" i="2"/>
  <c r="AX12" i="2" l="1"/>
  <c r="AX159" i="2" s="1"/>
  <c r="BH12" i="2"/>
  <c r="D6" i="3"/>
  <c r="AQ161" i="2"/>
  <c r="D7" i="3"/>
  <c r="AS161" i="2"/>
  <c r="BH9" i="2"/>
  <c r="F79" i="3"/>
  <c r="F78" i="3"/>
  <c r="F77" i="3"/>
  <c r="F76" i="3"/>
  <c r="F75" i="3"/>
  <c r="F74" i="3"/>
  <c r="F73" i="3"/>
  <c r="F72" i="3"/>
  <c r="F71" i="3"/>
  <c r="F70" i="3"/>
  <c r="F69" i="3"/>
  <c r="F68" i="3"/>
  <c r="F67" i="3"/>
  <c r="F66" i="3"/>
  <c r="F65" i="3"/>
  <c r="F64" i="3"/>
  <c r="F63" i="3"/>
  <c r="F62" i="3"/>
  <c r="F61" i="3"/>
  <c r="F60" i="3"/>
  <c r="F59" i="3"/>
  <c r="F58" i="3"/>
  <c r="F57" i="3"/>
  <c r="F56" i="3"/>
  <c r="F55" i="3"/>
  <c r="F54" i="3"/>
  <c r="F53" i="3"/>
  <c r="F52" i="3"/>
  <c r="F51" i="3"/>
  <c r="F50" i="3"/>
  <c r="F49" i="3"/>
  <c r="F48" i="3"/>
  <c r="F47" i="3"/>
  <c r="F46" i="3"/>
  <c r="F45" i="3"/>
  <c r="F44" i="3"/>
  <c r="F43" i="3"/>
  <c r="F42" i="3"/>
  <c r="F41" i="3"/>
  <c r="F40" i="3"/>
  <c r="F39" i="3"/>
  <c r="F38" i="3"/>
  <c r="F37" i="3"/>
  <c r="F35" i="3"/>
  <c r="F34" i="3"/>
  <c r="F33" i="3"/>
  <c r="F32" i="3"/>
  <c r="F31" i="3"/>
  <c r="F30" i="3"/>
  <c r="F29" i="3"/>
  <c r="H79" i="3"/>
  <c r="H78" i="3"/>
  <c r="H77" i="3"/>
  <c r="H76" i="3"/>
  <c r="H75" i="3"/>
  <c r="H74" i="3"/>
  <c r="H73" i="3"/>
  <c r="H72" i="3"/>
  <c r="H71" i="3"/>
  <c r="H70" i="3"/>
  <c r="H69" i="3"/>
  <c r="H68" i="3"/>
  <c r="H67" i="3"/>
  <c r="H66" i="3"/>
  <c r="H65" i="3"/>
  <c r="H64" i="3"/>
  <c r="H63" i="3"/>
  <c r="H62" i="3"/>
  <c r="H61" i="3"/>
  <c r="H60" i="3"/>
  <c r="H59" i="3"/>
  <c r="H58" i="3"/>
  <c r="H57" i="3"/>
  <c r="H56" i="3"/>
  <c r="H55" i="3"/>
  <c r="H54" i="3"/>
  <c r="H53" i="3"/>
  <c r="H52" i="3"/>
  <c r="H51" i="3"/>
  <c r="H50" i="3"/>
  <c r="H49" i="3"/>
  <c r="H48" i="3"/>
  <c r="H47" i="3"/>
  <c r="H46" i="3"/>
  <c r="H45" i="3"/>
  <c r="H44" i="3"/>
  <c r="H43" i="3"/>
  <c r="H42" i="3"/>
  <c r="H41" i="3"/>
  <c r="H40" i="3"/>
  <c r="H39" i="3"/>
  <c r="H38" i="3"/>
  <c r="H37" i="3"/>
  <c r="D30" i="3"/>
  <c r="H29" i="3"/>
  <c r="CC9" i="2" l="1"/>
  <c r="BH159" i="2"/>
  <c r="DG9" i="2"/>
  <c r="B30" i="3"/>
  <c r="BN12" i="2" l="1"/>
  <c r="BN15" i="2"/>
  <c r="BN18" i="2"/>
  <c r="BL21" i="2"/>
  <c r="BN21" i="2"/>
  <c r="BQ21" i="2"/>
  <c r="BS21" i="2"/>
  <c r="BN24" i="2"/>
  <c r="BQ24" i="2"/>
  <c r="BS24" i="2"/>
  <c r="BM27" i="2"/>
  <c r="BQ27" i="2"/>
  <c r="BR27" i="2"/>
  <c r="BS27" i="2"/>
  <c r="BT27" i="2"/>
  <c r="BN33" i="2"/>
  <c r="BQ33" i="2"/>
  <c r="BS33" i="2"/>
  <c r="BM39" i="2"/>
  <c r="BN39" i="2"/>
  <c r="BQ39" i="2"/>
  <c r="BR39" i="2"/>
  <c r="BS39" i="2"/>
  <c r="BT39" i="2"/>
  <c r="BM42" i="2"/>
  <c r="BN42" i="2"/>
  <c r="BQ42" i="2"/>
  <c r="BR42" i="2"/>
  <c r="BS42" i="2"/>
  <c r="BT42" i="2"/>
  <c r="BM45" i="2"/>
  <c r="BN45" i="2"/>
  <c r="BQ45" i="2"/>
  <c r="BR45" i="2"/>
  <c r="BS45" i="2"/>
  <c r="BT45" i="2"/>
  <c r="BM48" i="2"/>
  <c r="BN48" i="2"/>
  <c r="BQ48" i="2"/>
  <c r="BR48" i="2"/>
  <c r="BS48" i="2"/>
  <c r="BT48" i="2"/>
  <c r="BM51" i="2"/>
  <c r="BN51" i="2"/>
  <c r="BQ51" i="2"/>
  <c r="BR51" i="2"/>
  <c r="BS51" i="2"/>
  <c r="BT51" i="2"/>
  <c r="BM54" i="2"/>
  <c r="BN54" i="2"/>
  <c r="BQ54" i="2"/>
  <c r="BR54" i="2"/>
  <c r="BS54" i="2"/>
  <c r="BT54" i="2"/>
  <c r="BM57" i="2"/>
  <c r="BN57" i="2"/>
  <c r="BQ57" i="2"/>
  <c r="BR57" i="2"/>
  <c r="BS57" i="2"/>
  <c r="BT57" i="2"/>
  <c r="BM60" i="2"/>
  <c r="BN60" i="2"/>
  <c r="BQ60" i="2"/>
  <c r="BR60" i="2"/>
  <c r="BS60" i="2"/>
  <c r="BT60" i="2"/>
  <c r="BM63" i="2"/>
  <c r="BN63" i="2"/>
  <c r="BQ63" i="2"/>
  <c r="BR63" i="2"/>
  <c r="BS63" i="2"/>
  <c r="BT63" i="2"/>
  <c r="BM66" i="2"/>
  <c r="BN66" i="2"/>
  <c r="BQ66" i="2"/>
  <c r="BR66" i="2"/>
  <c r="BS66" i="2"/>
  <c r="BT66" i="2"/>
  <c r="BM69" i="2"/>
  <c r="BN69" i="2"/>
  <c r="BQ69" i="2"/>
  <c r="BR69" i="2"/>
  <c r="BS69" i="2"/>
  <c r="BT69" i="2"/>
  <c r="BM72" i="2"/>
  <c r="BN72" i="2"/>
  <c r="BQ72" i="2"/>
  <c r="BR72" i="2"/>
  <c r="BS72" i="2"/>
  <c r="BT72" i="2"/>
  <c r="BM75" i="2"/>
  <c r="BN75" i="2"/>
  <c r="BQ75" i="2"/>
  <c r="BR75" i="2"/>
  <c r="BS75" i="2"/>
  <c r="BT75" i="2"/>
  <c r="BT78" i="2"/>
  <c r="BM78" i="2"/>
  <c r="BN78" i="2"/>
  <c r="BQ78" i="2"/>
  <c r="BR78" i="2"/>
  <c r="BS78" i="2"/>
  <c r="BM81" i="2"/>
  <c r="BN81" i="2"/>
  <c r="BQ81" i="2"/>
  <c r="BR81" i="2"/>
  <c r="BS81" i="2"/>
  <c r="BT81" i="2"/>
  <c r="BM84" i="2"/>
  <c r="BN84" i="2"/>
  <c r="BQ84" i="2"/>
  <c r="BR84" i="2"/>
  <c r="BS84" i="2"/>
  <c r="BT84" i="2"/>
  <c r="BM87" i="2"/>
  <c r="BN87" i="2"/>
  <c r="BQ87" i="2"/>
  <c r="BR87" i="2"/>
  <c r="BS87" i="2"/>
  <c r="BT87" i="2"/>
  <c r="BM90" i="2"/>
  <c r="BN90" i="2"/>
  <c r="BQ90" i="2"/>
  <c r="BR90" i="2"/>
  <c r="BS90" i="2"/>
  <c r="BT90" i="2"/>
  <c r="BM93" i="2"/>
  <c r="BN93" i="2"/>
  <c r="BQ93" i="2"/>
  <c r="BR93" i="2"/>
  <c r="BS93" i="2"/>
  <c r="BT93" i="2"/>
  <c r="BM96" i="2"/>
  <c r="BN96" i="2"/>
  <c r="BQ96" i="2"/>
  <c r="BR96" i="2"/>
  <c r="BS96" i="2"/>
  <c r="BT96" i="2"/>
  <c r="BM99" i="2"/>
  <c r="BN99" i="2"/>
  <c r="BQ99" i="2"/>
  <c r="BR99" i="2"/>
  <c r="BS99" i="2"/>
  <c r="BT99" i="2"/>
  <c r="BM102" i="2"/>
  <c r="BN102" i="2"/>
  <c r="BQ102" i="2"/>
  <c r="BR102" i="2"/>
  <c r="BS102" i="2"/>
  <c r="BT102" i="2"/>
  <c r="BM105" i="2"/>
  <c r="BN105" i="2"/>
  <c r="BQ105" i="2"/>
  <c r="BR105" i="2"/>
  <c r="BS105" i="2"/>
  <c r="BT105" i="2"/>
  <c r="BM108" i="2"/>
  <c r="BN108" i="2"/>
  <c r="BQ108" i="2"/>
  <c r="BR108" i="2"/>
  <c r="BS108" i="2"/>
  <c r="BT108" i="2"/>
  <c r="BM111" i="2"/>
  <c r="BN111" i="2"/>
  <c r="BQ111" i="2"/>
  <c r="BR111" i="2"/>
  <c r="BS111" i="2"/>
  <c r="BT111" i="2"/>
  <c r="BM114" i="2"/>
  <c r="BN114" i="2"/>
  <c r="BQ114" i="2"/>
  <c r="BR114" i="2"/>
  <c r="BS114" i="2"/>
  <c r="BT114" i="2"/>
  <c r="BM117" i="2"/>
  <c r="BN117" i="2"/>
  <c r="BQ117" i="2"/>
  <c r="BR117" i="2"/>
  <c r="BS117" i="2"/>
  <c r="BT117" i="2"/>
  <c r="BM120" i="2"/>
  <c r="BN120" i="2"/>
  <c r="BQ120" i="2"/>
  <c r="BR120" i="2"/>
  <c r="BS120" i="2"/>
  <c r="BT120" i="2"/>
  <c r="BM123" i="2"/>
  <c r="BN123" i="2"/>
  <c r="BQ123" i="2"/>
  <c r="BR123" i="2"/>
  <c r="BS123" i="2"/>
  <c r="BT123" i="2"/>
  <c r="BM126" i="2"/>
  <c r="BN126" i="2"/>
  <c r="BQ126" i="2"/>
  <c r="BR126" i="2"/>
  <c r="BS126" i="2"/>
  <c r="BT126" i="2"/>
  <c r="BM129" i="2"/>
  <c r="BN129" i="2"/>
  <c r="BQ129" i="2"/>
  <c r="BR129" i="2"/>
  <c r="BS129" i="2"/>
  <c r="BT129" i="2"/>
  <c r="BM132" i="2"/>
  <c r="BN132" i="2"/>
  <c r="BQ132" i="2"/>
  <c r="BR132" i="2"/>
  <c r="BS132" i="2"/>
  <c r="BT132" i="2"/>
  <c r="BM135" i="2"/>
  <c r="BN135" i="2"/>
  <c r="BQ135" i="2"/>
  <c r="BR135" i="2"/>
  <c r="BS135" i="2"/>
  <c r="BT135" i="2"/>
  <c r="BM138" i="2"/>
  <c r="BN138" i="2"/>
  <c r="BQ138" i="2"/>
  <c r="BR138" i="2"/>
  <c r="BS138" i="2"/>
  <c r="BT138" i="2"/>
  <c r="BM141" i="2"/>
  <c r="BN141" i="2"/>
  <c r="BQ141" i="2"/>
  <c r="BR141" i="2"/>
  <c r="BS141" i="2"/>
  <c r="BT141" i="2"/>
  <c r="BM144" i="2"/>
  <c r="BN144" i="2"/>
  <c r="BQ144" i="2"/>
  <c r="BR144" i="2"/>
  <c r="BS144" i="2"/>
  <c r="BT144" i="2"/>
  <c r="BM147" i="2"/>
  <c r="BN147" i="2"/>
  <c r="BQ147" i="2"/>
  <c r="BR147" i="2"/>
  <c r="BS147" i="2"/>
  <c r="BT147" i="2"/>
  <c r="BM150" i="2"/>
  <c r="BN150" i="2"/>
  <c r="BQ150" i="2"/>
  <c r="BR150" i="2"/>
  <c r="BS150" i="2"/>
  <c r="BT150" i="2"/>
  <c r="BM153" i="2"/>
  <c r="BN153" i="2"/>
  <c r="BQ153" i="2"/>
  <c r="BR153" i="2"/>
  <c r="BS153" i="2"/>
  <c r="BT153" i="2"/>
  <c r="BM156" i="2"/>
  <c r="BN156" i="2"/>
  <c r="BQ156" i="2"/>
  <c r="BR156" i="2"/>
  <c r="BS156" i="2"/>
  <c r="BT156" i="2"/>
  <c r="BK156" i="2"/>
  <c r="BK153" i="2"/>
  <c r="BK150" i="2"/>
  <c r="BK147" i="2"/>
  <c r="BK144" i="2"/>
  <c r="BK141" i="2"/>
  <c r="BK138" i="2"/>
  <c r="BK135" i="2"/>
  <c r="BK132" i="2"/>
  <c r="BK129" i="2"/>
  <c r="BK126" i="2"/>
  <c r="BK123" i="2"/>
  <c r="BK120" i="2"/>
  <c r="BK117" i="2"/>
  <c r="BK114" i="2"/>
  <c r="BK111" i="2"/>
  <c r="BK108" i="2"/>
  <c r="BK105" i="2"/>
  <c r="BK102" i="2"/>
  <c r="BK99" i="2"/>
  <c r="BK96" i="2"/>
  <c r="BK93" i="2"/>
  <c r="BK90" i="2"/>
  <c r="BK87" i="2"/>
  <c r="BK84" i="2"/>
  <c r="BK81" i="2"/>
  <c r="BK78" i="2"/>
  <c r="BK75" i="2"/>
  <c r="BK72" i="2"/>
  <c r="BK69" i="2"/>
  <c r="BK66" i="2"/>
  <c r="BK63" i="2"/>
  <c r="BK60" i="2"/>
  <c r="BK57" i="2"/>
  <c r="BK54" i="2"/>
  <c r="BK51" i="2"/>
  <c r="BK48" i="2"/>
  <c r="BK45" i="2"/>
  <c r="BK42" i="2"/>
  <c r="BK39" i="2"/>
  <c r="BK27" i="2"/>
  <c r="BN27" i="2" l="1"/>
  <c r="DR156" i="2"/>
  <c r="BL156" i="2"/>
  <c r="DR132" i="2"/>
  <c r="BL132" i="2"/>
  <c r="DR108" i="2"/>
  <c r="BL108" i="2"/>
  <c r="DR84" i="2"/>
  <c r="BL84" i="2"/>
  <c r="DR60" i="2"/>
  <c r="BL60" i="2"/>
  <c r="DR24" i="2"/>
  <c r="BL24" i="2"/>
  <c r="DR135" i="2"/>
  <c r="BL135" i="2"/>
  <c r="DR111" i="2"/>
  <c r="BL111" i="2"/>
  <c r="DR87" i="2"/>
  <c r="BL87" i="2"/>
  <c r="DR63" i="2"/>
  <c r="BL63" i="2"/>
  <c r="DR39" i="2"/>
  <c r="BL39" i="2"/>
  <c r="BN9" i="2"/>
  <c r="DR138" i="2"/>
  <c r="BL138" i="2"/>
  <c r="DR114" i="2"/>
  <c r="BL114" i="2"/>
  <c r="DR90" i="2"/>
  <c r="BL90" i="2"/>
  <c r="DR66" i="2"/>
  <c r="BL66" i="2"/>
  <c r="DR42" i="2"/>
  <c r="BL42" i="2"/>
  <c r="DR141" i="2"/>
  <c r="BL141" i="2"/>
  <c r="DR117" i="2"/>
  <c r="BL117" i="2"/>
  <c r="DR93" i="2"/>
  <c r="BL93" i="2"/>
  <c r="DR69" i="2"/>
  <c r="BL69" i="2"/>
  <c r="DR45" i="2"/>
  <c r="BL45" i="2"/>
  <c r="DR144" i="2"/>
  <c r="BL144" i="2"/>
  <c r="DR120" i="2"/>
  <c r="BL120" i="2"/>
  <c r="DR96" i="2"/>
  <c r="BL96" i="2"/>
  <c r="DR72" i="2"/>
  <c r="BL72" i="2"/>
  <c r="DR48" i="2"/>
  <c r="BL48" i="2"/>
  <c r="DR27" i="2"/>
  <c r="BL27" i="2"/>
  <c r="DR147" i="2"/>
  <c r="BL147" i="2"/>
  <c r="DR123" i="2"/>
  <c r="BL123" i="2"/>
  <c r="DR99" i="2"/>
  <c r="BL99" i="2"/>
  <c r="DR78" i="2"/>
  <c r="BL78" i="2"/>
  <c r="DR75" i="2"/>
  <c r="BL75" i="2"/>
  <c r="DR51" i="2"/>
  <c r="BL51" i="2"/>
  <c r="DR33" i="2"/>
  <c r="BL33" i="2"/>
  <c r="DR150" i="2"/>
  <c r="BL150" i="2"/>
  <c r="DR126" i="2"/>
  <c r="BL126" i="2"/>
  <c r="DR102" i="2"/>
  <c r="BL102" i="2"/>
  <c r="DR54" i="2"/>
  <c r="BL54" i="2"/>
  <c r="DR153" i="2"/>
  <c r="BL153" i="2"/>
  <c r="DR129" i="2"/>
  <c r="BL129" i="2"/>
  <c r="DR105" i="2"/>
  <c r="BL105" i="2"/>
  <c r="DR81" i="2"/>
  <c r="BL81" i="2"/>
  <c r="DR57" i="2"/>
  <c r="BL57" i="2"/>
  <c r="DR21" i="2"/>
  <c r="DS15" i="2"/>
  <c r="DS12" i="2"/>
  <c r="BO9" i="2"/>
  <c r="CP9" i="2"/>
  <c r="DS18" i="2"/>
  <c r="DS27" i="2"/>
  <c r="DS24" i="2"/>
  <c r="DS21" i="2"/>
  <c r="DS33" i="2"/>
  <c r="BO21" i="2"/>
  <c r="BO24" i="2"/>
  <c r="M39" i="2"/>
  <c r="M42" i="2"/>
  <c r="BN159" i="2" l="1"/>
  <c r="AJ42" i="2"/>
  <c r="AJ39" i="2"/>
  <c r="AW9" i="2"/>
  <c r="CI9" i="2"/>
  <c r="CH42" i="2"/>
  <c r="DT42" i="2" s="1"/>
  <c r="CH39" i="2"/>
  <c r="CQ9" i="2"/>
  <c r="BG9" i="2"/>
  <c r="EA9" i="2" s="1"/>
  <c r="BB9" i="2"/>
  <c r="BU9" i="2"/>
  <c r="AF27" i="2"/>
  <c r="DL27" i="2" s="1"/>
  <c r="AF21" i="2"/>
  <c r="AW21" i="2"/>
  <c r="AF42" i="2"/>
  <c r="DL42" i="2" s="1"/>
  <c r="AF24" i="2"/>
  <c r="AW24" i="2"/>
  <c r="AF39" i="2"/>
  <c r="M51" i="2"/>
  <c r="M48" i="2"/>
  <c r="M45" i="2"/>
  <c r="BO18" i="2"/>
  <c r="BO12" i="2"/>
  <c r="DL39" i="2" l="1"/>
  <c r="AJ45" i="2"/>
  <c r="AJ51" i="2"/>
  <c r="AJ48" i="2"/>
  <c r="DL24" i="2"/>
  <c r="AP24" i="2"/>
  <c r="CB9" i="2"/>
  <c r="BW9" i="2"/>
  <c r="BB159" i="2"/>
  <c r="DL21" i="2"/>
  <c r="AP21" i="2"/>
  <c r="BK21" i="2" s="1"/>
  <c r="CQ15" i="2"/>
  <c r="BO15" i="2"/>
  <c r="CO9" i="2"/>
  <c r="BM9" i="2"/>
  <c r="DA9" i="2"/>
  <c r="CI27" i="2"/>
  <c r="DU27" i="2" s="1"/>
  <c r="CG39" i="2"/>
  <c r="DS39" i="2" s="1"/>
  <c r="DF9" i="2"/>
  <c r="CG42" i="2"/>
  <c r="DS42" i="2" s="1"/>
  <c r="CH48" i="2"/>
  <c r="DT48" i="2" s="1"/>
  <c r="CH51" i="2"/>
  <c r="DT51" i="2" s="1"/>
  <c r="DT39" i="2"/>
  <c r="CH45" i="2"/>
  <c r="DT45" i="2" s="1"/>
  <c r="CI42" i="2"/>
  <c r="DU42" i="2" s="1"/>
  <c r="CI39" i="2"/>
  <c r="DU39" i="2" s="1"/>
  <c r="AF33" i="2"/>
  <c r="BU33" i="2"/>
  <c r="BR21" i="2"/>
  <c r="CI21" i="2"/>
  <c r="BR24" i="2"/>
  <c r="CI24" i="2"/>
  <c r="BM24" i="2"/>
  <c r="I29" i="3"/>
  <c r="BM33" i="2"/>
  <c r="AW33" i="2"/>
  <c r="AF48" i="2"/>
  <c r="AF18" i="2"/>
  <c r="AW18" i="2"/>
  <c r="AF45" i="2"/>
  <c r="AF51" i="2"/>
  <c r="AF12" i="2"/>
  <c r="AZ12" i="2" s="1"/>
  <c r="AZ159" i="2" s="1"/>
  <c r="AF15" i="2"/>
  <c r="AW15" i="2"/>
  <c r="C29" i="3"/>
  <c r="C30" i="3"/>
  <c r="C31" i="3"/>
  <c r="C32" i="3"/>
  <c r="C33" i="3"/>
  <c r="C34" i="3"/>
  <c r="C35" i="3"/>
  <c r="C37" i="3"/>
  <c r="C38" i="3"/>
  <c r="C39" i="3"/>
  <c r="C40" i="3"/>
  <c r="C41" i="3"/>
  <c r="C42" i="3"/>
  <c r="C43" i="3"/>
  <c r="C44" i="3"/>
  <c r="C45" i="3"/>
  <c r="C46" i="3"/>
  <c r="C47" i="3"/>
  <c r="C48" i="3"/>
  <c r="C49" i="3"/>
  <c r="C50" i="3"/>
  <c r="C51" i="3"/>
  <c r="C52" i="3"/>
  <c r="C53" i="3"/>
  <c r="C54" i="3"/>
  <c r="C55" i="3"/>
  <c r="C56" i="3"/>
  <c r="C57" i="3"/>
  <c r="C58" i="3"/>
  <c r="C59" i="3"/>
  <c r="C60" i="3"/>
  <c r="C61" i="3"/>
  <c r="C62" i="3"/>
  <c r="C63" i="3"/>
  <c r="C64" i="3"/>
  <c r="C65" i="3"/>
  <c r="C66" i="3"/>
  <c r="C67" i="3"/>
  <c r="C68" i="3"/>
  <c r="C69" i="3"/>
  <c r="C70" i="3"/>
  <c r="C71" i="3"/>
  <c r="C72" i="3"/>
  <c r="C73" i="3"/>
  <c r="C74" i="3"/>
  <c r="C75" i="3"/>
  <c r="C76" i="3"/>
  <c r="C77" i="3"/>
  <c r="C78" i="3"/>
  <c r="C79" i="3"/>
  <c r="BG12" i="2" l="1"/>
  <c r="BG159" i="2" s="1"/>
  <c r="DL48" i="2"/>
  <c r="DL45" i="2"/>
  <c r="DL51" i="2"/>
  <c r="DL18" i="2"/>
  <c r="AP18" i="2"/>
  <c r="DL12" i="2"/>
  <c r="AP12" i="2"/>
  <c r="BK12" i="2" s="1"/>
  <c r="DL15" i="2"/>
  <c r="AP15" i="2"/>
  <c r="DL33" i="2"/>
  <c r="AP33" i="2"/>
  <c r="BK24" i="2"/>
  <c r="CI48" i="2"/>
  <c r="DU48" i="2" s="1"/>
  <c r="CI15" i="2"/>
  <c r="CI18" i="2"/>
  <c r="CI12" i="2"/>
  <c r="CG48" i="2"/>
  <c r="DS48" i="2" s="1"/>
  <c r="CG51" i="2"/>
  <c r="DS51" i="2" s="1"/>
  <c r="BR33" i="2"/>
  <c r="CG45" i="2"/>
  <c r="DS45" i="2" s="1"/>
  <c r="DU24" i="2"/>
  <c r="CI51" i="2"/>
  <c r="DU51" i="2" s="1"/>
  <c r="CI45" i="2"/>
  <c r="DU45" i="2" s="1"/>
  <c r="BY33" i="2"/>
  <c r="BY159" i="2" s="1"/>
  <c r="DU21" i="2"/>
  <c r="CI33" i="2"/>
  <c r="CB33" i="2"/>
  <c r="BW33" i="2"/>
  <c r="D9" i="3" l="1"/>
  <c r="AW159" i="2"/>
  <c r="C9" i="3" s="1"/>
  <c r="BK33" i="2"/>
  <c r="BO33" i="2"/>
  <c r="BO159" i="2" s="1"/>
  <c r="DZ159" i="2"/>
  <c r="DE27" i="2"/>
  <c r="DC27" i="2"/>
  <c r="DF27" i="2"/>
  <c r="CY27" i="2"/>
  <c r="DG27" i="2"/>
  <c r="CZ27" i="2"/>
  <c r="DH27" i="2"/>
  <c r="DA27" i="2"/>
  <c r="DB27" i="2"/>
  <c r="DD27" i="2"/>
  <c r="CQ27" i="2"/>
  <c r="CP27" i="2"/>
  <c r="CR27" i="2"/>
  <c r="CS27" i="2"/>
  <c r="CO27" i="2"/>
  <c r="CT27" i="2"/>
  <c r="CM27" i="2"/>
  <c r="CU27" i="2"/>
  <c r="CN27" i="2"/>
  <c r="CX27" i="2" s="1"/>
  <c r="CV27" i="2"/>
  <c r="DU33" i="2"/>
  <c r="I30" i="3"/>
  <c r="I35" i="3"/>
  <c r="AO27" i="2"/>
  <c r="AW161" i="2" l="1"/>
  <c r="DM27" i="2"/>
  <c r="J35" i="3" s="1"/>
  <c r="CJ27" i="2"/>
  <c r="CK27" i="2" s="1"/>
  <c r="DC114" i="2"/>
  <c r="DD114" i="2"/>
  <c r="DE114" i="2"/>
  <c r="DF114" i="2"/>
  <c r="DA114" i="2"/>
  <c r="CY114" i="2"/>
  <c r="DG114" i="2"/>
  <c r="CZ114" i="2"/>
  <c r="DH114" i="2"/>
  <c r="DB114" i="2"/>
  <c r="DC90" i="2"/>
  <c r="DD90" i="2"/>
  <c r="DA90" i="2"/>
  <c r="DE90" i="2"/>
  <c r="DF90" i="2"/>
  <c r="CY90" i="2"/>
  <c r="DG90" i="2"/>
  <c r="CZ90" i="2"/>
  <c r="DH90" i="2"/>
  <c r="DB90" i="2"/>
  <c r="DC66" i="2"/>
  <c r="DD66" i="2"/>
  <c r="DE66" i="2"/>
  <c r="DF66" i="2"/>
  <c r="DA66" i="2"/>
  <c r="CY66" i="2"/>
  <c r="DG66" i="2"/>
  <c r="CZ66" i="2"/>
  <c r="DH66" i="2"/>
  <c r="DB66" i="2"/>
  <c r="DC42" i="2"/>
  <c r="DD42" i="2"/>
  <c r="DE42" i="2"/>
  <c r="DF42" i="2"/>
  <c r="CY42" i="2"/>
  <c r="DG42" i="2"/>
  <c r="DA42" i="2"/>
  <c r="CZ42" i="2"/>
  <c r="DH42" i="2"/>
  <c r="DB42" i="2"/>
  <c r="DE111" i="2"/>
  <c r="DC111" i="2"/>
  <c r="DF111" i="2"/>
  <c r="CY111" i="2"/>
  <c r="DG111" i="2"/>
  <c r="CZ111" i="2"/>
  <c r="DH111" i="2"/>
  <c r="DA111" i="2"/>
  <c r="DB111" i="2"/>
  <c r="DD111" i="2"/>
  <c r="CY132" i="2"/>
  <c r="DG132" i="2"/>
  <c r="CZ132" i="2"/>
  <c r="DH132" i="2"/>
  <c r="DA132" i="2"/>
  <c r="DB132" i="2"/>
  <c r="DC132" i="2"/>
  <c r="DE132" i="2"/>
  <c r="DD132" i="2"/>
  <c r="DF132" i="2"/>
  <c r="CY108" i="2"/>
  <c r="DG108" i="2"/>
  <c r="CZ108" i="2"/>
  <c r="DH108" i="2"/>
  <c r="DA108" i="2"/>
  <c r="DB108" i="2"/>
  <c r="DC108" i="2"/>
  <c r="DD108" i="2"/>
  <c r="DF108" i="2"/>
  <c r="DE108" i="2"/>
  <c r="CY84" i="2"/>
  <c r="DG84" i="2"/>
  <c r="CZ84" i="2"/>
  <c r="DH84" i="2"/>
  <c r="DA84" i="2"/>
  <c r="DB84" i="2"/>
  <c r="DE84" i="2"/>
  <c r="DC84" i="2"/>
  <c r="DD84" i="2"/>
  <c r="DF84" i="2"/>
  <c r="CY60" i="2"/>
  <c r="DG60" i="2"/>
  <c r="CZ60" i="2"/>
  <c r="DH60" i="2"/>
  <c r="DA60" i="2"/>
  <c r="DE60" i="2"/>
  <c r="DB60" i="2"/>
  <c r="DC60" i="2"/>
  <c r="DD60" i="2"/>
  <c r="DF60" i="2"/>
  <c r="DC138" i="2"/>
  <c r="DA138" i="2"/>
  <c r="DD138" i="2"/>
  <c r="DE138" i="2"/>
  <c r="DF138" i="2"/>
  <c r="CY138" i="2"/>
  <c r="DG138" i="2"/>
  <c r="CZ138" i="2"/>
  <c r="DH138" i="2"/>
  <c r="DB138" i="2"/>
  <c r="DE63" i="2"/>
  <c r="DF63" i="2"/>
  <c r="CY63" i="2"/>
  <c r="DG63" i="2"/>
  <c r="CZ63" i="2"/>
  <c r="DH63" i="2"/>
  <c r="DA63" i="2"/>
  <c r="DC63" i="2"/>
  <c r="DB63" i="2"/>
  <c r="DD63" i="2"/>
  <c r="DA129" i="2"/>
  <c r="CY129" i="2"/>
  <c r="DB129" i="2"/>
  <c r="DC129" i="2"/>
  <c r="DD129" i="2"/>
  <c r="DE129" i="2"/>
  <c r="DF129" i="2"/>
  <c r="CZ129" i="2"/>
  <c r="DH129" i="2"/>
  <c r="DG129" i="2"/>
  <c r="DA105" i="2"/>
  <c r="CY105" i="2"/>
  <c r="DB105" i="2"/>
  <c r="DC105" i="2"/>
  <c r="DD105" i="2"/>
  <c r="DG105" i="2"/>
  <c r="DE105" i="2"/>
  <c r="DF105" i="2"/>
  <c r="CZ105" i="2"/>
  <c r="DH105" i="2"/>
  <c r="DA81" i="2"/>
  <c r="CY81" i="2"/>
  <c r="DB81" i="2"/>
  <c r="DC81" i="2"/>
  <c r="DD81" i="2"/>
  <c r="DE81" i="2"/>
  <c r="DF81" i="2"/>
  <c r="CZ81" i="2"/>
  <c r="DH81" i="2"/>
  <c r="DG81" i="2"/>
  <c r="DA57" i="2"/>
  <c r="CY57" i="2"/>
  <c r="DB57" i="2"/>
  <c r="DC57" i="2"/>
  <c r="DD57" i="2"/>
  <c r="DE57" i="2"/>
  <c r="DF57" i="2"/>
  <c r="DG57" i="2"/>
  <c r="CZ57" i="2"/>
  <c r="DH57" i="2"/>
  <c r="DA33" i="2"/>
  <c r="DB33" i="2"/>
  <c r="DC33" i="2"/>
  <c r="DD33" i="2"/>
  <c r="CY33" i="2"/>
  <c r="DE33" i="2"/>
  <c r="DG33" i="2"/>
  <c r="DF33" i="2"/>
  <c r="CZ33" i="2"/>
  <c r="DE135" i="2"/>
  <c r="DF135" i="2"/>
  <c r="CY135" i="2"/>
  <c r="DG135" i="2"/>
  <c r="DC135" i="2"/>
  <c r="CZ135" i="2"/>
  <c r="DH135" i="2"/>
  <c r="DA135" i="2"/>
  <c r="DB135" i="2"/>
  <c r="DD135" i="2"/>
  <c r="DE87" i="2"/>
  <c r="DC87" i="2"/>
  <c r="DF87" i="2"/>
  <c r="CY87" i="2"/>
  <c r="DG87" i="2"/>
  <c r="CZ87" i="2"/>
  <c r="DH87" i="2"/>
  <c r="DA87" i="2"/>
  <c r="DB87" i="2"/>
  <c r="DD87" i="2"/>
  <c r="CY156" i="2"/>
  <c r="DG156" i="2"/>
  <c r="DE156" i="2"/>
  <c r="CZ156" i="2"/>
  <c r="DH156" i="2"/>
  <c r="DA156" i="2"/>
  <c r="DB156" i="2"/>
  <c r="DC156" i="2"/>
  <c r="DD156" i="2"/>
  <c r="DF156" i="2"/>
  <c r="DI156" i="2" s="1"/>
  <c r="DC126" i="2"/>
  <c r="DD126" i="2"/>
  <c r="DE126" i="2"/>
  <c r="DA126" i="2"/>
  <c r="DF126" i="2"/>
  <c r="CY126" i="2"/>
  <c r="DG126" i="2"/>
  <c r="CZ126" i="2"/>
  <c r="DH126" i="2"/>
  <c r="DB126" i="2"/>
  <c r="DC102" i="2"/>
  <c r="DD102" i="2"/>
  <c r="DE102" i="2"/>
  <c r="DF102" i="2"/>
  <c r="CY102" i="2"/>
  <c r="DG102" i="2"/>
  <c r="DA102" i="2"/>
  <c r="CZ102" i="2"/>
  <c r="DH102" i="2"/>
  <c r="DB102" i="2"/>
  <c r="DC78" i="2"/>
  <c r="DD78" i="2"/>
  <c r="DE78" i="2"/>
  <c r="DF78" i="2"/>
  <c r="DA78" i="2"/>
  <c r="CY78" i="2"/>
  <c r="DG78" i="2"/>
  <c r="CZ78" i="2"/>
  <c r="DH78" i="2"/>
  <c r="DB78" i="2"/>
  <c r="DC54" i="2"/>
  <c r="DD54" i="2"/>
  <c r="DE54" i="2"/>
  <c r="DF54" i="2"/>
  <c r="CY54" i="2"/>
  <c r="DG54" i="2"/>
  <c r="CZ54" i="2"/>
  <c r="DH54" i="2"/>
  <c r="DB54" i="2"/>
  <c r="DA54" i="2"/>
  <c r="CY24" i="2"/>
  <c r="DG24" i="2"/>
  <c r="CZ24" i="2"/>
  <c r="DH24" i="2"/>
  <c r="DA24" i="2"/>
  <c r="DB24" i="2"/>
  <c r="DC24" i="2"/>
  <c r="DE24" i="2"/>
  <c r="DD24" i="2"/>
  <c r="DF24" i="2"/>
  <c r="DC150" i="2"/>
  <c r="DD150" i="2"/>
  <c r="DE150" i="2"/>
  <c r="DF150" i="2"/>
  <c r="CY150" i="2"/>
  <c r="DG150" i="2"/>
  <c r="DA150" i="2"/>
  <c r="CZ150" i="2"/>
  <c r="DH150" i="2"/>
  <c r="DB150" i="2"/>
  <c r="DE147" i="2"/>
  <c r="DF147" i="2"/>
  <c r="CY147" i="2"/>
  <c r="DG147" i="2"/>
  <c r="DC147" i="2"/>
  <c r="CZ147" i="2"/>
  <c r="DH147" i="2"/>
  <c r="DA147" i="2"/>
  <c r="DB147" i="2"/>
  <c r="DD147" i="2"/>
  <c r="DE123" i="2"/>
  <c r="DF123" i="2"/>
  <c r="CY123" i="2"/>
  <c r="DG123" i="2"/>
  <c r="CZ123" i="2"/>
  <c r="DH123" i="2"/>
  <c r="DC123" i="2"/>
  <c r="DA123" i="2"/>
  <c r="DB123" i="2"/>
  <c r="DD123" i="2"/>
  <c r="DE99" i="2"/>
  <c r="DF99" i="2"/>
  <c r="CY99" i="2"/>
  <c r="DG99" i="2"/>
  <c r="DC99" i="2"/>
  <c r="CZ99" i="2"/>
  <c r="DH99" i="2"/>
  <c r="DA99" i="2"/>
  <c r="DB99" i="2"/>
  <c r="DD99" i="2"/>
  <c r="DE75" i="2"/>
  <c r="DF75" i="2"/>
  <c r="CY75" i="2"/>
  <c r="DG75" i="2"/>
  <c r="CZ75" i="2"/>
  <c r="DH75" i="2"/>
  <c r="DA75" i="2"/>
  <c r="DB75" i="2"/>
  <c r="DD75" i="2"/>
  <c r="DC75" i="2"/>
  <c r="DE51" i="2"/>
  <c r="DF51" i="2"/>
  <c r="CY51" i="2"/>
  <c r="DG51" i="2"/>
  <c r="CZ51" i="2"/>
  <c r="DH51" i="2"/>
  <c r="DC51" i="2"/>
  <c r="DA51" i="2"/>
  <c r="DB51" i="2"/>
  <c r="DD51" i="2"/>
  <c r="DA21" i="2"/>
  <c r="DB21" i="2"/>
  <c r="DC21" i="2"/>
  <c r="CY21" i="2"/>
  <c r="DD21" i="2"/>
  <c r="DE21" i="2"/>
  <c r="DF21" i="2"/>
  <c r="CZ21" i="2"/>
  <c r="DH21" i="2"/>
  <c r="DG21" i="2"/>
  <c r="DC18" i="2"/>
  <c r="DD18" i="2"/>
  <c r="DE18" i="2"/>
  <c r="DF18" i="2"/>
  <c r="DA18" i="2"/>
  <c r="CY18" i="2"/>
  <c r="DG18" i="2"/>
  <c r="CZ18" i="2"/>
  <c r="DH18" i="2"/>
  <c r="DB18" i="2"/>
  <c r="DE39" i="2"/>
  <c r="DF39" i="2"/>
  <c r="CY39" i="2"/>
  <c r="DG39" i="2"/>
  <c r="CZ39" i="2"/>
  <c r="DH39" i="2"/>
  <c r="DC39" i="2"/>
  <c r="DA39" i="2"/>
  <c r="DB39" i="2"/>
  <c r="DD39" i="2"/>
  <c r="CY144" i="2"/>
  <c r="DG144" i="2"/>
  <c r="CZ144" i="2"/>
  <c r="DH144" i="2"/>
  <c r="DA144" i="2"/>
  <c r="DB144" i="2"/>
  <c r="DC144" i="2"/>
  <c r="DD144" i="2"/>
  <c r="DE144" i="2"/>
  <c r="DF144" i="2"/>
  <c r="CY120" i="2"/>
  <c r="DG120" i="2"/>
  <c r="CZ120" i="2"/>
  <c r="DH120" i="2"/>
  <c r="DA120" i="2"/>
  <c r="DB120" i="2"/>
  <c r="DC120" i="2"/>
  <c r="DD120" i="2"/>
  <c r="DF120" i="2"/>
  <c r="DE120" i="2"/>
  <c r="CY96" i="2"/>
  <c r="DG96" i="2"/>
  <c r="CZ96" i="2"/>
  <c r="DH96" i="2"/>
  <c r="DA96" i="2"/>
  <c r="DB96" i="2"/>
  <c r="DC96" i="2"/>
  <c r="DD96" i="2"/>
  <c r="DF96" i="2"/>
  <c r="DE96" i="2"/>
  <c r="CY72" i="2"/>
  <c r="DG72" i="2"/>
  <c r="CZ72" i="2"/>
  <c r="DH72" i="2"/>
  <c r="DA72" i="2"/>
  <c r="DE72" i="2"/>
  <c r="DB72" i="2"/>
  <c r="DC72" i="2"/>
  <c r="DD72" i="2"/>
  <c r="DF72" i="2"/>
  <c r="CY48" i="2"/>
  <c r="DG48" i="2"/>
  <c r="DE48" i="2"/>
  <c r="CZ48" i="2"/>
  <c r="DH48" i="2"/>
  <c r="DA48" i="2"/>
  <c r="DB48" i="2"/>
  <c r="DC48" i="2"/>
  <c r="DD48" i="2"/>
  <c r="DF48" i="2"/>
  <c r="DA153" i="2"/>
  <c r="DB153" i="2"/>
  <c r="CY153" i="2"/>
  <c r="DC153" i="2"/>
  <c r="DD153" i="2"/>
  <c r="DE153" i="2"/>
  <c r="DF153" i="2"/>
  <c r="CZ153" i="2"/>
  <c r="DH153" i="2"/>
  <c r="DG153" i="2"/>
  <c r="DA12" i="2"/>
  <c r="DB12" i="2"/>
  <c r="DC12" i="2"/>
  <c r="DD12" i="2"/>
  <c r="DA141" i="2"/>
  <c r="DB141" i="2"/>
  <c r="DC141" i="2"/>
  <c r="DD141" i="2"/>
  <c r="DG141" i="2"/>
  <c r="DE141" i="2"/>
  <c r="DF141" i="2"/>
  <c r="CZ141" i="2"/>
  <c r="DH141" i="2"/>
  <c r="CY141" i="2"/>
  <c r="DA117" i="2"/>
  <c r="DB117" i="2"/>
  <c r="DC117" i="2"/>
  <c r="CY117" i="2"/>
  <c r="DD117" i="2"/>
  <c r="DE117" i="2"/>
  <c r="DG117" i="2"/>
  <c r="DF117" i="2"/>
  <c r="CZ117" i="2"/>
  <c r="DH117" i="2"/>
  <c r="DA93" i="2"/>
  <c r="DG93" i="2"/>
  <c r="DB93" i="2"/>
  <c r="DC93" i="2"/>
  <c r="DD93" i="2"/>
  <c r="DE93" i="2"/>
  <c r="DF93" i="2"/>
  <c r="CZ93" i="2"/>
  <c r="DH93" i="2"/>
  <c r="CY93" i="2"/>
  <c r="DA69" i="2"/>
  <c r="DG69" i="2"/>
  <c r="DB69" i="2"/>
  <c r="DC69" i="2"/>
  <c r="DD69" i="2"/>
  <c r="DE69" i="2"/>
  <c r="CY69" i="2"/>
  <c r="DF69" i="2"/>
  <c r="CZ69" i="2"/>
  <c r="DH69" i="2"/>
  <c r="DA45" i="2"/>
  <c r="DB45" i="2"/>
  <c r="DC45" i="2"/>
  <c r="DG45" i="2"/>
  <c r="DD45" i="2"/>
  <c r="DE45" i="2"/>
  <c r="DF45" i="2"/>
  <c r="CZ45" i="2"/>
  <c r="DH45" i="2"/>
  <c r="CY45" i="2"/>
  <c r="CS156" i="2"/>
  <c r="CT156" i="2"/>
  <c r="CM156" i="2"/>
  <c r="CU156" i="2"/>
  <c r="CN156" i="2"/>
  <c r="CX156" i="2" s="1"/>
  <c r="CV156" i="2"/>
  <c r="CQ156" i="2"/>
  <c r="CO156" i="2"/>
  <c r="CP156" i="2"/>
  <c r="CR156" i="2"/>
  <c r="CM105" i="2"/>
  <c r="CU105" i="2"/>
  <c r="CN105" i="2"/>
  <c r="CV105" i="2"/>
  <c r="CO105" i="2"/>
  <c r="CP105" i="2"/>
  <c r="CQ105" i="2"/>
  <c r="CS105" i="2"/>
  <c r="CT105" i="2"/>
  <c r="CR105" i="2"/>
  <c r="CS120" i="2"/>
  <c r="CT120" i="2"/>
  <c r="CQ120" i="2"/>
  <c r="CM120" i="2"/>
  <c r="CU120" i="2"/>
  <c r="CN120" i="2"/>
  <c r="CV120" i="2"/>
  <c r="CO120" i="2"/>
  <c r="CP120" i="2"/>
  <c r="CR120" i="2"/>
  <c r="CS72" i="2"/>
  <c r="CQ72" i="2"/>
  <c r="CR72" i="2"/>
  <c r="CT72" i="2"/>
  <c r="CM72" i="2"/>
  <c r="CU72" i="2"/>
  <c r="CN72" i="2"/>
  <c r="CV72" i="2"/>
  <c r="CO72" i="2"/>
  <c r="CP72" i="2"/>
  <c r="CQ135" i="2"/>
  <c r="CR135" i="2"/>
  <c r="CO135" i="2"/>
  <c r="CS135" i="2"/>
  <c r="CT135" i="2"/>
  <c r="CM135" i="2"/>
  <c r="CU135" i="2"/>
  <c r="CN135" i="2"/>
  <c r="CX135" i="2" s="1"/>
  <c r="CV135" i="2"/>
  <c r="CP135" i="2"/>
  <c r="CQ111" i="2"/>
  <c r="CR111" i="2"/>
  <c r="CS111" i="2"/>
  <c r="CO111" i="2"/>
  <c r="CT111" i="2"/>
  <c r="CM111" i="2"/>
  <c r="CU111" i="2"/>
  <c r="CN111" i="2"/>
  <c r="CV111" i="2"/>
  <c r="CP111" i="2"/>
  <c r="CQ87" i="2"/>
  <c r="CO87" i="2"/>
  <c r="CR87" i="2"/>
  <c r="CS87" i="2"/>
  <c r="CT87" i="2"/>
  <c r="CM87" i="2"/>
  <c r="CU87" i="2"/>
  <c r="CN87" i="2"/>
  <c r="CV87" i="2"/>
  <c r="CP87" i="2"/>
  <c r="CQ63" i="2"/>
  <c r="CO63" i="2"/>
  <c r="CR63" i="2"/>
  <c r="CS63" i="2"/>
  <c r="CT63" i="2"/>
  <c r="CM63" i="2"/>
  <c r="CU63" i="2"/>
  <c r="CN63" i="2"/>
  <c r="CV63" i="2"/>
  <c r="CP63" i="2"/>
  <c r="CQ39" i="2"/>
  <c r="CP39" i="2"/>
  <c r="CR39" i="2"/>
  <c r="CO39" i="2"/>
  <c r="CS39" i="2"/>
  <c r="CT39" i="2"/>
  <c r="CM39" i="2"/>
  <c r="CU39" i="2"/>
  <c r="CN39" i="2"/>
  <c r="CV39" i="2"/>
  <c r="CS108" i="2"/>
  <c r="CT108" i="2"/>
  <c r="CR108" i="2"/>
  <c r="CM108" i="2"/>
  <c r="CU108" i="2"/>
  <c r="CN108" i="2"/>
  <c r="CV108" i="2"/>
  <c r="CO108" i="2"/>
  <c r="CP108" i="2"/>
  <c r="CQ108" i="2"/>
  <c r="CM153" i="2"/>
  <c r="CU153" i="2"/>
  <c r="CN153" i="2"/>
  <c r="CV153" i="2"/>
  <c r="CO153" i="2"/>
  <c r="CP153" i="2"/>
  <c r="CQ153" i="2"/>
  <c r="CR153" i="2"/>
  <c r="CS153" i="2"/>
  <c r="CT153" i="2"/>
  <c r="CM81" i="2"/>
  <c r="CU81" i="2"/>
  <c r="CN81" i="2"/>
  <c r="CV81" i="2"/>
  <c r="CO81" i="2"/>
  <c r="CP81" i="2"/>
  <c r="CQ81" i="2"/>
  <c r="CT81" i="2"/>
  <c r="CR81" i="2"/>
  <c r="CS81" i="2"/>
  <c r="CO126" i="2"/>
  <c r="CP126" i="2"/>
  <c r="CQ126" i="2"/>
  <c r="CM126" i="2"/>
  <c r="CR126" i="2"/>
  <c r="CU126" i="2"/>
  <c r="CS126" i="2"/>
  <c r="CT126" i="2"/>
  <c r="CV126" i="2"/>
  <c r="CN126" i="2"/>
  <c r="CO102" i="2"/>
  <c r="CM102" i="2"/>
  <c r="CN102" i="2"/>
  <c r="CX102" i="2" s="1"/>
  <c r="CP102" i="2"/>
  <c r="CU102" i="2"/>
  <c r="CQ102" i="2"/>
  <c r="CV102" i="2"/>
  <c r="CR102" i="2"/>
  <c r="CS102" i="2"/>
  <c r="CT102" i="2"/>
  <c r="CO78" i="2"/>
  <c r="CV78" i="2"/>
  <c r="CP78" i="2"/>
  <c r="CQ78" i="2"/>
  <c r="CU78" i="2"/>
  <c r="CN78" i="2"/>
  <c r="CR78" i="2"/>
  <c r="CS78" i="2"/>
  <c r="CM78" i="2"/>
  <c r="CT78" i="2"/>
  <c r="CO54" i="2"/>
  <c r="CP54" i="2"/>
  <c r="CU54" i="2"/>
  <c r="CN54" i="2"/>
  <c r="CQ54" i="2"/>
  <c r="CM54" i="2"/>
  <c r="CV54" i="2"/>
  <c r="CR54" i="2"/>
  <c r="CS54" i="2"/>
  <c r="CT54" i="2"/>
  <c r="CS24" i="2"/>
  <c r="CT24" i="2"/>
  <c r="CQ24" i="2"/>
  <c r="CR24" i="2"/>
  <c r="CM24" i="2"/>
  <c r="CU24" i="2"/>
  <c r="CN24" i="2"/>
  <c r="CV24" i="2"/>
  <c r="CO24" i="2"/>
  <c r="CP24" i="2"/>
  <c r="CS132" i="2"/>
  <c r="CQ132" i="2"/>
  <c r="CT132" i="2"/>
  <c r="CM132" i="2"/>
  <c r="CU132" i="2"/>
  <c r="CN132" i="2"/>
  <c r="CV132" i="2"/>
  <c r="CO132" i="2"/>
  <c r="CP132" i="2"/>
  <c r="CR132" i="2"/>
  <c r="CS60" i="2"/>
  <c r="CR60" i="2"/>
  <c r="CT60" i="2"/>
  <c r="CM60" i="2"/>
  <c r="CU60" i="2"/>
  <c r="CN60" i="2"/>
  <c r="CV60" i="2"/>
  <c r="CQ60" i="2"/>
  <c r="CO60" i="2"/>
  <c r="CP60" i="2"/>
  <c r="CM129" i="2"/>
  <c r="CU129" i="2"/>
  <c r="CN129" i="2"/>
  <c r="CV129" i="2"/>
  <c r="CO129" i="2"/>
  <c r="CP129" i="2"/>
  <c r="CQ129" i="2"/>
  <c r="CS129" i="2"/>
  <c r="CR129" i="2"/>
  <c r="CT129" i="2"/>
  <c r="CM57" i="2"/>
  <c r="CU57" i="2"/>
  <c r="CN57" i="2"/>
  <c r="CX57" i="2" s="1"/>
  <c r="CV57" i="2"/>
  <c r="CO57" i="2"/>
  <c r="CP57" i="2"/>
  <c r="CQ57" i="2"/>
  <c r="CS57" i="2"/>
  <c r="CT57" i="2"/>
  <c r="CR57" i="2"/>
  <c r="CM33" i="2"/>
  <c r="CU33" i="2"/>
  <c r="CS33" i="2"/>
  <c r="CN33" i="2"/>
  <c r="CO33" i="2"/>
  <c r="CT33" i="2"/>
  <c r="CP33" i="2"/>
  <c r="CQ33" i="2"/>
  <c r="CR33" i="2"/>
  <c r="CO150" i="2"/>
  <c r="CP150" i="2"/>
  <c r="CM150" i="2"/>
  <c r="CQ150" i="2"/>
  <c r="CR150" i="2"/>
  <c r="CS150" i="2"/>
  <c r="CU150" i="2"/>
  <c r="CT150" i="2"/>
  <c r="CV150" i="2"/>
  <c r="CN150" i="2"/>
  <c r="CQ147" i="2"/>
  <c r="CR147" i="2"/>
  <c r="CS147" i="2"/>
  <c r="CO147" i="2"/>
  <c r="CT147" i="2"/>
  <c r="CM147" i="2"/>
  <c r="CU147" i="2"/>
  <c r="CN147" i="2"/>
  <c r="CV147" i="2"/>
  <c r="CP147" i="2"/>
  <c r="CQ123" i="2"/>
  <c r="CR123" i="2"/>
  <c r="CS123" i="2"/>
  <c r="CT123" i="2"/>
  <c r="CM123" i="2"/>
  <c r="CU123" i="2"/>
  <c r="CN123" i="2"/>
  <c r="CV123" i="2"/>
  <c r="CO123" i="2"/>
  <c r="CP123" i="2"/>
  <c r="CQ99" i="2"/>
  <c r="CR99" i="2"/>
  <c r="CS99" i="2"/>
  <c r="CT99" i="2"/>
  <c r="CO99" i="2"/>
  <c r="CM99" i="2"/>
  <c r="CU99" i="2"/>
  <c r="CN99" i="2"/>
  <c r="CV99" i="2"/>
  <c r="CP99" i="2"/>
  <c r="CQ75" i="2"/>
  <c r="CR75" i="2"/>
  <c r="CO75" i="2"/>
  <c r="CS75" i="2"/>
  <c r="CT75" i="2"/>
  <c r="CM75" i="2"/>
  <c r="CU75" i="2"/>
  <c r="CN75" i="2"/>
  <c r="CX75" i="2" s="1"/>
  <c r="CV75" i="2"/>
  <c r="CP75" i="2"/>
  <c r="CQ51" i="2"/>
  <c r="CP51" i="2"/>
  <c r="CR51" i="2"/>
  <c r="CS51" i="2"/>
  <c r="CT51" i="2"/>
  <c r="CO51" i="2"/>
  <c r="CM51" i="2"/>
  <c r="CU51" i="2"/>
  <c r="CN51" i="2"/>
  <c r="CV51" i="2"/>
  <c r="CM21" i="2"/>
  <c r="CU21" i="2"/>
  <c r="CS21" i="2"/>
  <c r="CN21" i="2"/>
  <c r="CO21" i="2"/>
  <c r="CP21" i="2"/>
  <c r="CQ21" i="2"/>
  <c r="CT21" i="2"/>
  <c r="CR21" i="2"/>
  <c r="CR12" i="2"/>
  <c r="CO12" i="2"/>
  <c r="CP12" i="2"/>
  <c r="CQ12" i="2"/>
  <c r="CM141" i="2"/>
  <c r="CU141" i="2"/>
  <c r="CN141" i="2"/>
  <c r="CV141" i="2"/>
  <c r="CO141" i="2"/>
  <c r="CP141" i="2"/>
  <c r="CS141" i="2"/>
  <c r="CQ141" i="2"/>
  <c r="CR141" i="2"/>
  <c r="CT141" i="2"/>
  <c r="CM117" i="2"/>
  <c r="CU117" i="2"/>
  <c r="CN117" i="2"/>
  <c r="CV117" i="2"/>
  <c r="CO117" i="2"/>
  <c r="CP117" i="2"/>
  <c r="CQ117" i="2"/>
  <c r="CS117" i="2"/>
  <c r="CR117" i="2"/>
  <c r="CT117" i="2"/>
  <c r="CM93" i="2"/>
  <c r="CU93" i="2"/>
  <c r="CN93" i="2"/>
  <c r="CV93" i="2"/>
  <c r="CO93" i="2"/>
  <c r="CS93" i="2"/>
  <c r="CP93" i="2"/>
  <c r="CQ93" i="2"/>
  <c r="CT93" i="2"/>
  <c r="CR93" i="2"/>
  <c r="CM69" i="2"/>
  <c r="CU69" i="2"/>
  <c r="CN69" i="2"/>
  <c r="CV69" i="2"/>
  <c r="CO69" i="2"/>
  <c r="CP69" i="2"/>
  <c r="CS69" i="2"/>
  <c r="CQ69" i="2"/>
  <c r="CT69" i="2"/>
  <c r="CR69" i="2"/>
  <c r="CM45" i="2"/>
  <c r="CU45" i="2"/>
  <c r="CS45" i="2"/>
  <c r="CN45" i="2"/>
  <c r="CV45" i="2"/>
  <c r="CO45" i="2"/>
  <c r="CP45" i="2"/>
  <c r="CQ45" i="2"/>
  <c r="CT45" i="2"/>
  <c r="CR45" i="2"/>
  <c r="CS84" i="2"/>
  <c r="CT84" i="2"/>
  <c r="CR84" i="2"/>
  <c r="CM84" i="2"/>
  <c r="CU84" i="2"/>
  <c r="CN84" i="2"/>
  <c r="CV84" i="2"/>
  <c r="CQ84" i="2"/>
  <c r="CO84" i="2"/>
  <c r="CP84" i="2"/>
  <c r="CS144" i="2"/>
  <c r="CQ144" i="2"/>
  <c r="CT144" i="2"/>
  <c r="CM144" i="2"/>
  <c r="CU144" i="2"/>
  <c r="CN144" i="2"/>
  <c r="CV144" i="2"/>
  <c r="CO144" i="2"/>
  <c r="CP144" i="2"/>
  <c r="CR144" i="2"/>
  <c r="CS96" i="2"/>
  <c r="CT96" i="2"/>
  <c r="CR96" i="2"/>
  <c r="CM96" i="2"/>
  <c r="CU96" i="2"/>
  <c r="CN96" i="2"/>
  <c r="CX96" i="2" s="1"/>
  <c r="CV96" i="2"/>
  <c r="CO96" i="2"/>
  <c r="CP96" i="2"/>
  <c r="CQ96" i="2"/>
  <c r="CS48" i="2"/>
  <c r="CT48" i="2"/>
  <c r="CM48" i="2"/>
  <c r="CU48" i="2"/>
  <c r="CN48" i="2"/>
  <c r="CX48" i="2" s="1"/>
  <c r="CV48" i="2"/>
  <c r="CO48" i="2"/>
  <c r="CP48" i="2"/>
  <c r="CQ48" i="2"/>
  <c r="CR48" i="2"/>
  <c r="CO18" i="2"/>
  <c r="CP18" i="2"/>
  <c r="CQ18" i="2"/>
  <c r="CR18" i="2"/>
  <c r="CO138" i="2"/>
  <c r="CP138" i="2"/>
  <c r="CQ138" i="2"/>
  <c r="CR138" i="2"/>
  <c r="CS138" i="2"/>
  <c r="CU138" i="2"/>
  <c r="CT138" i="2"/>
  <c r="CM138" i="2"/>
  <c r="CN138" i="2"/>
  <c r="CX138" i="2" s="1"/>
  <c r="CV138" i="2"/>
  <c r="CO114" i="2"/>
  <c r="CU114" i="2"/>
  <c r="CN114" i="2"/>
  <c r="CX114" i="2" s="1"/>
  <c r="CP114" i="2"/>
  <c r="CQ114" i="2"/>
  <c r="CR114" i="2"/>
  <c r="CM114" i="2"/>
  <c r="CS114" i="2"/>
  <c r="CT114" i="2"/>
  <c r="CV114" i="2"/>
  <c r="CO90" i="2"/>
  <c r="CV90" i="2"/>
  <c r="CP90" i="2"/>
  <c r="CM90" i="2"/>
  <c r="CQ90" i="2"/>
  <c r="CN90" i="2"/>
  <c r="CR90" i="2"/>
  <c r="CS90" i="2"/>
  <c r="CU90" i="2"/>
  <c r="CT90" i="2"/>
  <c r="CO66" i="2"/>
  <c r="CP66" i="2"/>
  <c r="CN66" i="2"/>
  <c r="CQ66" i="2"/>
  <c r="CU66" i="2"/>
  <c r="CV66" i="2"/>
  <c r="CR66" i="2"/>
  <c r="CS66" i="2"/>
  <c r="CT66" i="2"/>
  <c r="CM66" i="2"/>
  <c r="CO42" i="2"/>
  <c r="CP42" i="2"/>
  <c r="CN42" i="2"/>
  <c r="CQ42" i="2"/>
  <c r="CM42" i="2"/>
  <c r="CV42" i="2"/>
  <c r="CR42" i="2"/>
  <c r="CS42" i="2"/>
  <c r="CU42" i="2"/>
  <c r="CT42" i="2"/>
  <c r="CM9" i="2"/>
  <c r="EB27" i="2"/>
  <c r="EC27" i="2" s="1"/>
  <c r="M84" i="2"/>
  <c r="M87" i="2"/>
  <c r="M90" i="2"/>
  <c r="M93" i="2"/>
  <c r="M96" i="2"/>
  <c r="M99" i="2"/>
  <c r="M102" i="2"/>
  <c r="M105" i="2"/>
  <c r="M108" i="2"/>
  <c r="M111" i="2"/>
  <c r="M114" i="2"/>
  <c r="M117" i="2"/>
  <c r="M120" i="2"/>
  <c r="M123" i="2"/>
  <c r="M126" i="2"/>
  <c r="M129" i="2"/>
  <c r="M132" i="2"/>
  <c r="M135" i="2"/>
  <c r="M138" i="2"/>
  <c r="M141" i="2"/>
  <c r="M144" i="2"/>
  <c r="M147" i="2"/>
  <c r="M150" i="2"/>
  <c r="M153" i="2"/>
  <c r="M156" i="2"/>
  <c r="M54" i="2"/>
  <c r="M57" i="2"/>
  <c r="M60" i="2"/>
  <c r="M63" i="2"/>
  <c r="M66" i="2"/>
  <c r="M69" i="2"/>
  <c r="M72" i="2"/>
  <c r="M75" i="2"/>
  <c r="M78" i="2"/>
  <c r="M81" i="2"/>
  <c r="BM18" i="2"/>
  <c r="CX117" i="2" l="1"/>
  <c r="CX129" i="2"/>
  <c r="CX81" i="2"/>
  <c r="CX39" i="2"/>
  <c r="CX147" i="2"/>
  <c r="CX90" i="2"/>
  <c r="CX87" i="2"/>
  <c r="CX99" i="2"/>
  <c r="CX108" i="2"/>
  <c r="CX51" i="2"/>
  <c r="CX60" i="2"/>
  <c r="CX45" i="2"/>
  <c r="CX132" i="2"/>
  <c r="CX141" i="2"/>
  <c r="CX24" i="2"/>
  <c r="CX153" i="2"/>
  <c r="CX144" i="2"/>
  <c r="CX123" i="2"/>
  <c r="CX33" i="2"/>
  <c r="CX63" i="2"/>
  <c r="CX42" i="2"/>
  <c r="CX69" i="2"/>
  <c r="CX150" i="2"/>
  <c r="CX72" i="2"/>
  <c r="CX105" i="2"/>
  <c r="CX84" i="2"/>
  <c r="CX66" i="2"/>
  <c r="CX93" i="2"/>
  <c r="CX21" i="2"/>
  <c r="CX54" i="2"/>
  <c r="CX78" i="2"/>
  <c r="CX126" i="2"/>
  <c r="CX111" i="2"/>
  <c r="CX120" i="2"/>
  <c r="AJ90" i="2"/>
  <c r="AJ81" i="2"/>
  <c r="AJ78" i="2"/>
  <c r="AJ54" i="2"/>
  <c r="AJ135" i="2"/>
  <c r="AJ111" i="2"/>
  <c r="AJ87" i="2"/>
  <c r="AJ114" i="2"/>
  <c r="AJ75" i="2"/>
  <c r="AJ156" i="2"/>
  <c r="AJ132" i="2"/>
  <c r="AJ108" i="2"/>
  <c r="AJ84" i="2"/>
  <c r="AJ153" i="2"/>
  <c r="AJ69" i="2"/>
  <c r="AJ150" i="2"/>
  <c r="AJ126" i="2"/>
  <c r="AJ102" i="2"/>
  <c r="AJ138" i="2"/>
  <c r="AJ129" i="2"/>
  <c r="AJ66" i="2"/>
  <c r="AJ147" i="2"/>
  <c r="AJ123" i="2"/>
  <c r="AJ99" i="2"/>
  <c r="AJ57" i="2"/>
  <c r="AJ72" i="2"/>
  <c r="AJ63" i="2"/>
  <c r="AJ144" i="2"/>
  <c r="AJ120" i="2"/>
  <c r="AJ96" i="2"/>
  <c r="AJ105" i="2"/>
  <c r="AJ60" i="2"/>
  <c r="AJ141" i="2"/>
  <c r="AJ117" i="2"/>
  <c r="AJ93" i="2"/>
  <c r="CH123" i="2"/>
  <c r="DT123" i="2" s="1"/>
  <c r="CH150" i="2"/>
  <c r="DT150" i="2" s="1"/>
  <c r="CH66" i="2"/>
  <c r="DT66" i="2" s="1"/>
  <c r="CH144" i="2"/>
  <c r="DT144" i="2" s="1"/>
  <c r="CH69" i="2"/>
  <c r="DT69" i="2" s="1"/>
  <c r="CH102" i="2"/>
  <c r="DT102" i="2" s="1"/>
  <c r="CH120" i="2"/>
  <c r="DT120" i="2" s="1"/>
  <c r="CH60" i="2"/>
  <c r="DT60" i="2" s="1"/>
  <c r="CH93" i="2"/>
  <c r="DT93" i="2" s="1"/>
  <c r="CH81" i="2"/>
  <c r="DT81" i="2" s="1"/>
  <c r="CH57" i="2"/>
  <c r="DT57" i="2" s="1"/>
  <c r="CH138" i="2"/>
  <c r="DT138" i="2" s="1"/>
  <c r="CH114" i="2"/>
  <c r="DT114" i="2" s="1"/>
  <c r="CH90" i="2"/>
  <c r="DT90" i="2" s="1"/>
  <c r="CH126" i="2"/>
  <c r="DT126" i="2" s="1"/>
  <c r="CH99" i="2"/>
  <c r="DT99" i="2" s="1"/>
  <c r="CH63" i="2"/>
  <c r="DT63" i="2" s="1"/>
  <c r="CH96" i="2"/>
  <c r="DT96" i="2" s="1"/>
  <c r="CH141" i="2"/>
  <c r="DT141" i="2" s="1"/>
  <c r="CH117" i="2"/>
  <c r="DT117" i="2" s="1"/>
  <c r="CH78" i="2"/>
  <c r="DT78" i="2" s="1"/>
  <c r="CH54" i="2"/>
  <c r="CH135" i="2"/>
  <c r="DT135" i="2" s="1"/>
  <c r="CH111" i="2"/>
  <c r="DT111" i="2" s="1"/>
  <c r="CH87" i="2"/>
  <c r="DT87" i="2" s="1"/>
  <c r="CH84" i="2"/>
  <c r="DT84" i="2" s="1"/>
  <c r="CH147" i="2"/>
  <c r="DT147" i="2" s="1"/>
  <c r="CH75" i="2"/>
  <c r="DT75" i="2" s="1"/>
  <c r="CH156" i="2"/>
  <c r="DT156" i="2" s="1"/>
  <c r="CH132" i="2"/>
  <c r="DT132" i="2" s="1"/>
  <c r="CH108" i="2"/>
  <c r="DT108" i="2" s="1"/>
  <c r="CH72" i="2"/>
  <c r="DT72" i="2" s="1"/>
  <c r="CH153" i="2"/>
  <c r="DT153" i="2" s="1"/>
  <c r="CH129" i="2"/>
  <c r="DT129" i="2" s="1"/>
  <c r="CH105" i="2"/>
  <c r="DT105" i="2" s="1"/>
  <c r="DD159" i="2"/>
  <c r="DC159" i="2"/>
  <c r="CR159" i="2"/>
  <c r="CQ159" i="2"/>
  <c r="DV27" i="2"/>
  <c r="DW27" i="2" s="1"/>
  <c r="DI135" i="2"/>
  <c r="DO135" i="2" s="1"/>
  <c r="DI39" i="2"/>
  <c r="DO39" i="2" s="1"/>
  <c r="DI51" i="2"/>
  <c r="DO51" i="2" s="1"/>
  <c r="DI63" i="2"/>
  <c r="DO63" i="2" s="1"/>
  <c r="DI48" i="2"/>
  <c r="DO48" i="2" s="1"/>
  <c r="DI60" i="2"/>
  <c r="DO60" i="2" s="1"/>
  <c r="DI72" i="2"/>
  <c r="DO72" i="2" s="1"/>
  <c r="DI84" i="2"/>
  <c r="DO84" i="2" s="1"/>
  <c r="DI96" i="2"/>
  <c r="DO96" i="2" s="1"/>
  <c r="DI108" i="2"/>
  <c r="DO108" i="2" s="1"/>
  <c r="DI42" i="2"/>
  <c r="DO42" i="2" s="1"/>
  <c r="DI54" i="2"/>
  <c r="DO54" i="2" s="1"/>
  <c r="DI66" i="2"/>
  <c r="DO66" i="2" s="1"/>
  <c r="DI78" i="2"/>
  <c r="DO78" i="2" s="1"/>
  <c r="DI90" i="2"/>
  <c r="DO90" i="2" s="1"/>
  <c r="DI102" i="2"/>
  <c r="DO102" i="2" s="1"/>
  <c r="DI114" i="2"/>
  <c r="DO114" i="2" s="1"/>
  <c r="DI126" i="2"/>
  <c r="DO126" i="2" s="1"/>
  <c r="DI138" i="2"/>
  <c r="DO138" i="2" s="1"/>
  <c r="DI150" i="2"/>
  <c r="DO150" i="2" s="1"/>
  <c r="CW48" i="2"/>
  <c r="DN48" i="2" s="1"/>
  <c r="CW60" i="2"/>
  <c r="DN60" i="2" s="1"/>
  <c r="CW72" i="2"/>
  <c r="DN72" i="2" s="1"/>
  <c r="CW84" i="2"/>
  <c r="DN84" i="2" s="1"/>
  <c r="CW96" i="2"/>
  <c r="DN96" i="2" s="1"/>
  <c r="CW108" i="2"/>
  <c r="DN108" i="2" s="1"/>
  <c r="CW120" i="2"/>
  <c r="DN120" i="2" s="1"/>
  <c r="CW132" i="2"/>
  <c r="DN132" i="2" s="1"/>
  <c r="CW144" i="2"/>
  <c r="DN144" i="2" s="1"/>
  <c r="CW156" i="2"/>
  <c r="DN156" i="2" s="1"/>
  <c r="CW42" i="2"/>
  <c r="DN42" i="2" s="1"/>
  <c r="CW54" i="2"/>
  <c r="DN54" i="2" s="1"/>
  <c r="CW66" i="2"/>
  <c r="DN66" i="2" s="1"/>
  <c r="DI120" i="2"/>
  <c r="DO120" i="2" s="1"/>
  <c r="DI132" i="2"/>
  <c r="DO132" i="2" s="1"/>
  <c r="DI144" i="2"/>
  <c r="DO144" i="2" s="1"/>
  <c r="DO156" i="2"/>
  <c r="CW78" i="2"/>
  <c r="DN78" i="2" s="1"/>
  <c r="CW90" i="2"/>
  <c r="DN90" i="2" s="1"/>
  <c r="CW102" i="2"/>
  <c r="DN102" i="2" s="1"/>
  <c r="CW114" i="2"/>
  <c r="DN114" i="2" s="1"/>
  <c r="CW126" i="2"/>
  <c r="DN126" i="2" s="1"/>
  <c r="CW138" i="2"/>
  <c r="DN138" i="2" s="1"/>
  <c r="CW150" i="2"/>
  <c r="DN150" i="2" s="1"/>
  <c r="CW135" i="2"/>
  <c r="DN135" i="2" s="1"/>
  <c r="CW57" i="2"/>
  <c r="DN57" i="2" s="1"/>
  <c r="CW81" i="2"/>
  <c r="DN81" i="2" s="1"/>
  <c r="CW105" i="2"/>
  <c r="DN105" i="2" s="1"/>
  <c r="CW129" i="2"/>
  <c r="DN129" i="2" s="1"/>
  <c r="CW39" i="2"/>
  <c r="DN39" i="2" s="1"/>
  <c r="CW51" i="2"/>
  <c r="DN51" i="2" s="1"/>
  <c r="CW63" i="2"/>
  <c r="DN63" i="2" s="1"/>
  <c r="CW75" i="2"/>
  <c r="DN75" i="2" s="1"/>
  <c r="CW87" i="2"/>
  <c r="DN87" i="2" s="1"/>
  <c r="CW99" i="2"/>
  <c r="DN99" i="2" s="1"/>
  <c r="CW111" i="2"/>
  <c r="DN111" i="2" s="1"/>
  <c r="CW123" i="2"/>
  <c r="DN123" i="2" s="1"/>
  <c r="CW147" i="2"/>
  <c r="DN147" i="2" s="1"/>
  <c r="CW45" i="2"/>
  <c r="DN45" i="2" s="1"/>
  <c r="CW69" i="2"/>
  <c r="DN69" i="2" s="1"/>
  <c r="CW93" i="2"/>
  <c r="DN93" i="2" s="1"/>
  <c r="CW117" i="2"/>
  <c r="DN117" i="2" s="1"/>
  <c r="CW153" i="2"/>
  <c r="DN153" i="2" s="1"/>
  <c r="CW141" i="2"/>
  <c r="DN141" i="2" s="1"/>
  <c r="DI57" i="2"/>
  <c r="DO57" i="2" s="1"/>
  <c r="DI81" i="2"/>
  <c r="DO81" i="2" s="1"/>
  <c r="DI105" i="2"/>
  <c r="DO105" i="2" s="1"/>
  <c r="DI129" i="2"/>
  <c r="DO129" i="2" s="1"/>
  <c r="DI75" i="2"/>
  <c r="DO75" i="2" s="1"/>
  <c r="DI87" i="2"/>
  <c r="DO87" i="2" s="1"/>
  <c r="DI99" i="2"/>
  <c r="DO99" i="2" s="1"/>
  <c r="DI111" i="2"/>
  <c r="DO111" i="2" s="1"/>
  <c r="DI123" i="2"/>
  <c r="DO123" i="2" s="1"/>
  <c r="DI147" i="2"/>
  <c r="DO147" i="2" s="1"/>
  <c r="DI45" i="2"/>
  <c r="DO45" i="2" s="1"/>
  <c r="DI69" i="2"/>
  <c r="DO69" i="2" s="1"/>
  <c r="DI93" i="2"/>
  <c r="DO93" i="2" s="1"/>
  <c r="DI117" i="2"/>
  <c r="DO117" i="2" s="1"/>
  <c r="DI153" i="2"/>
  <c r="DO153" i="2" s="1"/>
  <c r="DI141" i="2"/>
  <c r="DO141" i="2" s="1"/>
  <c r="AF138" i="2"/>
  <c r="DL138" i="2" s="1"/>
  <c r="AF90" i="2"/>
  <c r="DL90" i="2" s="1"/>
  <c r="AF60" i="2"/>
  <c r="AF141" i="2"/>
  <c r="DL141" i="2" s="1"/>
  <c r="AF117" i="2"/>
  <c r="DL117" i="2" s="1"/>
  <c r="AF93" i="2"/>
  <c r="AF78" i="2"/>
  <c r="AF135" i="2"/>
  <c r="DL135" i="2" s="1"/>
  <c r="AF75" i="2"/>
  <c r="DL75" i="2" s="1"/>
  <c r="AF132" i="2"/>
  <c r="AF108" i="2"/>
  <c r="AF84" i="2"/>
  <c r="DL84" i="2" s="1"/>
  <c r="AF156" i="2"/>
  <c r="DL156" i="2" s="1"/>
  <c r="AF72" i="2"/>
  <c r="DL72" i="2" s="1"/>
  <c r="AF153" i="2"/>
  <c r="DL153" i="2" s="1"/>
  <c r="AF129" i="2"/>
  <c r="AF105" i="2"/>
  <c r="DL105" i="2" s="1"/>
  <c r="AF81" i="2"/>
  <c r="DL81" i="2" s="1"/>
  <c r="AF87" i="2"/>
  <c r="AF69" i="2"/>
  <c r="DL69" i="2" s="1"/>
  <c r="AF150" i="2"/>
  <c r="DL150" i="2" s="1"/>
  <c r="AF126" i="2"/>
  <c r="DL126" i="2" s="1"/>
  <c r="AF102" i="2"/>
  <c r="DL102" i="2" s="1"/>
  <c r="AF54" i="2"/>
  <c r="AF66" i="2"/>
  <c r="DL66" i="2" s="1"/>
  <c r="AF147" i="2"/>
  <c r="DL147" i="2" s="1"/>
  <c r="AF123" i="2"/>
  <c r="AF99" i="2"/>
  <c r="AF57" i="2"/>
  <c r="DL57" i="2" s="1"/>
  <c r="AF114" i="2"/>
  <c r="AF111" i="2"/>
  <c r="DL111" i="2" s="1"/>
  <c r="AF63" i="2"/>
  <c r="DL63" i="2" s="1"/>
  <c r="AF144" i="2"/>
  <c r="DL144" i="2" s="1"/>
  <c r="AF120" i="2"/>
  <c r="DL120" i="2" s="1"/>
  <c r="AF96" i="2"/>
  <c r="DL96" i="2" s="1"/>
  <c r="BM12" i="2"/>
  <c r="EA27" i="2"/>
  <c r="BK15" i="2"/>
  <c r="K79" i="3"/>
  <c r="G79" i="3"/>
  <c r="E79" i="3"/>
  <c r="D79" i="3"/>
  <c r="B79" i="3"/>
  <c r="A79" i="3"/>
  <c r="K78" i="3"/>
  <c r="G78" i="3"/>
  <c r="E78" i="3"/>
  <c r="D78" i="3"/>
  <c r="B78" i="3"/>
  <c r="A78" i="3"/>
  <c r="K77" i="3"/>
  <c r="G77" i="3"/>
  <c r="E77" i="3"/>
  <c r="D77" i="3"/>
  <c r="B77" i="3"/>
  <c r="A77" i="3"/>
  <c r="K76" i="3"/>
  <c r="G76" i="3"/>
  <c r="E76" i="3"/>
  <c r="D76" i="3"/>
  <c r="B76" i="3"/>
  <c r="A76" i="3"/>
  <c r="K75" i="3"/>
  <c r="G75" i="3"/>
  <c r="E75" i="3"/>
  <c r="D75" i="3"/>
  <c r="B75" i="3"/>
  <c r="A75" i="3"/>
  <c r="K74" i="3"/>
  <c r="G74" i="3"/>
  <c r="E74" i="3"/>
  <c r="D74" i="3"/>
  <c r="B74" i="3"/>
  <c r="A74" i="3"/>
  <c r="K73" i="3"/>
  <c r="G73" i="3"/>
  <c r="E73" i="3"/>
  <c r="D73" i="3"/>
  <c r="B73" i="3"/>
  <c r="A73" i="3"/>
  <c r="K72" i="3"/>
  <c r="G72" i="3"/>
  <c r="E72" i="3"/>
  <c r="D72" i="3"/>
  <c r="B72" i="3"/>
  <c r="A72" i="3"/>
  <c r="K71" i="3"/>
  <c r="G71" i="3"/>
  <c r="E71" i="3"/>
  <c r="D71" i="3"/>
  <c r="B71" i="3"/>
  <c r="A71" i="3"/>
  <c r="K70" i="3"/>
  <c r="G70" i="3"/>
  <c r="E70" i="3"/>
  <c r="D70" i="3"/>
  <c r="B70" i="3"/>
  <c r="A70" i="3"/>
  <c r="K69" i="3"/>
  <c r="G69" i="3"/>
  <c r="E69" i="3"/>
  <c r="D69" i="3"/>
  <c r="B69" i="3"/>
  <c r="A69" i="3"/>
  <c r="K68" i="3"/>
  <c r="G68" i="3"/>
  <c r="E68" i="3"/>
  <c r="D68" i="3"/>
  <c r="B68" i="3"/>
  <c r="A68" i="3"/>
  <c r="K67" i="3"/>
  <c r="G67" i="3"/>
  <c r="E67" i="3"/>
  <c r="D67" i="3"/>
  <c r="B67" i="3"/>
  <c r="A67" i="3"/>
  <c r="K66" i="3"/>
  <c r="G66" i="3"/>
  <c r="E66" i="3"/>
  <c r="D66" i="3"/>
  <c r="B66" i="3"/>
  <c r="A66" i="3"/>
  <c r="K65" i="3"/>
  <c r="G65" i="3"/>
  <c r="E65" i="3"/>
  <c r="D65" i="3"/>
  <c r="B65" i="3"/>
  <c r="A65" i="3"/>
  <c r="K64" i="3"/>
  <c r="G64" i="3"/>
  <c r="E64" i="3"/>
  <c r="D64" i="3"/>
  <c r="B64" i="3"/>
  <c r="A64" i="3"/>
  <c r="K63" i="3"/>
  <c r="G63" i="3"/>
  <c r="E63" i="3"/>
  <c r="D63" i="3"/>
  <c r="B63" i="3"/>
  <c r="A63" i="3"/>
  <c r="K62" i="3"/>
  <c r="G62" i="3"/>
  <c r="E62" i="3"/>
  <c r="D62" i="3"/>
  <c r="B62" i="3"/>
  <c r="A62" i="3"/>
  <c r="K61" i="3"/>
  <c r="G61" i="3"/>
  <c r="E61" i="3"/>
  <c r="D61" i="3"/>
  <c r="B61" i="3"/>
  <c r="A61" i="3"/>
  <c r="K60" i="3"/>
  <c r="G60" i="3"/>
  <c r="E60" i="3"/>
  <c r="D60" i="3"/>
  <c r="B60" i="3"/>
  <c r="A60" i="3"/>
  <c r="K59" i="3"/>
  <c r="G59" i="3"/>
  <c r="E59" i="3"/>
  <c r="D59" i="3"/>
  <c r="B59" i="3"/>
  <c r="A59" i="3"/>
  <c r="K58" i="3"/>
  <c r="G58" i="3"/>
  <c r="E58" i="3"/>
  <c r="D58" i="3"/>
  <c r="B58" i="3"/>
  <c r="A58" i="3"/>
  <c r="K57" i="3"/>
  <c r="G57" i="3"/>
  <c r="E57" i="3"/>
  <c r="D57" i="3"/>
  <c r="B57" i="3"/>
  <c r="A57" i="3"/>
  <c r="K56" i="3"/>
  <c r="G56" i="3"/>
  <c r="E56" i="3"/>
  <c r="D56" i="3"/>
  <c r="B56" i="3"/>
  <c r="A56" i="3"/>
  <c r="K55" i="3"/>
  <c r="G55" i="3"/>
  <c r="E55" i="3"/>
  <c r="D55" i="3"/>
  <c r="B55" i="3"/>
  <c r="A55" i="3"/>
  <c r="K54" i="3"/>
  <c r="G54" i="3"/>
  <c r="E54" i="3"/>
  <c r="D54" i="3"/>
  <c r="B54" i="3"/>
  <c r="A54" i="3"/>
  <c r="K53" i="3"/>
  <c r="G53" i="3"/>
  <c r="E53" i="3"/>
  <c r="D53" i="3"/>
  <c r="B53" i="3"/>
  <c r="A53" i="3"/>
  <c r="K52" i="3"/>
  <c r="G52" i="3"/>
  <c r="E52" i="3"/>
  <c r="D52" i="3"/>
  <c r="B52" i="3"/>
  <c r="A52" i="3"/>
  <c r="K51" i="3"/>
  <c r="G51" i="3"/>
  <c r="E51" i="3"/>
  <c r="D51" i="3"/>
  <c r="B51" i="3"/>
  <c r="A51" i="3"/>
  <c r="K50" i="3"/>
  <c r="G50" i="3"/>
  <c r="E50" i="3"/>
  <c r="D50" i="3"/>
  <c r="B50" i="3"/>
  <c r="A50" i="3"/>
  <c r="K49" i="3"/>
  <c r="G49" i="3"/>
  <c r="E49" i="3"/>
  <c r="D49" i="3"/>
  <c r="B49" i="3"/>
  <c r="A49" i="3"/>
  <c r="K48" i="3"/>
  <c r="G48" i="3"/>
  <c r="E48" i="3"/>
  <c r="D48" i="3"/>
  <c r="B48" i="3"/>
  <c r="A48" i="3"/>
  <c r="K47" i="3"/>
  <c r="G47" i="3"/>
  <c r="E47" i="3"/>
  <c r="D47" i="3"/>
  <c r="B47" i="3"/>
  <c r="A47" i="3"/>
  <c r="K46" i="3"/>
  <c r="G46" i="3"/>
  <c r="E46" i="3"/>
  <c r="D46" i="3"/>
  <c r="B46" i="3"/>
  <c r="A46" i="3"/>
  <c r="K45" i="3"/>
  <c r="G45" i="3"/>
  <c r="E45" i="3"/>
  <c r="D45" i="3"/>
  <c r="B45" i="3"/>
  <c r="A45" i="3"/>
  <c r="K44" i="3"/>
  <c r="G44" i="3"/>
  <c r="E44" i="3"/>
  <c r="D44" i="3"/>
  <c r="B44" i="3"/>
  <c r="A44" i="3"/>
  <c r="K43" i="3"/>
  <c r="G43" i="3"/>
  <c r="E43" i="3"/>
  <c r="D43" i="3"/>
  <c r="B43" i="3"/>
  <c r="A43" i="3"/>
  <c r="K42" i="3"/>
  <c r="G42" i="3"/>
  <c r="E42" i="3"/>
  <c r="D42" i="3"/>
  <c r="B42" i="3"/>
  <c r="A42" i="3"/>
  <c r="K41" i="3"/>
  <c r="G41" i="3"/>
  <c r="E41" i="3"/>
  <c r="D41" i="3"/>
  <c r="B41" i="3"/>
  <c r="A41" i="3"/>
  <c r="K40" i="3"/>
  <c r="G40" i="3"/>
  <c r="E40" i="3"/>
  <c r="D40" i="3"/>
  <c r="B40" i="3"/>
  <c r="A40" i="3"/>
  <c r="K39" i="3"/>
  <c r="G39" i="3"/>
  <c r="E39" i="3"/>
  <c r="D39" i="3"/>
  <c r="B39" i="3"/>
  <c r="A39" i="3"/>
  <c r="K38" i="3"/>
  <c r="G38" i="3"/>
  <c r="E38" i="3"/>
  <c r="D38" i="3"/>
  <c r="B38" i="3"/>
  <c r="A38" i="3"/>
  <c r="K37" i="3"/>
  <c r="G37" i="3"/>
  <c r="E37" i="3"/>
  <c r="D37" i="3"/>
  <c r="B37" i="3"/>
  <c r="A37" i="3"/>
  <c r="K35" i="3"/>
  <c r="H35" i="3"/>
  <c r="G35" i="3"/>
  <c r="E35" i="3"/>
  <c r="D35" i="3"/>
  <c r="B35" i="3"/>
  <c r="A35" i="3"/>
  <c r="K34" i="3"/>
  <c r="H34" i="3"/>
  <c r="G34" i="3"/>
  <c r="E34" i="3"/>
  <c r="D34" i="3"/>
  <c r="B34" i="3"/>
  <c r="A34" i="3"/>
  <c r="K33" i="3"/>
  <c r="G33" i="3"/>
  <c r="E33" i="3"/>
  <c r="D33" i="3"/>
  <c r="B33" i="3"/>
  <c r="A33" i="3"/>
  <c r="K32" i="3"/>
  <c r="H32" i="3"/>
  <c r="G32" i="3"/>
  <c r="E32" i="3"/>
  <c r="D32" i="3"/>
  <c r="B32" i="3"/>
  <c r="A32" i="3"/>
  <c r="K31" i="3"/>
  <c r="H31" i="3"/>
  <c r="G31" i="3"/>
  <c r="E31" i="3"/>
  <c r="D31" i="3"/>
  <c r="B31" i="3"/>
  <c r="A31" i="3"/>
  <c r="K30" i="3"/>
  <c r="H30" i="3"/>
  <c r="G30" i="3"/>
  <c r="E30" i="3"/>
  <c r="A30" i="3"/>
  <c r="K29" i="3"/>
  <c r="G29" i="3"/>
  <c r="E29" i="3"/>
  <c r="D29" i="3"/>
  <c r="B29" i="3"/>
  <c r="A29" i="3"/>
  <c r="BL18" i="2"/>
  <c r="BL15" i="2"/>
  <c r="AI159" i="2" l="1"/>
  <c r="DL123" i="2"/>
  <c r="DL87" i="2"/>
  <c r="DL78" i="2"/>
  <c r="DL132" i="2"/>
  <c r="DL93" i="2"/>
  <c r="DL99" i="2"/>
  <c r="DL54" i="2"/>
  <c r="DL129" i="2"/>
  <c r="DL108" i="2"/>
  <c r="DL60" i="2"/>
  <c r="DL114" i="2"/>
  <c r="AM159" i="2"/>
  <c r="BW12" i="2"/>
  <c r="BW159" i="2" s="1"/>
  <c r="DR15" i="2"/>
  <c r="CN15" i="2"/>
  <c r="CX15" i="2" s="1"/>
  <c r="DR18" i="2"/>
  <c r="CN18" i="2"/>
  <c r="CX18" i="2" s="1"/>
  <c r="CM15" i="2"/>
  <c r="CG72" i="2"/>
  <c r="DS72" i="2" s="1"/>
  <c r="CG144" i="2"/>
  <c r="DS144" i="2" s="1"/>
  <c r="CG147" i="2"/>
  <c r="DS147" i="2" s="1"/>
  <c r="CG141" i="2"/>
  <c r="DS141" i="2" s="1"/>
  <c r="CG111" i="2"/>
  <c r="DS111" i="2" s="1"/>
  <c r="CG60" i="2"/>
  <c r="DS60" i="2" s="1"/>
  <c r="CG105" i="2"/>
  <c r="DS105" i="2" s="1"/>
  <c r="CG108" i="2"/>
  <c r="DS108" i="2" s="1"/>
  <c r="CG135" i="2"/>
  <c r="DS135" i="2" s="1"/>
  <c r="CG126" i="2"/>
  <c r="DS126" i="2" s="1"/>
  <c r="CG57" i="2"/>
  <c r="DS57" i="2" s="1"/>
  <c r="CG120" i="2"/>
  <c r="DS120" i="2" s="1"/>
  <c r="CG66" i="2"/>
  <c r="DS66" i="2" s="1"/>
  <c r="CG117" i="2"/>
  <c r="DS117" i="2" s="1"/>
  <c r="CG138" i="2"/>
  <c r="DS138" i="2" s="1"/>
  <c r="DP102" i="2"/>
  <c r="L60" i="3" s="1"/>
  <c r="CG129" i="2"/>
  <c r="DS129" i="2" s="1"/>
  <c r="CG132" i="2"/>
  <c r="DS132" i="2" s="1"/>
  <c r="CG84" i="2"/>
  <c r="DS84" i="2" s="1"/>
  <c r="CG54" i="2"/>
  <c r="DS54" i="2" s="1"/>
  <c r="CG96" i="2"/>
  <c r="DS96" i="2" s="1"/>
  <c r="CG90" i="2"/>
  <c r="DS90" i="2" s="1"/>
  <c r="CG81" i="2"/>
  <c r="DS81" i="2" s="1"/>
  <c r="CG102" i="2"/>
  <c r="DS102" i="2" s="1"/>
  <c r="CG150" i="2"/>
  <c r="DS150" i="2" s="1"/>
  <c r="CG75" i="2"/>
  <c r="DS75" i="2" s="1"/>
  <c r="CG99" i="2"/>
  <c r="DS99" i="2" s="1"/>
  <c r="DP90" i="2"/>
  <c r="L56" i="3" s="1"/>
  <c r="DP72" i="2"/>
  <c r="L50" i="3" s="1"/>
  <c r="CG87" i="2"/>
  <c r="DS87" i="2" s="1"/>
  <c r="DP78" i="2"/>
  <c r="L52" i="3" s="1"/>
  <c r="CG153" i="2"/>
  <c r="DS153" i="2" s="1"/>
  <c r="CG156" i="2"/>
  <c r="DS156" i="2" s="1"/>
  <c r="CG78" i="2"/>
  <c r="DS78" i="2" s="1"/>
  <c r="CG63" i="2"/>
  <c r="DS63" i="2" s="1"/>
  <c r="CG114" i="2"/>
  <c r="DS114" i="2" s="1"/>
  <c r="CG93" i="2"/>
  <c r="DS93" i="2" s="1"/>
  <c r="CG69" i="2"/>
  <c r="DS69" i="2" s="1"/>
  <c r="CG123" i="2"/>
  <c r="DS123" i="2" s="1"/>
  <c r="DT54" i="2"/>
  <c r="DT159" i="2" s="1"/>
  <c r="CH159" i="2"/>
  <c r="DP138" i="2"/>
  <c r="CI57" i="2"/>
  <c r="DU57" i="2" s="1"/>
  <c r="CI105" i="2"/>
  <c r="DU105" i="2" s="1"/>
  <c r="CI117" i="2"/>
  <c r="DU117" i="2" s="1"/>
  <c r="CI138" i="2"/>
  <c r="DU138" i="2" s="1"/>
  <c r="CI144" i="2"/>
  <c r="DU144" i="2" s="1"/>
  <c r="CI156" i="2"/>
  <c r="DU156" i="2" s="1"/>
  <c r="CI63" i="2"/>
  <c r="DU63" i="2" s="1"/>
  <c r="CI99" i="2"/>
  <c r="DU99" i="2" s="1"/>
  <c r="CI54" i="2"/>
  <c r="DU54" i="2" s="1"/>
  <c r="CI69" i="2"/>
  <c r="DU69" i="2" s="1"/>
  <c r="CI129" i="2"/>
  <c r="DU129" i="2" s="1"/>
  <c r="CI84" i="2"/>
  <c r="DU84" i="2" s="1"/>
  <c r="CI135" i="2"/>
  <c r="DU135" i="2" s="1"/>
  <c r="CI141" i="2"/>
  <c r="DU141" i="2" s="1"/>
  <c r="CI66" i="2"/>
  <c r="DU66" i="2" s="1"/>
  <c r="CI96" i="2"/>
  <c r="DU96" i="2" s="1"/>
  <c r="CI123" i="2"/>
  <c r="DU123" i="2" s="1"/>
  <c r="CI87" i="2"/>
  <c r="DU87" i="2" s="1"/>
  <c r="CI153" i="2"/>
  <c r="DU153" i="2" s="1"/>
  <c r="CI108" i="2"/>
  <c r="DU108" i="2" s="1"/>
  <c r="CI60" i="2"/>
  <c r="DU60" i="2" s="1"/>
  <c r="CI150" i="2"/>
  <c r="DU150" i="2" s="1"/>
  <c r="CI111" i="2"/>
  <c r="DU111" i="2" s="1"/>
  <c r="CI102" i="2"/>
  <c r="DU102" i="2" s="1"/>
  <c r="CI78" i="2"/>
  <c r="DU78" i="2" s="1"/>
  <c r="CI75" i="2"/>
  <c r="DU75" i="2" s="1"/>
  <c r="CI120" i="2"/>
  <c r="DU120" i="2" s="1"/>
  <c r="CI114" i="2"/>
  <c r="DU114" i="2" s="1"/>
  <c r="CI147" i="2"/>
  <c r="DU147" i="2" s="1"/>
  <c r="CI126" i="2"/>
  <c r="DU126" i="2" s="1"/>
  <c r="CI81" i="2"/>
  <c r="DU81" i="2" s="1"/>
  <c r="CI72" i="2"/>
  <c r="DU72" i="2" s="1"/>
  <c r="CI132" i="2"/>
  <c r="DU132" i="2" s="1"/>
  <c r="CI93" i="2"/>
  <c r="DU93" i="2" s="1"/>
  <c r="CI90" i="2"/>
  <c r="DU90" i="2" s="1"/>
  <c r="DP126" i="2"/>
  <c r="L68" i="3" s="1"/>
  <c r="DP96" i="2"/>
  <c r="L58" i="3" s="1"/>
  <c r="DP84" i="2"/>
  <c r="L54" i="3" s="1"/>
  <c r="DP135" i="2"/>
  <c r="L71" i="3" s="1"/>
  <c r="DP114" i="2"/>
  <c r="L64" i="3" s="1"/>
  <c r="L79" i="3"/>
  <c r="DP144" i="2"/>
  <c r="L74" i="3" s="1"/>
  <c r="DP60" i="2"/>
  <c r="L46" i="3" s="1"/>
  <c r="DP51" i="2"/>
  <c r="L43" i="3" s="1"/>
  <c r="DP39" i="2"/>
  <c r="L39" i="3" s="1"/>
  <c r="DP108" i="2"/>
  <c r="L62" i="3" s="1"/>
  <c r="DP132" i="2"/>
  <c r="L70" i="3" s="1"/>
  <c r="DP42" i="2"/>
  <c r="L40" i="3" s="1"/>
  <c r="DP69" i="2"/>
  <c r="L49" i="3" s="1"/>
  <c r="DP63" i="2"/>
  <c r="L47" i="3" s="1"/>
  <c r="DP156" i="2"/>
  <c r="L78" i="3" s="1"/>
  <c r="DP150" i="2"/>
  <c r="L76" i="3" s="1"/>
  <c r="DP123" i="2"/>
  <c r="L67" i="3" s="1"/>
  <c r="DP129" i="2"/>
  <c r="L69" i="3" s="1"/>
  <c r="DP120" i="2"/>
  <c r="L66" i="3" s="1"/>
  <c r="DP147" i="2"/>
  <c r="L75" i="3" s="1"/>
  <c r="DP141" i="2"/>
  <c r="L73" i="3" s="1"/>
  <c r="DP111" i="2"/>
  <c r="L63" i="3" s="1"/>
  <c r="DP105" i="2"/>
  <c r="L61" i="3" s="1"/>
  <c r="DP153" i="2"/>
  <c r="L77" i="3" s="1"/>
  <c r="DP99" i="2"/>
  <c r="L59" i="3" s="1"/>
  <c r="DP81" i="2"/>
  <c r="L53" i="3" s="1"/>
  <c r="DP66" i="2"/>
  <c r="L48" i="3" s="1"/>
  <c r="DP117" i="2"/>
  <c r="L65" i="3" s="1"/>
  <c r="DP87" i="2"/>
  <c r="L55" i="3" s="1"/>
  <c r="DP57" i="2"/>
  <c r="L45" i="3" s="1"/>
  <c r="DP54" i="2"/>
  <c r="L44" i="3" s="1"/>
  <c r="DP45" i="2"/>
  <c r="L41" i="3" s="1"/>
  <c r="DP48" i="2"/>
  <c r="L42" i="3" s="1"/>
  <c r="DP93" i="2"/>
  <c r="L57" i="3" s="1"/>
  <c r="DP75" i="2"/>
  <c r="L51" i="3" s="1"/>
  <c r="L72" i="3"/>
  <c r="ED27" i="2"/>
  <c r="M35" i="3" s="1"/>
  <c r="CW27" i="2"/>
  <c r="DN27" i="2" s="1"/>
  <c r="DI27" i="2"/>
  <c r="DO27" i="2" s="1"/>
  <c r="BU12" i="2"/>
  <c r="BU159" i="2" s="1"/>
  <c r="BL12" i="2"/>
  <c r="BV12" i="2"/>
  <c r="BV159" i="2" s="1"/>
  <c r="DI15" i="2"/>
  <c r="DO15" i="2" s="1"/>
  <c r="BK18" i="2"/>
  <c r="BM15" i="2"/>
  <c r="BM159" i="2" s="1"/>
  <c r="L10" i="8"/>
  <c r="DL159" i="2" l="1"/>
  <c r="BL159" i="2"/>
  <c r="CZ12" i="2"/>
  <c r="DJ12" i="2" s="1"/>
  <c r="DJ159" i="2" s="1"/>
  <c r="CY12" i="2"/>
  <c r="BK159" i="2"/>
  <c r="DR12" i="2"/>
  <c r="CN12" i="2"/>
  <c r="CX12" i="2" s="1"/>
  <c r="CM12" i="2"/>
  <c r="CM18" i="2"/>
  <c r="DS159" i="2"/>
  <c r="CG159" i="2"/>
  <c r="CN9" i="2"/>
  <c r="CX9" i="2" s="1"/>
  <c r="DP27" i="2"/>
  <c r="L35" i="3" s="1"/>
  <c r="CF159" i="2"/>
  <c r="CY9" i="2"/>
  <c r="F4" i="8"/>
  <c r="CX159" i="2" l="1"/>
  <c r="DR159" i="2"/>
  <c r="DY159" i="2"/>
  <c r="CU9" i="2" l="1"/>
  <c r="BS9" i="2"/>
  <c r="I57" i="3"/>
  <c r="I48" i="3"/>
  <c r="I40" i="3"/>
  <c r="I72" i="3"/>
  <c r="I71" i="3"/>
  <c r="I63" i="3"/>
  <c r="I55" i="3"/>
  <c r="I39" i="3"/>
  <c r="I64" i="3"/>
  <c r="I70" i="3"/>
  <c r="I62" i="3"/>
  <c r="I54" i="3"/>
  <c r="I46" i="3"/>
  <c r="I38" i="3"/>
  <c r="I73" i="3"/>
  <c r="I77" i="3"/>
  <c r="I69" i="3"/>
  <c r="I61" i="3"/>
  <c r="I53" i="3"/>
  <c r="I45" i="3"/>
  <c r="I37" i="3"/>
  <c r="I41" i="3"/>
  <c r="I56" i="3"/>
  <c r="I76" i="3"/>
  <c r="I68" i="3"/>
  <c r="I60" i="3"/>
  <c r="I52" i="3"/>
  <c r="I44" i="3"/>
  <c r="I34" i="3"/>
  <c r="I49" i="3"/>
  <c r="I78" i="3"/>
  <c r="I75" i="3"/>
  <c r="I67" i="3"/>
  <c r="I59" i="3"/>
  <c r="I51" i="3"/>
  <c r="I43" i="3"/>
  <c r="I33" i="3"/>
  <c r="I65" i="3"/>
  <c r="I79" i="3"/>
  <c r="I74" i="3"/>
  <c r="I66" i="3"/>
  <c r="I58" i="3"/>
  <c r="I50" i="3"/>
  <c r="I42" i="3"/>
  <c r="CC12" i="2"/>
  <c r="CC159" i="2" s="1"/>
  <c r="DX159" i="2"/>
  <c r="CU15" i="2" l="1"/>
  <c r="BS15" i="2"/>
  <c r="CU18" i="2"/>
  <c r="BS18" i="2"/>
  <c r="CS9" i="2"/>
  <c r="BQ9" i="2"/>
  <c r="CU12" i="2"/>
  <c r="BS12" i="2"/>
  <c r="DG12" i="2"/>
  <c r="I31" i="3"/>
  <c r="I32" i="3"/>
  <c r="O59" i="8"/>
  <c r="O58" i="8"/>
  <c r="O57" i="8"/>
  <c r="O56" i="8"/>
  <c r="O55" i="8"/>
  <c r="O54" i="8"/>
  <c r="O53" i="8"/>
  <c r="O52" i="8"/>
  <c r="O51" i="8"/>
  <c r="O50" i="8"/>
  <c r="O49" i="8"/>
  <c r="O48" i="8"/>
  <c r="O47" i="8"/>
  <c r="O46" i="8"/>
  <c r="O45" i="8"/>
  <c r="O44" i="8"/>
  <c r="O43" i="8"/>
  <c r="O42" i="8"/>
  <c r="O41" i="8"/>
  <c r="O40" i="8"/>
  <c r="O39" i="8"/>
  <c r="O38" i="8"/>
  <c r="O37" i="8"/>
  <c r="O36" i="8"/>
  <c r="O35" i="8"/>
  <c r="O34" i="8"/>
  <c r="O33" i="8"/>
  <c r="O32" i="8"/>
  <c r="O31" i="8"/>
  <c r="O30" i="8"/>
  <c r="O29" i="8"/>
  <c r="O28" i="8"/>
  <c r="O27" i="8"/>
  <c r="O26" i="8"/>
  <c r="O25" i="8"/>
  <c r="O24" i="8"/>
  <c r="O23" i="8"/>
  <c r="O22" i="8"/>
  <c r="O21" i="8"/>
  <c r="O20" i="8"/>
  <c r="O19" i="8"/>
  <c r="O18" i="8"/>
  <c r="BS159" i="2" l="1"/>
  <c r="DU9" i="2"/>
  <c r="BR9" i="2"/>
  <c r="CT9" i="2"/>
  <c r="O17" i="8"/>
  <c r="O16" i="8"/>
  <c r="O15" i="8"/>
  <c r="O14" i="8"/>
  <c r="O13" i="8"/>
  <c r="O12" i="8"/>
  <c r="O11" i="8"/>
  <c r="O10" i="8"/>
  <c r="L11" i="8"/>
  <c r="L12" i="8"/>
  <c r="L13" i="8"/>
  <c r="L14" i="8"/>
  <c r="L15" i="8"/>
  <c r="L16" i="8"/>
  <c r="L17" i="8"/>
  <c r="L18" i="8"/>
  <c r="L19" i="8"/>
  <c r="L20" i="8"/>
  <c r="L21" i="8"/>
  <c r="L22" i="8"/>
  <c r="L23" i="8"/>
  <c r="L24" i="8"/>
  <c r="L25" i="8"/>
  <c r="L26" i="8"/>
  <c r="L27" i="8"/>
  <c r="L28" i="8"/>
  <c r="L29" i="8"/>
  <c r="L30" i="8"/>
  <c r="L31" i="8"/>
  <c r="L32" i="8"/>
  <c r="L33" i="8"/>
  <c r="L34" i="8"/>
  <c r="L35" i="8"/>
  <c r="L36" i="8"/>
  <c r="L37" i="8"/>
  <c r="L38" i="8"/>
  <c r="L39" i="8"/>
  <c r="L40" i="8"/>
  <c r="L41" i="8"/>
  <c r="L42" i="8"/>
  <c r="L43" i="8"/>
  <c r="L44" i="8"/>
  <c r="L45" i="8"/>
  <c r="L46" i="8"/>
  <c r="L47" i="8"/>
  <c r="L48" i="8"/>
  <c r="L49" i="8"/>
  <c r="L50" i="8"/>
  <c r="L51" i="8"/>
  <c r="L52" i="8"/>
  <c r="L53" i="8"/>
  <c r="L54" i="8"/>
  <c r="L55" i="8"/>
  <c r="L56" i="8"/>
  <c r="L57" i="8"/>
  <c r="L58" i="8"/>
  <c r="L59" i="8"/>
  <c r="G10" i="8"/>
  <c r="H10" i="8"/>
  <c r="I10" i="8"/>
  <c r="J10" i="8"/>
  <c r="K10" i="8"/>
  <c r="G11" i="8"/>
  <c r="H11" i="8"/>
  <c r="I11" i="8"/>
  <c r="J11" i="8"/>
  <c r="K11" i="8"/>
  <c r="G12" i="8"/>
  <c r="H12" i="8"/>
  <c r="I12" i="8"/>
  <c r="J12" i="8"/>
  <c r="K12" i="8"/>
  <c r="G13" i="8"/>
  <c r="H13" i="8"/>
  <c r="I13" i="8"/>
  <c r="J13" i="8"/>
  <c r="K13" i="8"/>
  <c r="G14" i="8"/>
  <c r="H14" i="8"/>
  <c r="I14" i="8"/>
  <c r="J14" i="8"/>
  <c r="K14" i="8"/>
  <c r="G15" i="8"/>
  <c r="H15" i="8"/>
  <c r="I15" i="8"/>
  <c r="J15" i="8"/>
  <c r="K15" i="8"/>
  <c r="G16" i="8"/>
  <c r="H16" i="8"/>
  <c r="I16" i="8"/>
  <c r="J16" i="8"/>
  <c r="K16" i="8"/>
  <c r="G17" i="8"/>
  <c r="H17" i="8"/>
  <c r="I17" i="8"/>
  <c r="J17" i="8"/>
  <c r="K17" i="8"/>
  <c r="G18" i="8"/>
  <c r="H18" i="8"/>
  <c r="I18" i="8"/>
  <c r="J18" i="8"/>
  <c r="K18" i="8"/>
  <c r="G19" i="8"/>
  <c r="H19" i="8"/>
  <c r="I19" i="8"/>
  <c r="J19" i="8"/>
  <c r="K19" i="8"/>
  <c r="G20" i="8"/>
  <c r="H20" i="8"/>
  <c r="I20" i="8"/>
  <c r="J20" i="8"/>
  <c r="K20" i="8"/>
  <c r="G21" i="8"/>
  <c r="H21" i="8"/>
  <c r="I21" i="8"/>
  <c r="J21" i="8"/>
  <c r="K21" i="8"/>
  <c r="G22" i="8"/>
  <c r="H22" i="8"/>
  <c r="I22" i="8"/>
  <c r="J22" i="8"/>
  <c r="K22" i="8"/>
  <c r="G23" i="8"/>
  <c r="H23" i="8"/>
  <c r="I23" i="8"/>
  <c r="J23" i="8"/>
  <c r="K23" i="8"/>
  <c r="G24" i="8"/>
  <c r="H24" i="8"/>
  <c r="I24" i="8"/>
  <c r="J24" i="8"/>
  <c r="K24" i="8"/>
  <c r="G25" i="8"/>
  <c r="H25" i="8"/>
  <c r="I25" i="8"/>
  <c r="J25" i="8"/>
  <c r="K25" i="8"/>
  <c r="G26" i="8"/>
  <c r="H26" i="8"/>
  <c r="I26" i="8"/>
  <c r="J26" i="8"/>
  <c r="K26" i="8"/>
  <c r="G27" i="8"/>
  <c r="H27" i="8"/>
  <c r="I27" i="8"/>
  <c r="J27" i="8"/>
  <c r="K27" i="8"/>
  <c r="G28" i="8"/>
  <c r="H28" i="8"/>
  <c r="I28" i="8"/>
  <c r="J28" i="8"/>
  <c r="K28" i="8"/>
  <c r="G29" i="8"/>
  <c r="H29" i="8"/>
  <c r="I29" i="8"/>
  <c r="J29" i="8"/>
  <c r="K29" i="8"/>
  <c r="G30" i="8"/>
  <c r="H30" i="8"/>
  <c r="I30" i="8"/>
  <c r="J30" i="8"/>
  <c r="K30" i="8"/>
  <c r="G31" i="8"/>
  <c r="H31" i="8"/>
  <c r="I31" i="8"/>
  <c r="J31" i="8"/>
  <c r="K31" i="8"/>
  <c r="G32" i="8"/>
  <c r="H32" i="8"/>
  <c r="I32" i="8"/>
  <c r="J32" i="8"/>
  <c r="K32" i="8"/>
  <c r="G33" i="8"/>
  <c r="H33" i="8"/>
  <c r="I33" i="8"/>
  <c r="J33" i="8"/>
  <c r="K33" i="8"/>
  <c r="G34" i="8"/>
  <c r="H34" i="8"/>
  <c r="I34" i="8"/>
  <c r="J34" i="8"/>
  <c r="K34" i="8"/>
  <c r="G35" i="8"/>
  <c r="H35" i="8"/>
  <c r="I35" i="8"/>
  <c r="J35" i="8"/>
  <c r="K35" i="8"/>
  <c r="G36" i="8"/>
  <c r="H36" i="8"/>
  <c r="I36" i="8"/>
  <c r="J36" i="8"/>
  <c r="K36" i="8"/>
  <c r="G37" i="8"/>
  <c r="H37" i="8"/>
  <c r="I37" i="8"/>
  <c r="J37" i="8"/>
  <c r="K37" i="8"/>
  <c r="G38" i="8"/>
  <c r="H38" i="8"/>
  <c r="I38" i="8"/>
  <c r="J38" i="8"/>
  <c r="K38" i="8"/>
  <c r="G39" i="8"/>
  <c r="H39" i="8"/>
  <c r="I39" i="8"/>
  <c r="J39" i="8"/>
  <c r="K39" i="8"/>
  <c r="G40" i="8"/>
  <c r="H40" i="8"/>
  <c r="I40" i="8"/>
  <c r="J40" i="8"/>
  <c r="K40" i="8"/>
  <c r="G41" i="8"/>
  <c r="H41" i="8"/>
  <c r="I41" i="8"/>
  <c r="J41" i="8"/>
  <c r="K41" i="8"/>
  <c r="G42" i="8"/>
  <c r="H42" i="8"/>
  <c r="I42" i="8"/>
  <c r="J42" i="8"/>
  <c r="K42" i="8"/>
  <c r="G43" i="8"/>
  <c r="H43" i="8"/>
  <c r="I43" i="8"/>
  <c r="J43" i="8"/>
  <c r="K43" i="8"/>
  <c r="G44" i="8"/>
  <c r="H44" i="8"/>
  <c r="I44" i="8"/>
  <c r="J44" i="8"/>
  <c r="K44" i="8"/>
  <c r="G45" i="8"/>
  <c r="H45" i="8"/>
  <c r="I45" i="8"/>
  <c r="J45" i="8"/>
  <c r="K45" i="8"/>
  <c r="G46" i="8"/>
  <c r="H46" i="8"/>
  <c r="I46" i="8"/>
  <c r="J46" i="8"/>
  <c r="K46" i="8"/>
  <c r="G47" i="8"/>
  <c r="H47" i="8"/>
  <c r="I47" i="8"/>
  <c r="J47" i="8"/>
  <c r="K47" i="8"/>
  <c r="G48" i="8"/>
  <c r="H48" i="8"/>
  <c r="I48" i="8"/>
  <c r="J48" i="8"/>
  <c r="K48" i="8"/>
  <c r="G49" i="8"/>
  <c r="H49" i="8"/>
  <c r="I49" i="8"/>
  <c r="J49" i="8"/>
  <c r="K49" i="8"/>
  <c r="G50" i="8"/>
  <c r="H50" i="8"/>
  <c r="I50" i="8"/>
  <c r="J50" i="8"/>
  <c r="K50" i="8"/>
  <c r="G51" i="8"/>
  <c r="H51" i="8"/>
  <c r="I51" i="8"/>
  <c r="J51" i="8"/>
  <c r="K51" i="8"/>
  <c r="G52" i="8"/>
  <c r="H52" i="8"/>
  <c r="I52" i="8"/>
  <c r="J52" i="8"/>
  <c r="K52" i="8"/>
  <c r="G53" i="8"/>
  <c r="H53" i="8"/>
  <c r="I53" i="8"/>
  <c r="J53" i="8"/>
  <c r="K53" i="8"/>
  <c r="G54" i="8"/>
  <c r="H54" i="8"/>
  <c r="I54" i="8"/>
  <c r="J54" i="8"/>
  <c r="K54" i="8"/>
  <c r="G55" i="8"/>
  <c r="H55" i="8"/>
  <c r="I55" i="8"/>
  <c r="J55" i="8"/>
  <c r="K55" i="8"/>
  <c r="G56" i="8"/>
  <c r="H56" i="8"/>
  <c r="I56" i="8"/>
  <c r="J56" i="8"/>
  <c r="K56" i="8"/>
  <c r="G57" i="8"/>
  <c r="H57" i="8"/>
  <c r="I57" i="8"/>
  <c r="J57" i="8"/>
  <c r="K57" i="8"/>
  <c r="G58" i="8"/>
  <c r="H58" i="8"/>
  <c r="I58" i="8"/>
  <c r="J58" i="8"/>
  <c r="K58" i="8"/>
  <c r="G59" i="8"/>
  <c r="H59" i="8"/>
  <c r="I59" i="8"/>
  <c r="J59" i="8"/>
  <c r="K59" i="8"/>
  <c r="F10" i="8"/>
  <c r="F11" i="8"/>
  <c r="F12" i="8"/>
  <c r="F13" i="8"/>
  <c r="F14" i="8"/>
  <c r="F15" i="8"/>
  <c r="F16" i="8"/>
  <c r="F17" i="8"/>
  <c r="F18" i="8"/>
  <c r="F19" i="8"/>
  <c r="F20" i="8"/>
  <c r="F21" i="8"/>
  <c r="F22" i="8"/>
  <c r="F23" i="8"/>
  <c r="F24" i="8"/>
  <c r="F25" i="8"/>
  <c r="F26" i="8"/>
  <c r="F27" i="8"/>
  <c r="F28" i="8"/>
  <c r="F29" i="8"/>
  <c r="F30" i="8"/>
  <c r="F31" i="8"/>
  <c r="F32" i="8"/>
  <c r="F33" i="8"/>
  <c r="F34" i="8"/>
  <c r="F35" i="8"/>
  <c r="F36" i="8"/>
  <c r="F37" i="8"/>
  <c r="F38" i="8"/>
  <c r="F39" i="8"/>
  <c r="F40" i="8"/>
  <c r="F41" i="8"/>
  <c r="F42" i="8"/>
  <c r="F43" i="8"/>
  <c r="F44" i="8"/>
  <c r="F45" i="8"/>
  <c r="F46" i="8"/>
  <c r="F47" i="8"/>
  <c r="F48" i="8"/>
  <c r="F49" i="8"/>
  <c r="F50" i="8"/>
  <c r="F51" i="8"/>
  <c r="F52" i="8"/>
  <c r="F53" i="8"/>
  <c r="F54" i="8"/>
  <c r="F55" i="8"/>
  <c r="F56" i="8"/>
  <c r="F57" i="8"/>
  <c r="F58" i="8"/>
  <c r="F59" i="8"/>
  <c r="E59" i="8"/>
  <c r="E58" i="8"/>
  <c r="E57" i="8"/>
  <c r="E56" i="8"/>
  <c r="E55" i="8"/>
  <c r="E54" i="8"/>
  <c r="E53" i="8"/>
  <c r="E52" i="8"/>
  <c r="E51" i="8"/>
  <c r="E50" i="8"/>
  <c r="E49" i="8"/>
  <c r="E48" i="8"/>
  <c r="E47" i="8"/>
  <c r="E46" i="8"/>
  <c r="E45" i="8"/>
  <c r="E44" i="8"/>
  <c r="E43" i="8"/>
  <c r="E42" i="8"/>
  <c r="E41" i="8"/>
  <c r="E40" i="8"/>
  <c r="E39" i="8"/>
  <c r="E38" i="8"/>
  <c r="E37" i="8"/>
  <c r="E36" i="8"/>
  <c r="E35" i="8"/>
  <c r="E34" i="8"/>
  <c r="E33" i="8"/>
  <c r="E32" i="8"/>
  <c r="E31" i="8"/>
  <c r="E30" i="8"/>
  <c r="E29" i="8"/>
  <c r="E28" i="8"/>
  <c r="E27" i="8"/>
  <c r="E26" i="8"/>
  <c r="E25" i="8"/>
  <c r="E24" i="8"/>
  <c r="E23" i="8"/>
  <c r="E22" i="8"/>
  <c r="E21" i="8"/>
  <c r="E20" i="8"/>
  <c r="E19" i="8"/>
  <c r="E18" i="8"/>
  <c r="E17" i="8"/>
  <c r="E16" i="8"/>
  <c r="E15" i="8"/>
  <c r="E14" i="8"/>
  <c r="E13" i="8"/>
  <c r="E12" i="8"/>
  <c r="E11" i="8"/>
  <c r="E10" i="8"/>
  <c r="AO21" i="2" l="1"/>
  <c r="AY21" i="2" s="1"/>
  <c r="AO15" i="2"/>
  <c r="AY15" i="2" s="1"/>
  <c r="AO60" i="2"/>
  <c r="AO108" i="2"/>
  <c r="AO120" i="2"/>
  <c r="AO156" i="2"/>
  <c r="AO24" i="2"/>
  <c r="AY24" i="2" s="1"/>
  <c r="AO39" i="2"/>
  <c r="AO51" i="2"/>
  <c r="AO63" i="2"/>
  <c r="AO75" i="2"/>
  <c r="AO87" i="2"/>
  <c r="AO99" i="2"/>
  <c r="AO111" i="2"/>
  <c r="AO123" i="2"/>
  <c r="AO135" i="2"/>
  <c r="AO147" i="2"/>
  <c r="AO48" i="2"/>
  <c r="AO72" i="2"/>
  <c r="AO96" i="2"/>
  <c r="AO132" i="2"/>
  <c r="AO144" i="2"/>
  <c r="AO42" i="2"/>
  <c r="AO54" i="2"/>
  <c r="AO66" i="2"/>
  <c r="AO78" i="2"/>
  <c r="AO90" i="2"/>
  <c r="AO102" i="2"/>
  <c r="AO114" i="2"/>
  <c r="AO126" i="2"/>
  <c r="AO138" i="2"/>
  <c r="AO150" i="2"/>
  <c r="AO84" i="2"/>
  <c r="AO18" i="2"/>
  <c r="AO45" i="2"/>
  <c r="AO57" i="2"/>
  <c r="AO69" i="2"/>
  <c r="AO81" i="2"/>
  <c r="AO93" i="2"/>
  <c r="AO105" i="2"/>
  <c r="AO117" i="2"/>
  <c r="AO129" i="2"/>
  <c r="AO141" i="2"/>
  <c r="AO153" i="2"/>
  <c r="AY18" i="2" l="1"/>
  <c r="CS18" i="2"/>
  <c r="BQ18" i="2"/>
  <c r="CS15" i="2"/>
  <c r="BQ15" i="2"/>
  <c r="DM93" i="2"/>
  <c r="J57" i="3" s="1"/>
  <c r="DM105" i="2"/>
  <c r="J61" i="3" s="1"/>
  <c r="DM150" i="2"/>
  <c r="J76" i="3" s="1"/>
  <c r="DM54" i="2"/>
  <c r="J44" i="3" s="1"/>
  <c r="DM135" i="2"/>
  <c r="J71" i="3" s="1"/>
  <c r="DM39" i="2"/>
  <c r="J39" i="3" s="1"/>
  <c r="DM123" i="2"/>
  <c r="J67" i="3" s="1"/>
  <c r="DM120" i="2"/>
  <c r="J66" i="3" s="1"/>
  <c r="DM57" i="2"/>
  <c r="J45" i="3" s="1"/>
  <c r="DM96" i="2"/>
  <c r="J58" i="3" s="1"/>
  <c r="DM87" i="2"/>
  <c r="J55" i="3" s="1"/>
  <c r="DM108" i="2"/>
  <c r="J62" i="3" s="1"/>
  <c r="DM138" i="2"/>
  <c r="J72" i="3" s="1"/>
  <c r="DM24" i="2"/>
  <c r="J34" i="3" s="1"/>
  <c r="DM126" i="2"/>
  <c r="J68" i="3" s="1"/>
  <c r="DM111" i="2"/>
  <c r="J63" i="3" s="1"/>
  <c r="DM99" i="2"/>
  <c r="J59" i="3" s="1"/>
  <c r="DM153" i="2"/>
  <c r="J77" i="3" s="1"/>
  <c r="DM141" i="2"/>
  <c r="J73" i="3" s="1"/>
  <c r="DM90" i="2"/>
  <c r="J56" i="3" s="1"/>
  <c r="DM72" i="2"/>
  <c r="J50" i="3" s="1"/>
  <c r="DM75" i="2"/>
  <c r="J51" i="3" s="1"/>
  <c r="DM60" i="2"/>
  <c r="J46" i="3" s="1"/>
  <c r="DM42" i="2"/>
  <c r="J40" i="3" s="1"/>
  <c r="DM81" i="2"/>
  <c r="J53" i="3" s="1"/>
  <c r="DM144" i="2"/>
  <c r="J74" i="3" s="1"/>
  <c r="DM114" i="2"/>
  <c r="J64" i="3" s="1"/>
  <c r="DM78" i="2"/>
  <c r="J52" i="3" s="1"/>
  <c r="DM63" i="2"/>
  <c r="DM15" i="2"/>
  <c r="J31" i="3" s="1"/>
  <c r="DM156" i="2"/>
  <c r="J78" i="3" s="1"/>
  <c r="DM69" i="2"/>
  <c r="J49" i="3" s="1"/>
  <c r="DM132" i="2"/>
  <c r="J70" i="3" s="1"/>
  <c r="DM102" i="2"/>
  <c r="J60" i="3" s="1"/>
  <c r="DM45" i="2"/>
  <c r="J41" i="3" s="1"/>
  <c r="DM129" i="2"/>
  <c r="J69" i="3" s="1"/>
  <c r="DM18" i="2"/>
  <c r="J32" i="3" s="1"/>
  <c r="DM48" i="2"/>
  <c r="J42" i="3" s="1"/>
  <c r="DM117" i="2"/>
  <c r="J65" i="3" s="1"/>
  <c r="DM84" i="2"/>
  <c r="J54" i="3" s="1"/>
  <c r="DM66" i="2"/>
  <c r="J48" i="3" s="1"/>
  <c r="DM147" i="2"/>
  <c r="J75" i="3" s="1"/>
  <c r="DM51" i="2"/>
  <c r="J43" i="3" s="1"/>
  <c r="DM21" i="2"/>
  <c r="J33" i="3" s="1"/>
  <c r="L38" i="3"/>
  <c r="CJ57" i="2"/>
  <c r="CJ45" i="2"/>
  <c r="CK45" i="2" s="1"/>
  <c r="CJ96" i="2"/>
  <c r="CK96" i="2" s="1"/>
  <c r="CJ99" i="2"/>
  <c r="CJ120" i="2"/>
  <c r="CJ87" i="2"/>
  <c r="CK87" i="2" s="1"/>
  <c r="CJ108" i="2"/>
  <c r="CK108" i="2" s="1"/>
  <c r="CJ156" i="2"/>
  <c r="CK156" i="2" s="1"/>
  <c r="CJ78" i="2"/>
  <c r="CK78" i="2" s="1"/>
  <c r="CJ48" i="2"/>
  <c r="CK48" i="2" s="1"/>
  <c r="CJ75" i="2"/>
  <c r="CK75" i="2" s="1"/>
  <c r="CJ60" i="2"/>
  <c r="CK60" i="2" s="1"/>
  <c r="CJ114" i="2"/>
  <c r="CK114" i="2" s="1"/>
  <c r="CJ141" i="2"/>
  <c r="CK141" i="2" s="1"/>
  <c r="CJ129" i="2"/>
  <c r="CK129" i="2" s="1"/>
  <c r="CJ84" i="2"/>
  <c r="CK84" i="2" s="1"/>
  <c r="CJ105" i="2"/>
  <c r="CK105" i="2" s="1"/>
  <c r="CJ66" i="2"/>
  <c r="CK66" i="2" s="1"/>
  <c r="J79" i="3"/>
  <c r="CJ63" i="2"/>
  <c r="CK63" i="2" s="1"/>
  <c r="CJ153" i="2"/>
  <c r="CK153" i="2" s="1"/>
  <c r="CJ102" i="2"/>
  <c r="CK102" i="2" s="1"/>
  <c r="CJ150" i="2"/>
  <c r="CJ54" i="2"/>
  <c r="CK54" i="2" s="1"/>
  <c r="CJ147" i="2"/>
  <c r="CJ51" i="2"/>
  <c r="CJ132" i="2"/>
  <c r="CK132" i="2" s="1"/>
  <c r="CJ90" i="2"/>
  <c r="CK90" i="2" s="1"/>
  <c r="CJ117" i="2"/>
  <c r="CK117" i="2" s="1"/>
  <c r="CJ81" i="2"/>
  <c r="CK81" i="2" s="1"/>
  <c r="CJ138" i="2"/>
  <c r="CK138" i="2" s="1"/>
  <c r="CJ42" i="2"/>
  <c r="CJ135" i="2"/>
  <c r="CJ111" i="2"/>
  <c r="CK111" i="2" s="1"/>
  <c r="CJ72" i="2"/>
  <c r="CK72" i="2" s="1"/>
  <c r="CJ93" i="2"/>
  <c r="CJ69" i="2"/>
  <c r="CJ126" i="2"/>
  <c r="CJ144" i="2"/>
  <c r="CK144" i="2" s="1"/>
  <c r="CJ123" i="2"/>
  <c r="CK123" i="2" s="1"/>
  <c r="CJ39" i="2"/>
  <c r="J38" i="3"/>
  <c r="CJ18" i="2"/>
  <c r="CK18" i="2" s="1"/>
  <c r="CJ15" i="2"/>
  <c r="CK15" i="2" s="1"/>
  <c r="CJ21" i="2"/>
  <c r="CK21" i="2" s="1"/>
  <c r="BT24" i="2"/>
  <c r="CJ24" i="2"/>
  <c r="CK24" i="2" s="1"/>
  <c r="EB51" i="2"/>
  <c r="EC51" i="2" s="1"/>
  <c r="EB105" i="2"/>
  <c r="EC105" i="2" s="1"/>
  <c r="EB63" i="2"/>
  <c r="EC63" i="2" s="1"/>
  <c r="EB93" i="2"/>
  <c r="EC93" i="2" s="1"/>
  <c r="EB135" i="2"/>
  <c r="EC135" i="2" s="1"/>
  <c r="EB66" i="2"/>
  <c r="EC66" i="2" s="1"/>
  <c r="EB150" i="2"/>
  <c r="EC150" i="2" s="1"/>
  <c r="EB126" i="2"/>
  <c r="EC126" i="2" s="1"/>
  <c r="EB147" i="2"/>
  <c r="EC147" i="2" s="1"/>
  <c r="EB81" i="2"/>
  <c r="EC81" i="2" s="1"/>
  <c r="EB144" i="2"/>
  <c r="EC144" i="2" s="1"/>
  <c r="EB111" i="2"/>
  <c r="EC111" i="2" s="1"/>
  <c r="EB54" i="2"/>
  <c r="EC54" i="2" s="1"/>
  <c r="EB138" i="2"/>
  <c r="EC138" i="2" s="1"/>
  <c r="EB123" i="2"/>
  <c r="EC123" i="2" s="1"/>
  <c r="EB114" i="2"/>
  <c r="EC114" i="2" s="1"/>
  <c r="EB96" i="2"/>
  <c r="EC96" i="2" s="1"/>
  <c r="EB120" i="2"/>
  <c r="EC120" i="2" s="1"/>
  <c r="EB57" i="2"/>
  <c r="EC57" i="2" s="1"/>
  <c r="EB156" i="2"/>
  <c r="EC156" i="2" s="1"/>
  <c r="EB141" i="2"/>
  <c r="EC141" i="2" s="1"/>
  <c r="EB102" i="2"/>
  <c r="EC102" i="2" s="1"/>
  <c r="EB129" i="2"/>
  <c r="EC129" i="2" s="1"/>
  <c r="EB90" i="2"/>
  <c r="EC90" i="2" s="1"/>
  <c r="EB72" i="2"/>
  <c r="EC72" i="2" s="1"/>
  <c r="EB87" i="2"/>
  <c r="EC87" i="2" s="1"/>
  <c r="EB108" i="2"/>
  <c r="EC108" i="2" s="1"/>
  <c r="EB42" i="2"/>
  <c r="EC42" i="2" s="1"/>
  <c r="EB69" i="2"/>
  <c r="EC69" i="2" s="1"/>
  <c r="EB153" i="2"/>
  <c r="EC153" i="2" s="1"/>
  <c r="EB132" i="2"/>
  <c r="EC132" i="2" s="1"/>
  <c r="EB45" i="2"/>
  <c r="EC45" i="2" s="1"/>
  <c r="EB99" i="2"/>
  <c r="EC99" i="2" s="1"/>
  <c r="EB117" i="2"/>
  <c r="EC117" i="2" s="1"/>
  <c r="EB84" i="2"/>
  <c r="EC84" i="2" s="1"/>
  <c r="EB78" i="2"/>
  <c r="EC78" i="2" s="1"/>
  <c r="EB48" i="2"/>
  <c r="EC48" i="2" s="1"/>
  <c r="EB75" i="2"/>
  <c r="EC75" i="2" s="1"/>
  <c r="EB60" i="2"/>
  <c r="EC60" i="2" s="1"/>
  <c r="CA12" i="2"/>
  <c r="CA159" i="2" s="1"/>
  <c r="EA123" i="2"/>
  <c r="EA135" i="2"/>
  <c r="EB15" i="2"/>
  <c r="EC15" i="2" s="1"/>
  <c r="EB39" i="2"/>
  <c r="EC39" i="2" s="1"/>
  <c r="CV15" i="2" l="1"/>
  <c r="BT15" i="2"/>
  <c r="CV21" i="2"/>
  <c r="BT21" i="2"/>
  <c r="CV18" i="2"/>
  <c r="BT18" i="2"/>
  <c r="CS12" i="2"/>
  <c r="BQ12" i="2"/>
  <c r="BQ159" i="2" s="1"/>
  <c r="DE12" i="2"/>
  <c r="DV18" i="2"/>
  <c r="DW18" i="2" s="1"/>
  <c r="DV15" i="2"/>
  <c r="DW15" i="2" s="1"/>
  <c r="DV81" i="2"/>
  <c r="DW81" i="2" s="1"/>
  <c r="DV21" i="2"/>
  <c r="DW21" i="2" s="1"/>
  <c r="DV87" i="2"/>
  <c r="DW87" i="2" s="1"/>
  <c r="DV66" i="2"/>
  <c r="DW66" i="2" s="1"/>
  <c r="DV48" i="2"/>
  <c r="DW48" i="2" s="1"/>
  <c r="DV24" i="2"/>
  <c r="DW24" i="2" s="1"/>
  <c r="DV150" i="2"/>
  <c r="DW150" i="2" s="1"/>
  <c r="CK150" i="2"/>
  <c r="DV93" i="2"/>
  <c r="DW93" i="2" s="1"/>
  <c r="CK93" i="2"/>
  <c r="DV126" i="2"/>
  <c r="DW126" i="2" s="1"/>
  <c r="CK126" i="2"/>
  <c r="DV51" i="2"/>
  <c r="DW51" i="2" s="1"/>
  <c r="CK51" i="2"/>
  <c r="DV99" i="2"/>
  <c r="DW99" i="2" s="1"/>
  <c r="CK99" i="2"/>
  <c r="DV39" i="2"/>
  <c r="DW39" i="2" s="1"/>
  <c r="CK39" i="2"/>
  <c r="DV69" i="2"/>
  <c r="DW69" i="2" s="1"/>
  <c r="CK69" i="2"/>
  <c r="DV135" i="2"/>
  <c r="DW135" i="2" s="1"/>
  <c r="CK135" i="2"/>
  <c r="DV147" i="2"/>
  <c r="DW147" i="2" s="1"/>
  <c r="CK147" i="2"/>
  <c r="DV120" i="2"/>
  <c r="DW120" i="2" s="1"/>
  <c r="CK120" i="2"/>
  <c r="DV57" i="2"/>
  <c r="DW57" i="2" s="1"/>
  <c r="CK57" i="2"/>
  <c r="DV42" i="2"/>
  <c r="DW42" i="2" s="1"/>
  <c r="CK42" i="2"/>
  <c r="DV105" i="2"/>
  <c r="DW105" i="2" s="1"/>
  <c r="DV78" i="2"/>
  <c r="DW78" i="2" s="1"/>
  <c r="DV141" i="2"/>
  <c r="DW141" i="2" s="1"/>
  <c r="DV45" i="2"/>
  <c r="DW45" i="2" s="1"/>
  <c r="DV114" i="2"/>
  <c r="DW114" i="2" s="1"/>
  <c r="DV102" i="2"/>
  <c r="DW102" i="2" s="1"/>
  <c r="DV108" i="2"/>
  <c r="DW108" i="2" s="1"/>
  <c r="DV153" i="2"/>
  <c r="DW153" i="2" s="1"/>
  <c r="DV117" i="2"/>
  <c r="DW117" i="2" s="1"/>
  <c r="DV72" i="2"/>
  <c r="DW72" i="2" s="1"/>
  <c r="DV144" i="2"/>
  <c r="DW144" i="2" s="1"/>
  <c r="DV129" i="2"/>
  <c r="DW129" i="2" s="1"/>
  <c r="DV138" i="2"/>
  <c r="DW138" i="2" s="1"/>
  <c r="DV75" i="2"/>
  <c r="DW75" i="2" s="1"/>
  <c r="DV111" i="2"/>
  <c r="DW111" i="2" s="1"/>
  <c r="DV96" i="2"/>
  <c r="DW96" i="2" s="1"/>
  <c r="DV132" i="2"/>
  <c r="DW132" i="2" s="1"/>
  <c r="DV63" i="2"/>
  <c r="DW63" i="2" s="1"/>
  <c r="DV60" i="2"/>
  <c r="DW60" i="2" s="1"/>
  <c r="DV84" i="2"/>
  <c r="DW84" i="2" s="1"/>
  <c r="DV156" i="2"/>
  <c r="DW156" i="2" s="1"/>
  <c r="DV54" i="2"/>
  <c r="DW54" i="2" s="1"/>
  <c r="DV123" i="2"/>
  <c r="DW123" i="2" s="1"/>
  <c r="DV90" i="2"/>
  <c r="DW90" i="2" s="1"/>
  <c r="BR12" i="2"/>
  <c r="CB12" i="2"/>
  <c r="CB159" i="2" s="1"/>
  <c r="EB18" i="2"/>
  <c r="EC18" i="2" s="1"/>
  <c r="EB21" i="2"/>
  <c r="EC21" i="2" s="1"/>
  <c r="EB24" i="2"/>
  <c r="EC24" i="2" s="1"/>
  <c r="EA156" i="2"/>
  <c r="EA78" i="2"/>
  <c r="EA60" i="2"/>
  <c r="EA108" i="2"/>
  <c r="EA150" i="2"/>
  <c r="EA90" i="2"/>
  <c r="EA66" i="2"/>
  <c r="EA132" i="2"/>
  <c r="EA129" i="2"/>
  <c r="EA114" i="2"/>
  <c r="EA45" i="2"/>
  <c r="EA54" i="2"/>
  <c r="EA141" i="2"/>
  <c r="EA72" i="2"/>
  <c r="EA63" i="2"/>
  <c r="EA75" i="2"/>
  <c r="EA93" i="2"/>
  <c r="EA117" i="2"/>
  <c r="EA48" i="2"/>
  <c r="EA138" i="2"/>
  <c r="EA96" i="2"/>
  <c r="EA102" i="2"/>
  <c r="EA84" i="2"/>
  <c r="EA42" i="2"/>
  <c r="EA69" i="2"/>
  <c r="EA51" i="2"/>
  <c r="EA105" i="2"/>
  <c r="EA147" i="2"/>
  <c r="EA120" i="2"/>
  <c r="EA144" i="2"/>
  <c r="EA81" i="2"/>
  <c r="EA126" i="2"/>
  <c r="EA153" i="2"/>
  <c r="EA87" i="2"/>
  <c r="EA111" i="2"/>
  <c r="EA99" i="2"/>
  <c r="EA57" i="2"/>
  <c r="EA15" i="2"/>
  <c r="EA39" i="2"/>
  <c r="CW21" i="2"/>
  <c r="DN21" i="2" s="1"/>
  <c r="M49" i="8"/>
  <c r="M46" i="8"/>
  <c r="M53" i="8"/>
  <c r="M48" i="8"/>
  <c r="AP159" i="2"/>
  <c r="CO159" i="2"/>
  <c r="CM159" i="2"/>
  <c r="DA159" i="2"/>
  <c r="M55" i="8"/>
  <c r="M59" i="8"/>
  <c r="M57" i="8"/>
  <c r="M38" i="8"/>
  <c r="M18" i="8"/>
  <c r="M15" i="8"/>
  <c r="M36" i="8"/>
  <c r="M25" i="8"/>
  <c r="M44" i="8"/>
  <c r="M51" i="8"/>
  <c r="M32" i="8"/>
  <c r="M37" i="8"/>
  <c r="M13" i="8"/>
  <c r="M45" i="8"/>
  <c r="M22" i="8"/>
  <c r="M56" i="8"/>
  <c r="M50" i="8"/>
  <c r="M35" i="8"/>
  <c r="M24" i="8"/>
  <c r="M19" i="8"/>
  <c r="M40" i="8"/>
  <c r="M29" i="8"/>
  <c r="M26" i="8"/>
  <c r="M42" i="8"/>
  <c r="M54" i="8"/>
  <c r="M23" i="8"/>
  <c r="M39" i="8"/>
  <c r="M34" i="8"/>
  <c r="M58" i="8"/>
  <c r="M31" i="8"/>
  <c r="M47" i="8"/>
  <c r="M20" i="8"/>
  <c r="M41" i="8"/>
  <c r="M28" i="8"/>
  <c r="M30" i="8"/>
  <c r="M52" i="8"/>
  <c r="M43" i="8"/>
  <c r="M16" i="8"/>
  <c r="M21" i="8"/>
  <c r="M33" i="8"/>
  <c r="CT15" i="2" l="1"/>
  <c r="CW15" i="2" s="1"/>
  <c r="DN15" i="2" s="1"/>
  <c r="BR15" i="2"/>
  <c r="CT18" i="2"/>
  <c r="BR18" i="2"/>
  <c r="DF12" i="2"/>
  <c r="CT12" i="2"/>
  <c r="DU18" i="2"/>
  <c r="DU15" i="2"/>
  <c r="DU12" i="2"/>
  <c r="ED135" i="2"/>
  <c r="M71" i="3" s="1"/>
  <c r="ED123" i="2"/>
  <c r="M67" i="3" s="1"/>
  <c r="CI159" i="2"/>
  <c r="ED105" i="2"/>
  <c r="M61" i="3" s="1"/>
  <c r="ED51" i="2"/>
  <c r="M43" i="3" s="1"/>
  <c r="ED45" i="2"/>
  <c r="M41" i="3" s="1"/>
  <c r="ED39" i="2"/>
  <c r="M39" i="3" s="1"/>
  <c r="ED153" i="2"/>
  <c r="M77" i="3" s="1"/>
  <c r="ED69" i="2"/>
  <c r="M49" i="3" s="1"/>
  <c r="ED117" i="2"/>
  <c r="M65" i="3" s="1"/>
  <c r="ED114" i="2"/>
  <c r="M64" i="3" s="1"/>
  <c r="M79" i="3"/>
  <c r="ED48" i="2"/>
  <c r="M42" i="3" s="1"/>
  <c r="ED60" i="2"/>
  <c r="M46" i="3" s="1"/>
  <c r="ED126" i="2"/>
  <c r="M68" i="3" s="1"/>
  <c r="ED42" i="2"/>
  <c r="M40" i="3" s="1"/>
  <c r="ED93" i="2"/>
  <c r="M57" i="3" s="1"/>
  <c r="ED129" i="2"/>
  <c r="M69" i="3" s="1"/>
  <c r="ED78" i="2"/>
  <c r="M52" i="3" s="1"/>
  <c r="ED54" i="2"/>
  <c r="M44" i="3" s="1"/>
  <c r="ED81" i="2"/>
  <c r="M53" i="3" s="1"/>
  <c r="ED84" i="2"/>
  <c r="M54" i="3" s="1"/>
  <c r="ED75" i="2"/>
  <c r="M51" i="3" s="1"/>
  <c r="ED132" i="2"/>
  <c r="M70" i="3" s="1"/>
  <c r="ED156" i="2"/>
  <c r="M78" i="3" s="1"/>
  <c r="ED138" i="2"/>
  <c r="M72" i="3" s="1"/>
  <c r="ED57" i="2"/>
  <c r="M45" i="3" s="1"/>
  <c r="ED144" i="2"/>
  <c r="M74" i="3" s="1"/>
  <c r="ED102" i="2"/>
  <c r="M60" i="3" s="1"/>
  <c r="ED63" i="2"/>
  <c r="M47" i="3" s="1"/>
  <c r="ED66" i="2"/>
  <c r="M48" i="3" s="1"/>
  <c r="ED87" i="2"/>
  <c r="M55" i="3" s="1"/>
  <c r="ED99" i="2"/>
  <c r="M59" i="3" s="1"/>
  <c r="ED120" i="2"/>
  <c r="M66" i="3" s="1"/>
  <c r="ED96" i="2"/>
  <c r="M58" i="3" s="1"/>
  <c r="ED72" i="2"/>
  <c r="M50" i="3" s="1"/>
  <c r="ED90" i="2"/>
  <c r="M56" i="3" s="1"/>
  <c r="ED108" i="2"/>
  <c r="M62" i="3" s="1"/>
  <c r="ED111" i="2"/>
  <c r="M63" i="3" s="1"/>
  <c r="ED147" i="2"/>
  <c r="M75" i="3" s="1"/>
  <c r="M38" i="3"/>
  <c r="ED141" i="2"/>
  <c r="M73" i="3" s="1"/>
  <c r="ED150" i="2"/>
  <c r="M76" i="3" s="1"/>
  <c r="EA12" i="2"/>
  <c r="EA33" i="2"/>
  <c r="DI21" i="2"/>
  <c r="DO21" i="2" s="1"/>
  <c r="EA21" i="2"/>
  <c r="DI18" i="2"/>
  <c r="DO18" i="2" s="1"/>
  <c r="EA18" i="2"/>
  <c r="DI24" i="2"/>
  <c r="DO24" i="2" s="1"/>
  <c r="EA24" i="2"/>
  <c r="CW24" i="2"/>
  <c r="DN24" i="2" s="1"/>
  <c r="CW18" i="2"/>
  <c r="DN18" i="2" s="1"/>
  <c r="N57" i="8"/>
  <c r="N59" i="8"/>
  <c r="N46" i="8"/>
  <c r="N49" i="8"/>
  <c r="N55" i="8"/>
  <c r="CY159" i="2"/>
  <c r="CN159" i="2"/>
  <c r="M12" i="8"/>
  <c r="M27" i="8"/>
  <c r="M14" i="8"/>
  <c r="BR159" i="2" l="1"/>
  <c r="DP21" i="2"/>
  <c r="L33" i="3" s="1"/>
  <c r="DP15" i="2"/>
  <c r="L31" i="3" s="1"/>
  <c r="DP18" i="2"/>
  <c r="L32" i="3" s="1"/>
  <c r="DP24" i="2"/>
  <c r="L34" i="3" s="1"/>
  <c r="ED24" i="2"/>
  <c r="M34" i="3" s="1"/>
  <c r="ED18" i="2"/>
  <c r="M32" i="3" s="1"/>
  <c r="ED21" i="2"/>
  <c r="M33" i="3" s="1"/>
  <c r="DU159" i="2"/>
  <c r="ED15" i="2"/>
  <c r="M31" i="3" s="1"/>
  <c r="EA159" i="2"/>
  <c r="DB159" i="2"/>
  <c r="C7" i="8"/>
  <c r="B7" i="8"/>
  <c r="C6" i="8"/>
  <c r="B6" i="8"/>
  <c r="N48" i="8"/>
  <c r="N53" i="8"/>
  <c r="B8" i="8"/>
  <c r="CP159" i="2"/>
  <c r="CT159" i="2"/>
  <c r="CZ159" i="2"/>
  <c r="N45" i="8" l="1"/>
  <c r="N43" i="8"/>
  <c r="N25" i="8"/>
  <c r="N19" i="8"/>
  <c r="N36" i="8"/>
  <c r="N44" i="8"/>
  <c r="N30" i="8"/>
  <c r="N23" i="8"/>
  <c r="N21" i="8"/>
  <c r="N42" i="8"/>
  <c r="N47" i="8"/>
  <c r="N20" i="8"/>
  <c r="N15" i="8"/>
  <c r="N37" i="8"/>
  <c r="N39" i="8"/>
  <c r="N27" i="8"/>
  <c r="N28" i="8"/>
  <c r="N29" i="8"/>
  <c r="N41" i="8"/>
  <c r="N24" i="8"/>
  <c r="N34" i="8"/>
  <c r="N40" i="8"/>
  <c r="N51" i="8"/>
  <c r="N50" i="8"/>
  <c r="N33" i="8"/>
  <c r="N52" i="8"/>
  <c r="N58" i="8"/>
  <c r="N26" i="8"/>
  <c r="N18" i="8"/>
  <c r="N54" i="8"/>
  <c r="N35" i="8"/>
  <c r="N38" i="8"/>
  <c r="N31" i="8"/>
  <c r="N22" i="8"/>
  <c r="N32" i="8"/>
  <c r="N56" i="8"/>
  <c r="N14" i="8"/>
  <c r="N13" i="8"/>
  <c r="N12" i="8"/>
  <c r="DM9" i="2" l="1"/>
  <c r="J29" i="3" s="1"/>
  <c r="E5" i="5"/>
  <c r="E4" i="5"/>
  <c r="F4" i="5" s="1"/>
  <c r="D7" i="5"/>
  <c r="F3" i="5"/>
  <c r="I3" i="5"/>
  <c r="J3" i="5"/>
  <c r="L3" i="5" s="1"/>
  <c r="I4" i="5"/>
  <c r="J4" i="5"/>
  <c r="L4" i="5" s="1"/>
  <c r="I5" i="5"/>
  <c r="J5" i="5"/>
  <c r="L5" i="5" s="1"/>
  <c r="AY9" i="2" l="1"/>
  <c r="CJ9" i="2"/>
  <c r="BI9" i="2"/>
  <c r="E6" i="5"/>
  <c r="E7" i="5" s="1"/>
  <c r="F5" i="5"/>
  <c r="M3" i="5"/>
  <c r="BT9" i="2" l="1"/>
  <c r="CD9" i="2"/>
  <c r="CV9" i="2"/>
  <c r="DH9" i="2"/>
  <c r="DI9" i="2" s="1"/>
  <c r="DO9" i="2" s="1"/>
  <c r="CK9" i="2"/>
  <c r="DV9" i="2"/>
  <c r="DW9" i="2" s="1"/>
  <c r="EB9" i="2"/>
  <c r="F6" i="5"/>
  <c r="G3" i="5" s="1"/>
  <c r="EC9" i="2" l="1"/>
  <c r="ED9" i="2" s="1"/>
  <c r="M29" i="3" s="1"/>
  <c r="CW9" i="2"/>
  <c r="DN9" i="2" s="1"/>
  <c r="DP9" i="2" s="1"/>
  <c r="L29" i="3" s="1"/>
  <c r="F7" i="5"/>
  <c r="AO33" i="2" l="1"/>
  <c r="AY33" i="2" s="1"/>
  <c r="DM33" i="2" l="1"/>
  <c r="J37" i="3" s="1"/>
  <c r="CJ33" i="2"/>
  <c r="CD33" i="2"/>
  <c r="N16" i="8"/>
  <c r="M17" i="8"/>
  <c r="AO12" i="2"/>
  <c r="BI12" i="2" s="1"/>
  <c r="BI159" i="2" s="1"/>
  <c r="D10" i="3" l="1"/>
  <c r="BG160" i="2"/>
  <c r="AY12" i="2"/>
  <c r="BT12" i="2" s="1"/>
  <c r="AO159" i="2"/>
  <c r="AO161" i="2" s="1"/>
  <c r="CV33" i="2"/>
  <c r="CW33" i="2" s="1"/>
  <c r="DN33" i="2" s="1"/>
  <c r="BT33" i="2"/>
  <c r="DH33" i="2"/>
  <c r="DI33" i="2" s="1"/>
  <c r="DM12" i="2"/>
  <c r="DV33" i="2"/>
  <c r="DW33" i="2" s="1"/>
  <c r="CK33" i="2"/>
  <c r="EB33" i="2"/>
  <c r="EC33" i="2" s="1"/>
  <c r="CJ12" i="2"/>
  <c r="CD12" i="2"/>
  <c r="CD159" i="2" s="1"/>
  <c r="DG159" i="2"/>
  <c r="CU159" i="2"/>
  <c r="M11" i="8"/>
  <c r="CS159" i="2"/>
  <c r="DO33" i="2" l="1"/>
  <c r="N17" i="8" s="1"/>
  <c r="AY159" i="2"/>
  <c r="C10" i="3" s="1"/>
  <c r="CB160" i="2"/>
  <c r="DH12" i="2"/>
  <c r="DI12" i="2" s="1"/>
  <c r="BT159" i="2"/>
  <c r="AO163" i="2" s="1"/>
  <c r="CV12" i="2"/>
  <c r="CV159" i="2" s="1"/>
  <c r="CQ161" i="2" s="1"/>
  <c r="CK12" i="2"/>
  <c r="CK159" i="2" s="1"/>
  <c r="DV12" i="2"/>
  <c r="DW12" i="2" s="1"/>
  <c r="ED33" i="2"/>
  <c r="M37" i="3" s="1"/>
  <c r="J30" i="3"/>
  <c r="DM159" i="2"/>
  <c r="CJ159" i="2"/>
  <c r="CI160" i="2" s="1"/>
  <c r="EB12" i="2"/>
  <c r="EC12" i="2" s="1"/>
  <c r="C13" i="1"/>
  <c r="C12" i="1"/>
  <c r="I11" i="1"/>
  <c r="C11" i="1"/>
  <c r="ED12" i="2" l="1"/>
  <c r="DP33" i="2"/>
  <c r="L37" i="3" s="1"/>
  <c r="AY161" i="2"/>
  <c r="AO162" i="2"/>
  <c r="AO164" i="2" s="1"/>
  <c r="C11" i="3"/>
  <c r="BR160" i="2"/>
  <c r="CB164" i="2" s="1"/>
  <c r="CB166" i="2" s="1"/>
  <c r="AW160" i="2"/>
  <c r="DV159" i="2"/>
  <c r="CW12" i="2"/>
  <c r="DN12" i="2" s="1"/>
  <c r="DW159" i="2"/>
  <c r="C15" i="3" s="1"/>
  <c r="EB159" i="2"/>
  <c r="EC159" i="2"/>
  <c r="D15" i="3" s="1"/>
  <c r="DH159" i="2"/>
  <c r="DO12" i="2"/>
  <c r="C8" i="8"/>
  <c r="O11" i="1"/>
  <c r="P11" i="1" s="1"/>
  <c r="M11" i="1"/>
  <c r="N11" i="1" s="1"/>
  <c r="E3" i="1" s="1"/>
  <c r="J11" i="1"/>
  <c r="K11" i="1" s="1"/>
  <c r="D11" i="3" l="1"/>
  <c r="BG164" i="2"/>
  <c r="DP12" i="2"/>
  <c r="CW159" i="2"/>
  <c r="C14" i="3" s="1"/>
  <c r="C19" i="3" s="1"/>
  <c r="M30" i="3"/>
  <c r="DI159" i="2"/>
  <c r="D14" i="3" s="1"/>
  <c r="D19" i="3" s="1"/>
  <c r="N11" i="8"/>
  <c r="D5" i="1"/>
  <c r="L11" i="1"/>
  <c r="R11" i="1" s="1"/>
  <c r="Q11" i="1"/>
  <c r="D6" i="1" s="1"/>
  <c r="E4" i="1"/>
  <c r="D4" i="1"/>
  <c r="D3" i="1"/>
  <c r="BG165" i="2" l="1"/>
  <c r="BG166" i="2" s="1"/>
  <c r="CQ164" i="2"/>
  <c r="DN159" i="2"/>
  <c r="ED159" i="2"/>
  <c r="DO159" i="2"/>
  <c r="L30" i="3"/>
  <c r="E5" i="1"/>
  <c r="E6" i="1"/>
  <c r="DP159" i="2" l="1"/>
  <c r="DE159" i="2"/>
  <c r="DF159" i="2" l="1"/>
  <c r="DD162" i="2" s="1"/>
  <c r="N10" i="8" l="1"/>
  <c r="M10" i="8"/>
  <c r="B13" i="8" l="1"/>
  <c r="B9" i="8"/>
  <c r="B10" i="8" s="1"/>
  <c r="C12" i="8"/>
  <c r="B12" i="8"/>
  <c r="C9" i="8"/>
  <c r="C13" i="8" l="1"/>
  <c r="C16" i="8" s="1"/>
  <c r="B16" i="8"/>
  <c r="C10" i="8"/>
</calcChain>
</file>

<file path=xl/comments1.xml><?xml version="1.0" encoding="utf-8"?>
<comments xmlns="http://schemas.openxmlformats.org/spreadsheetml/2006/main">
  <authors>
    <author>Op</author>
    <author>localuser</author>
    <author>Gajdosikova Jana</author>
    <author>Asistent</author>
  </authors>
  <commentList>
    <comment ref="O5" authorId="0" shapeId="0">
      <text>
        <r>
          <rPr>
            <sz val="9"/>
            <color indexed="81"/>
            <rFont val="Segoe UI"/>
            <family val="2"/>
          </rPr>
          <t>Niektoré zmeny regulácií majú len 1 typ nákladov (napr. zmeny v povinnom vedení evidencie majú len administratívne náklady). Iné môžu mať viac typov nákladov (napr. zmeny v BOZP môžu mať aj administratívne náklady aj nepriame finančné náklady spočívajúce v kúpe povinného vybavenia).</t>
        </r>
      </text>
    </comment>
    <comment ref="C7" authorId="0" shapeId="0">
      <text>
        <r>
          <rPr>
            <sz val="9"/>
            <color indexed="81"/>
            <rFont val="Segoe UI"/>
            <family val="2"/>
          </rPr>
          <t xml:space="preserve">Napr.: Zníženie frekvencie povinných kontrol z ročnej na dvojročnú.
</t>
        </r>
      </text>
    </comment>
    <comment ref="D7" authorId="0" shapeId="0">
      <text>
        <r>
          <rPr>
            <sz val="9"/>
            <color indexed="81"/>
            <rFont val="Segoe UI"/>
            <family val="2"/>
          </rPr>
          <t>Napr.: Zákon č. 563/2009 Z. z.</t>
        </r>
      </text>
    </comment>
    <comment ref="E7" authorId="0" shapeId="0">
      <text>
        <r>
          <rPr>
            <sz val="9"/>
            <color indexed="81"/>
            <rFont val="Segoe UI"/>
            <family val="2"/>
          </rPr>
          <t>Napr.: § 15, ods. 2, písm. b</t>
        </r>
      </text>
    </comment>
    <comment ref="F7" authorId="1" shapeId="0">
      <text>
        <r>
          <rPr>
            <sz val="9"/>
            <color indexed="81"/>
            <rFont val="Segoe UI"/>
            <family val="2"/>
            <charset val="238"/>
          </rPr>
          <t xml:space="preserve">SR / EÚ Úplná harmonizácia / EÚ harmonizácia s možnosťou voľby
</t>
        </r>
      </text>
    </comment>
    <comment ref="G7" authorId="1" shapeId="0">
      <text>
        <r>
          <rPr>
            <sz val="9"/>
            <color indexed="81"/>
            <rFont val="Segoe UI"/>
            <family val="2"/>
            <charset val="238"/>
          </rPr>
          <t xml:space="preserve">Napr.: 1.7.2022
</t>
        </r>
      </text>
    </comment>
    <comment ref="H7" authorId="2" shapeId="0">
      <text>
        <r>
          <rPr>
            <b/>
            <sz val="9"/>
            <color indexed="81"/>
            <rFont val="Segoe UI"/>
            <family val="2"/>
            <charset val="238"/>
          </rPr>
          <t>Gajdosikova Jana:</t>
        </r>
        <r>
          <rPr>
            <sz val="9"/>
            <color indexed="81"/>
            <rFont val="Segoe UI"/>
            <family val="2"/>
            <charset val="238"/>
          </rPr>
          <t xml:space="preserve">
Uveďte počet mesiacov o ktoré je regulácia zavedená skôr ako požaduje EÚ. </t>
        </r>
      </text>
    </comment>
    <comment ref="I7" authorId="2" shapeId="0">
      <text>
        <r>
          <rPr>
            <b/>
            <sz val="9"/>
            <color indexed="81"/>
            <rFont val="Segoe UI"/>
            <family val="2"/>
            <charset val="238"/>
          </rPr>
          <t>Gajdosikova Jana:</t>
        </r>
        <r>
          <rPr>
            <sz val="9"/>
            <color indexed="81"/>
            <rFont val="Segoe UI"/>
            <family val="2"/>
            <charset val="238"/>
          </rPr>
          <t xml:space="preserve">
Uveďte počet mesiacov o ktoré je regulácia zavedená skôr ako požaduje EÚ. </t>
        </r>
      </text>
    </comment>
    <comment ref="K7" authorId="0" shapeId="0">
      <text>
        <r>
          <rPr>
            <sz val="9"/>
            <color indexed="81"/>
            <rFont val="Segoe UI"/>
            <family val="2"/>
          </rPr>
          <t>Napr.: Hotely, Predajne, Autodopravcovia a pod.</t>
        </r>
      </text>
    </comment>
    <comment ref="L7" authorId="1" shapeId="0">
      <text>
        <r>
          <rPr>
            <sz val="9"/>
            <color indexed="81"/>
            <rFont val="Segoe UI"/>
            <family val="2"/>
            <charset val="238"/>
          </rPr>
          <t>Uveďte počet, koľkých podnikateľských subjektov spolu sa dotkne zmena regulácie.
V prípade pôvodu regulácie "Predčasná implementácia" uveďte 1</t>
        </r>
      </text>
    </comment>
    <comment ref="N7" authorId="2" shapeId="0">
      <text>
        <r>
          <rPr>
            <sz val="9"/>
            <color indexed="81"/>
            <rFont val="Segoe UI"/>
            <family val="2"/>
            <charset val="238"/>
          </rPr>
          <t>Vyberte jednu z možností, podľa toho, či regulácia zvyšuje alebo znižuje náklady.</t>
        </r>
      </text>
    </comment>
    <comment ref="O8" authorId="1" shapeId="0">
      <text>
        <r>
          <rPr>
            <sz val="9"/>
            <color indexed="81"/>
            <rFont val="Segoe UI"/>
            <family val="2"/>
            <charset val="238"/>
          </rPr>
          <t>Použite najmä čísla z Analýzy vplyvov na rozpočet verejnej správy</t>
        </r>
      </text>
    </comment>
    <comment ref="P8" authorId="1" shapeId="0">
      <text>
        <r>
          <rPr>
            <sz val="9"/>
            <color indexed="81"/>
            <rFont val="Segoe UI"/>
            <family val="2"/>
            <charset val="238"/>
          </rPr>
          <t xml:space="preserve">Použite čísla z Analýzy vplyvov na rozpočet verejnej správy a prípadné očakávané zvýšenie poplatkov inštitúciám, ktoré nie sú súčasťou rozpočtu verejnej správy (napr. komory, asociácie atď.).
</t>
        </r>
      </text>
    </comment>
    <comment ref="AN9" authorId="3" shapeId="0">
      <text>
        <r>
          <rPr>
            <b/>
            <sz val="9"/>
            <color indexed="81"/>
            <rFont val="Segoe UI"/>
            <family val="2"/>
            <charset val="238"/>
          </rPr>
          <t>Asistent:</t>
        </r>
        <r>
          <rPr>
            <sz val="9"/>
            <color indexed="81"/>
            <rFont val="Segoe UI"/>
            <family val="2"/>
            <charset val="238"/>
          </rPr>
          <t xml:space="preserve">
Skontrolovať
</t>
        </r>
      </text>
    </comment>
  </commentList>
</comments>
</file>

<file path=xl/sharedStrings.xml><?xml version="1.0" encoding="utf-8"?>
<sst xmlns="http://schemas.openxmlformats.org/spreadsheetml/2006/main" count="1236" uniqueCount="301">
  <si>
    <t>Čas
(v min.)</t>
  </si>
  <si>
    <t>Počet plnení</t>
  </si>
  <si>
    <t>Koeficient</t>
  </si>
  <si>
    <t>1-krát ročne</t>
  </si>
  <si>
    <t>každé 2 roky</t>
  </si>
  <si>
    <t>2-krát ročne (polročne)</t>
  </si>
  <si>
    <t>každé 3 roky</t>
  </si>
  <si>
    <t>3-krát ročne</t>
  </si>
  <si>
    <t>každé 4 roky</t>
  </si>
  <si>
    <t>4-krát ročne (štvrťročne)</t>
  </si>
  <si>
    <t>mesačne</t>
  </si>
  <si>
    <t>každých 5 rokov</t>
  </si>
  <si>
    <t>Frekvencia plnenia povinnosti</t>
  </si>
  <si>
    <t>Priemerná hrubá mesačná mzda v národnom hospodárstve za rok 2013</t>
  </si>
  <si>
    <t>Náklady na celé podnikateľské prostredie</t>
  </si>
  <si>
    <r>
      <t>Celkové náklady</t>
    </r>
    <r>
      <rPr>
        <b/>
        <i/>
        <sz val="10"/>
        <color theme="0"/>
        <rFont val="Arial"/>
        <family val="2"/>
      </rPr>
      <t xml:space="preserve"> povinnosti (EUR)</t>
    </r>
  </si>
  <si>
    <t>Koeficient frekvencie</t>
  </si>
  <si>
    <t>1 – krát ročne</t>
  </si>
  <si>
    <t>2 – krát ročne (polročne)</t>
  </si>
  <si>
    <t>3 – krát ročne</t>
  </si>
  <si>
    <t>4 – krát ročne (štvrťročne)</t>
  </si>
  <si>
    <t>Mesačne</t>
  </si>
  <si>
    <t>Náklady regulácie</t>
  </si>
  <si>
    <r>
      <t>Priame finančné náklady</t>
    </r>
    <r>
      <rPr>
        <b/>
        <i/>
        <sz val="10"/>
        <color rgb="FF00B0F0"/>
        <rFont val="Arial"/>
        <family val="2"/>
      </rPr>
      <t xml:space="preserve"> (EUR)</t>
    </r>
  </si>
  <si>
    <r>
      <t>Nepriame finančné náklady</t>
    </r>
    <r>
      <rPr>
        <b/>
        <i/>
        <sz val="10"/>
        <color rgb="FF00B0F0"/>
        <rFont val="Arial"/>
        <family val="2"/>
      </rPr>
      <t xml:space="preserve"> (EUR)</t>
    </r>
  </si>
  <si>
    <r>
      <t xml:space="preserve">Administratívne náklady </t>
    </r>
    <r>
      <rPr>
        <b/>
        <i/>
        <sz val="10"/>
        <color rgb="FF77AC00"/>
        <rFont val="Arial"/>
        <family val="2"/>
      </rPr>
      <t>(EUR)</t>
    </r>
  </si>
  <si>
    <t>Náklady na 1 podnikateľa</t>
  </si>
  <si>
    <r>
      <rPr>
        <b/>
        <sz val="11"/>
        <color theme="0"/>
        <rFont val="Arial"/>
        <family val="2"/>
        <charset val="238"/>
      </rPr>
      <t>Priame finančné náklady</t>
    </r>
    <r>
      <rPr>
        <sz val="10"/>
        <color theme="0"/>
        <rFont val="Arial"/>
        <family val="2"/>
      </rPr>
      <t xml:space="preserve"> 
na povinnosť na 1 podnikateľa (EUR)</t>
    </r>
  </si>
  <si>
    <r>
      <rPr>
        <b/>
        <sz val="11"/>
        <color theme="0"/>
        <rFont val="Arial"/>
        <family val="2"/>
        <charset val="238"/>
      </rPr>
      <t>Nepriame finančné náklady</t>
    </r>
    <r>
      <rPr>
        <sz val="10"/>
        <color theme="0"/>
        <rFont val="Arial"/>
        <family val="2"/>
        <charset val="238"/>
      </rPr>
      <t xml:space="preserve"> 
na povinnosť na 1 podnikateľa (EUR)</t>
    </r>
  </si>
  <si>
    <t>Časová náročnosť povinnosti</t>
  </si>
  <si>
    <r>
      <t xml:space="preserve">Alternatíva 1: 
</t>
    </r>
    <r>
      <rPr>
        <b/>
        <sz val="11"/>
        <color theme="0"/>
        <rFont val="Arial"/>
        <family val="2"/>
        <charset val="238"/>
      </rPr>
      <t xml:space="preserve">Štandardná časová náročnosť
</t>
    </r>
    <r>
      <rPr>
        <sz val="10"/>
        <color theme="0"/>
        <rFont val="Arial"/>
        <family val="2"/>
        <charset val="238"/>
      </rPr>
      <t>(min.)</t>
    </r>
  </si>
  <si>
    <r>
      <t xml:space="preserve">Alternatíva 2: 
</t>
    </r>
    <r>
      <rPr>
        <b/>
        <sz val="11"/>
        <color theme="0"/>
        <rFont val="Arial"/>
        <family val="2"/>
        <charset val="238"/>
      </rPr>
      <t xml:space="preserve">Expertný odhad trvania </t>
    </r>
    <r>
      <rPr>
        <sz val="10"/>
        <color theme="0"/>
        <rFont val="Arial"/>
        <family val="2"/>
        <charset val="238"/>
      </rPr>
      <t>(min.)</t>
    </r>
  </si>
  <si>
    <t>na 1 podnikateľa</t>
  </si>
  <si>
    <t>na celé podnik. prostredie</t>
  </si>
  <si>
    <t xml:space="preserve">Počet dotknutých podnikateľov </t>
  </si>
  <si>
    <t>Typické informačné povinnosti</t>
  </si>
  <si>
    <t>Vyberte frekvenciu</t>
  </si>
  <si>
    <t>Vyberte typickú povinnosť</t>
  </si>
  <si>
    <t>Príklady IP spadajúcich do danej kategórie</t>
  </si>
  <si>
    <t>Celkové náklady povinnosti (EUR)</t>
  </si>
  <si>
    <t>Administratívne náklady (EUR)</t>
  </si>
  <si>
    <t>Nepriame finančné náklady (EUR)</t>
  </si>
  <si>
    <t>Priame finančné náklady (EUR)</t>
  </si>
  <si>
    <t>S. r. o.</t>
  </si>
  <si>
    <t>Vplyvy (náklady) na celé podnikateľské prostredie</t>
  </si>
  <si>
    <t>Vplyvy (náklady) na celú kategóriu subjektov</t>
  </si>
  <si>
    <t>Vplyvy (náklady) na 1 podnikateľský subjekt</t>
  </si>
  <si>
    <t>Početnosť kategórie</t>
  </si>
  <si>
    <t>Kategória dotknutých subjektov</t>
  </si>
  <si>
    <t>OUT</t>
  </si>
  <si>
    <t>IN</t>
  </si>
  <si>
    <t>Druhy nákladov</t>
  </si>
  <si>
    <t>Priame finančné náklady okrem poplatkov</t>
  </si>
  <si>
    <t>Priame finančné náklady - poplatky</t>
  </si>
  <si>
    <t>Nepriame finančné náklady</t>
  </si>
  <si>
    <t>Administratívne náklady</t>
  </si>
  <si>
    <t>SPOLU</t>
  </si>
  <si>
    <t>Počet dotknutých subjektov v kategórii</t>
  </si>
  <si>
    <t xml:space="preserve">A. s. </t>
  </si>
  <si>
    <t>TYP NÁKLADOV</t>
  </si>
  <si>
    <t>Pôvod regulácie</t>
  </si>
  <si>
    <t>Celkom</t>
  </si>
  <si>
    <t xml:space="preserve"> Z toho</t>
  </si>
  <si>
    <t>In</t>
  </si>
  <si>
    <t xml:space="preserve">Definujte kategóriu dotkntutých subjektov, ktoré budú ovplyvnené predkladanou reguláciou. Pre každú jednotlivú kategóriu vyplňte toľko riadkov, koľko rôznych vplyvov budete analyzovať. </t>
  </si>
  <si>
    <t>Uveďte lokalizáciu časti zákona, ktorá obsahuje/definuje analyzovaný vplyv na podnikateľské prostredie.</t>
  </si>
  <si>
    <t>Poradové číslo</t>
  </si>
  <si>
    <t>Kategórie nákladov regulácie</t>
  </si>
  <si>
    <t>Časová náročnosť povinností</t>
  </si>
  <si>
    <t>Metodika kalkulácie nákladov</t>
  </si>
  <si>
    <t>Popis stĺpca</t>
  </si>
  <si>
    <t>P.č.</t>
  </si>
  <si>
    <t>C. Nepriame finančné náklady</t>
  </si>
  <si>
    <t>D. Administratívne náklady</t>
  </si>
  <si>
    <t>Spolu = A+B+C+D</t>
  </si>
  <si>
    <t xml:space="preserve">Tabuľka č. 2: Výpočet vplyvov jednotlivých regulácií </t>
  </si>
  <si>
    <t>Kategória dotk. subjektov</t>
  </si>
  <si>
    <t>Zrozumiteľný a stručný opis regulácie (dôvod zvýšenia/zníženia nákladov na PP)</t>
  </si>
  <si>
    <t>Lokalizácia (§, ods.)</t>
  </si>
  <si>
    <t>Vplyv na 1 podnik. v €</t>
  </si>
  <si>
    <t>Vplyv na kategóriu dotk. subjektov v €</t>
  </si>
  <si>
    <r>
      <t xml:space="preserve">Pôvod regulácie: 
</t>
    </r>
    <r>
      <rPr>
        <sz val="10"/>
        <color rgb="FF000000"/>
        <rFont val="Times New Roman"/>
        <family val="1"/>
      </rPr>
      <t>SR/EÚ úplná harm./EÚ harm. s možnosťou voľby</t>
    </r>
  </si>
  <si>
    <t>Tabuľka č. 1: Zmeny nákladov v prepočte na podnikateľské prostredie, Vyhodnotenie pravidla 1in2out</t>
  </si>
  <si>
    <t>Výpočet vplyvov jednotlivých regulácií</t>
  </si>
  <si>
    <t>Tabuľky sa po vyplnení Kroku 1 - Kalkulačka vyplnia sami a môžu byť skopírované do Analýzy vplyvov na podnikateľské prostredie (PP)</t>
  </si>
  <si>
    <t>E. Vplyv na mikro, malé a stredné podn.</t>
  </si>
  <si>
    <t>VÝPOČET PRAVIDLA 1in2out:</t>
  </si>
  <si>
    <t>G. Náklady okrem výnimiek = B+C+D-F</t>
  </si>
  <si>
    <t>Zvýšenie nákladov v € na PP</t>
  </si>
  <si>
    <t>Zníženie nákladov v € na PP</t>
  </si>
  <si>
    <t>Počet dotknutých subjektov</t>
  </si>
  <si>
    <t xml:space="preserve">ZMENY JEDNOTLIVÝCH TYPOV NÁKLADOV </t>
  </si>
  <si>
    <t>Výber z typických informačných povinností pre alternatívu č. 2 k administratívnym nákladom</t>
  </si>
  <si>
    <t>Vyplní MS Excel</t>
  </si>
  <si>
    <r>
      <t xml:space="preserve">Nepriame náklady: vyplňte, len ak regulácia zakladá nepriame náklady. V prvom stĺpci uveďte údaj na jedného podnikateľa. V druhom stĺpci vyberte jednu z možností frekvencie plnenia povinnosti podľa nižšie uvedenej tabuľky.
</t>
    </r>
    <r>
      <rPr>
        <i/>
        <sz val="10"/>
        <color theme="1"/>
        <rFont val="Arial"/>
        <family val="2"/>
        <charset val="238"/>
      </rPr>
      <t>Nepriame finančné náklady – sú náklady, ktoré musí podnikateľ vynaložiť pre účely zabezpečenia súladu výrobku, služieb, interných procesov, vybavenia prevádzky s požiadavkami regulácie (napr. náklady spojené so zabezpečením ochranných pracovných odevov, náklady na zabezpečenie pitného režimu, náklady na vybavenie prevádzky elektronickou registračnou pokladňou, náklady na získanie potrebných vedomostí nevyhnutných na dosiahnutie určitého diplomu alebo osvedčenia a iné).</t>
    </r>
  </si>
  <si>
    <t xml:space="preserve">Počet dotkn. subjektov </t>
  </si>
  <si>
    <t>In EU</t>
  </si>
  <si>
    <t>OUT EU</t>
  </si>
  <si>
    <t>Vplyv na 1 podnikateľa</t>
  </si>
  <si>
    <t xml:space="preserve">Pôvod regulácie </t>
  </si>
  <si>
    <t>Priame finančné náklady</t>
  </si>
  <si>
    <t>Náklady regulácií na 1 podnikateľa</t>
  </si>
  <si>
    <t>Náklady regulácií na celé podnikateľské prostredie</t>
  </si>
  <si>
    <t>Priame a nepriame náklady regulácií na 1 podnikateľa</t>
  </si>
  <si>
    <t>Priame a nepriame náklady regulácií na celé podnikateľské prostredie</t>
  </si>
  <si>
    <t>Administratívne náklady regulácií na 1 podnikateľa</t>
  </si>
  <si>
    <t xml:space="preserve">Administratívne náklady regulácií na celé podnikateľské prostredie </t>
  </si>
  <si>
    <t>*Tarifa – pre zjednodušenie výpočtov vychádza z priemernej ceny práce v národnom hospodárstve za predchádzajúci rok (priemerná nominálna mesačná mzda zamestnanca v hospodárstve SR zverejňovaná Štatistickým úradom + odvody zamestnávateľa). V rámci Kalkulačky na ročnej báze aktualizuje toto pole Gestor – MH SR</t>
  </si>
  <si>
    <t>Celkové náklady regulácií na 1 podnikateľa:</t>
  </si>
  <si>
    <t>Celkové náklady regulácií na celé podnikateľské prostredie</t>
  </si>
  <si>
    <r>
      <t xml:space="preserve">ZMENY JEDNOTLIVÝCH TYPOV NÁKLADOV  </t>
    </r>
    <r>
      <rPr>
        <sz val="10"/>
        <rFont val="Arial"/>
        <family val="2"/>
      </rPr>
      <t>(vyplňte len tie, ktoré obsahuje daná regulácia)</t>
    </r>
  </si>
  <si>
    <r>
      <t xml:space="preserve">Druh vplyvu
</t>
    </r>
    <r>
      <rPr>
        <sz val="10"/>
        <color rgb="FF000000"/>
        <rFont val="Times New Roman"/>
        <family val="1"/>
        <charset val="238"/>
      </rPr>
      <t>In (zvyšuje náklady) / 
Out (znižuje náklady)</t>
    </r>
  </si>
  <si>
    <r>
      <t xml:space="preserve">Číslo normy
</t>
    </r>
    <r>
      <rPr>
        <sz val="10"/>
        <color theme="1"/>
        <rFont val="Arial"/>
        <family val="2"/>
        <charset val="238"/>
      </rPr>
      <t>(zákona, vyhlášky a pod.)</t>
    </r>
  </si>
  <si>
    <t>Účinnosť
regulácie</t>
  </si>
  <si>
    <t>Účinnosť regulácie</t>
  </si>
  <si>
    <t>Uveďte dátum a rok, odkedy má byť daná regulácia účinná.</t>
  </si>
  <si>
    <t xml:space="preserve">Počet subjektov spolu </t>
  </si>
  <si>
    <t>Počet subjektov MSP</t>
  </si>
  <si>
    <t xml:space="preserve">Ostatné stĺpce vyznačené šedou farbou nevypĺňa predkladateľ, vypočíta ich MS Excel. </t>
  </si>
  <si>
    <t>Vysvetlivky  metodiky a postupu výpočtu:</t>
  </si>
  <si>
    <r>
      <t xml:space="preserve">Kalkulačka nákladov regulácie sa opiera o metodiku </t>
    </r>
    <r>
      <rPr>
        <b/>
        <sz val="10"/>
        <rFont val="Arial"/>
        <family val="2"/>
        <charset val="238"/>
      </rPr>
      <t>Štandardného nákladového modelu (SCM)</t>
    </r>
    <r>
      <rPr>
        <sz val="10"/>
        <rFont val="Arial"/>
        <family val="2"/>
      </rPr>
      <t>. Jednotlivé položky sú kalkulované na základe nižšie uvedených princípov:</t>
    </r>
  </si>
  <si>
    <t>Rozdeľte materiál na jednotlivé regulácie. Výstižne pomenujte analyzovaný vplyv na podnikateľské prostredie.</t>
  </si>
  <si>
    <r>
      <t xml:space="preserve">Priame náklady: uveďte len ak regulácia zakladá/upravuje výšku nákladov pre dane, odvody a clá. Použite údaje z analýzy vplyvov na rozpočet verejnej správy (tabuľka č. 3). Ide o ročný vplyv na kategóriu dotknutých subjektov v EUR.
</t>
    </r>
    <r>
      <rPr>
        <i/>
        <sz val="10"/>
        <color theme="1"/>
        <rFont val="Arial"/>
        <family val="2"/>
        <charset val="238"/>
      </rPr>
      <t xml:space="preserve">Priame finančné náklady okrem poplatkov  – sú odvodené z konkrétnej priamej povinnosti previesť určitú sumu peňazí predovšetkým štátu alebo príslušnému orgánu verejnej správy, okrem poplatkov (odvody, dane, clá a iné). </t>
    </r>
  </si>
  <si>
    <t>A.Dane, odvody, clá a poplatky, ktorých cieľom je znižovať negatívne externality</t>
  </si>
  <si>
    <t>B. Iné poplatky</t>
  </si>
  <si>
    <r>
      <t>F. Úplná harmonizácia</t>
    </r>
    <r>
      <rPr>
        <i/>
        <sz val="10"/>
        <color theme="1"/>
        <rFont val="Times New Roman"/>
        <family val="1"/>
        <charset val="238"/>
      </rPr>
      <t xml:space="preserve"> práva</t>
    </r>
    <r>
      <rPr>
        <i/>
        <sz val="10"/>
        <color theme="1"/>
        <rFont val="Times New Roman"/>
        <family val="1"/>
      </rPr>
      <t xml:space="preserve"> EÚ
</t>
    </r>
    <r>
      <rPr>
        <i/>
        <sz val="8"/>
        <color rgb="FFFF0000"/>
        <rFont val="Times New Roman"/>
        <family val="1"/>
        <charset val="238"/>
      </rPr>
      <t>(okrem daní, odvodov, ciel a poplatkov, ktorých cieľom je znižovať negatívne externality)</t>
    </r>
  </si>
  <si>
    <t>Prepočet v prípade "N"</t>
  </si>
  <si>
    <t>úplná harmonizácia bez A</t>
  </si>
  <si>
    <r>
      <t>A.Dane, odvody, clá a poplatky</t>
    </r>
    <r>
      <rPr>
        <sz val="10"/>
        <color theme="1"/>
        <rFont val="Arial"/>
        <family val="2"/>
        <charset val="238"/>
      </rPr>
      <t>, ktorých cieľom je znižovať negatívne externality</t>
    </r>
    <r>
      <rPr>
        <b/>
        <sz val="10"/>
        <color theme="1"/>
        <rFont val="Arial"/>
        <family val="2"/>
        <charset val="238"/>
      </rPr>
      <t xml:space="preserve">
</t>
    </r>
    <r>
      <rPr>
        <sz val="9"/>
        <color theme="1"/>
        <rFont val="Arial"/>
        <family val="2"/>
        <charset val="238"/>
      </rPr>
      <t>(ročný vplyv na kategóriu dotkn. sub. v EUR)</t>
    </r>
  </si>
  <si>
    <t>Názvy stĺpcov s červeným trojuholníkom vpravo hore obsahujú nápovedu</t>
  </si>
  <si>
    <t>Out</t>
  </si>
  <si>
    <t>vplyv na celé podnikateľské prostredie</t>
  </si>
  <si>
    <t>z kalkulačky</t>
  </si>
  <si>
    <t>z tab. 1</t>
  </si>
  <si>
    <t>diff musí byť '0'</t>
  </si>
  <si>
    <r>
      <rPr>
        <b/>
        <sz val="10"/>
        <rFont val="Arial"/>
        <family val="2"/>
      </rPr>
      <t>Priame finančné náklady
A. Dane, odvody, clá</t>
    </r>
    <r>
      <rPr>
        <sz val="10"/>
        <rFont val="Arial"/>
        <family val="2"/>
      </rPr>
      <t xml:space="preserve">  </t>
    </r>
    <r>
      <rPr>
        <b/>
        <sz val="10"/>
        <rFont val="Arial"/>
        <family val="2"/>
      </rPr>
      <t xml:space="preserve">a poplatky, </t>
    </r>
    <r>
      <rPr>
        <sz val="10"/>
        <rFont val="Arial"/>
        <family val="2"/>
      </rPr>
      <t>ktorých cieľom je znižovať negatívne externality</t>
    </r>
    <r>
      <rPr>
        <b/>
        <sz val="10"/>
        <rFont val="Arial"/>
        <family val="2"/>
      </rPr>
      <t xml:space="preserve"> </t>
    </r>
    <r>
      <rPr>
        <sz val="10"/>
        <rFont val="Arial"/>
        <family val="2"/>
      </rPr>
      <t>(EUR)</t>
    </r>
  </si>
  <si>
    <r>
      <t xml:space="preserve">Číslo normy
</t>
    </r>
    <r>
      <rPr>
        <sz val="10"/>
        <color rgb="FF000000"/>
        <rFont val="Times New Roman"/>
        <family val="1"/>
      </rPr>
      <t>(zákona, vyhlášky a pod.)</t>
    </r>
  </si>
  <si>
    <t xml:space="preserve">Oboznámenie sa s reguláciou </t>
  </si>
  <si>
    <t xml:space="preserve">Overenie súladu </t>
  </si>
  <si>
    <t xml:space="preserve">Zmena vnútorných procesov </t>
  </si>
  <si>
    <t>Evidencia a vedenie dokumentácie</t>
  </si>
  <si>
    <t>Zápis alebo aktualizácia údajov v registri/evidencii</t>
  </si>
  <si>
    <t xml:space="preserve">Poskytnutie informácie, oznámenie, vyhlásenie </t>
  </si>
  <si>
    <t xml:space="preserve">Podanie žiadosti, návrhu </t>
  </si>
  <si>
    <t xml:space="preserve">Vypracovanie dokumentu, správy, potvrdenia, dokladu, zmluvy </t>
  </si>
  <si>
    <t xml:space="preserve">Vypracovanie projektu </t>
  </si>
  <si>
    <t xml:space="preserve">Zverejnenie informácie </t>
  </si>
  <si>
    <t xml:space="preserve">Poskytnutie súčinnosti </t>
  </si>
  <si>
    <t>Časový náklad externej služby</t>
  </si>
  <si>
    <r>
      <t xml:space="preserve">
</t>
    </r>
    <r>
      <rPr>
        <sz val="9"/>
        <color theme="1"/>
        <rFont val="Arial"/>
        <family val="2"/>
        <charset val="238"/>
      </rPr>
      <t>Expertný odhad trvania povinností (min.)</t>
    </r>
  </si>
  <si>
    <t>Typ povinnosti</t>
  </si>
  <si>
    <t>Veľkosť povinnosti</t>
  </si>
  <si>
    <t>Vyberte veľkosť</t>
  </si>
  <si>
    <t>malá</t>
  </si>
  <si>
    <t>štandardná</t>
  </si>
  <si>
    <t>veľká</t>
  </si>
  <si>
    <t>Elektronizácia</t>
  </si>
  <si>
    <t>Vyberte typ povinnosti</t>
  </si>
  <si>
    <t>Vyber</t>
  </si>
  <si>
    <t>Čas potrebný na naštudovanie legislatívnej zmeny a pochopenie jej vplyvu na činnosť podnikateľa</t>
  </si>
  <si>
    <t>áno, možné</t>
  </si>
  <si>
    <t>Zistenie potrebných skutočností a porovnanie súčasného stavu s novými zákonnými požiadavkami</t>
  </si>
  <si>
    <t>nie</t>
  </si>
  <si>
    <t>Nastavenie vnútorných procesov s organizácii na zabezpečenie trvalého súladu s novou legislatívou</t>
  </si>
  <si>
    <t>Vyvorenie a vedenie/archivácia dokumentácie v súvislosti so zákonnou zmenou</t>
  </si>
  <si>
    <t>Zápis organizácie a povinných skutočností do požadovaného (verejného) registra, evidencie</t>
  </si>
  <si>
    <t>Poskytnutie informácie,  oznámenia skutočnosti či vyhlásenia verejnému orgánu, alebo tretej strane (verejnosti, zákazníkom, obchodným partnerom)</t>
  </si>
  <si>
    <t>Vypracovanie a poskytnutie informácie, ktorá si žiada rozsiahlejšiu aktivitu na strane podnikateľa (kalkulácie, právne posúdenie a pod.) a v predpísanej podobe. Príjemcom môže byť verejná správa, ale aj tretia strana (zákazník, obchodný partner, verejnosť)</t>
  </si>
  <si>
    <t xml:space="preserve">Vypracovanie súboru dokumentov a procesov v  predpísanej podobe </t>
  </si>
  <si>
    <t>Zverejnenie informácie v predpísanej podobe (informácie pre zákazníkov, verejnosť atdˇ.)</t>
  </si>
  <si>
    <t>Aktívna spolupráca podnikateľa na oprávnenej požiadavke verejného orgánu, alebo tretej strany (zákazníka, obchodného partnera, verejnosti), napr. pri výkone kontroly, odstránení dát a pod.</t>
  </si>
  <si>
    <t xml:space="preserve">Niektoré povinnosti môžu splniť len externé autorizované osoby (certifikácie, revízie, posúdenie zhody...). Podnikateľ ich musí na trhu identifikovať a zjednať s nimi kontrakt. </t>
  </si>
  <si>
    <t>Časová náročnosť (nevypĺňať!)</t>
  </si>
  <si>
    <t>Elektronické splnenie</t>
  </si>
  <si>
    <t>Penalizácia (nevypĺňať!)</t>
  </si>
  <si>
    <t>Časový náklad (nevypĺňať!)</t>
  </si>
  <si>
    <r>
      <t xml:space="preserve">Frekvencia plnenia povinnosti
</t>
    </r>
    <r>
      <rPr>
        <b/>
        <i/>
        <sz val="10"/>
        <color theme="0" tint="-0.499984740745262"/>
        <rFont val="Arial"/>
        <family val="2"/>
        <charset val="238"/>
      </rPr>
      <t>(koeficient nevypĺňať!)</t>
    </r>
  </si>
  <si>
    <t>Frekvencia plnenia povinnosti
(koeficient nevypĺňať!)</t>
  </si>
  <si>
    <t>Zo zoznamu vyberte typ povinnosti, ktorý najlepšie popisuje vami analyzovanú povinnosť. Bližší popis jednotlivých typov viď zoznam nižšie</t>
  </si>
  <si>
    <t>V rámci jedného typu povinností sa môže jednať o štandardný rozash povinnnosti, menší, alebo naopak väčší (nadštandartný) rozsah v rámci jedného typu</t>
  </si>
  <si>
    <t>Časová náročnosť vami zvolenej kombinácie typu a veľkosti povinnosti v minútach (Nevypĺňa úžívateľ!)</t>
  </si>
  <si>
    <t>Súčet časového nákladu a prípadnej penalizácie (Nevypĺňa úžívateľ!)</t>
  </si>
  <si>
    <t>Vyberte frekvenciu plnenie vami analyzovanej povinnosti</t>
  </si>
  <si>
    <t>Koeficient ročnej frekvencie (Nevypĺňa úžívateľ!)</t>
  </si>
  <si>
    <t>Vypracovanie a podanie žiadosti či návrhu verejnému orgánu v časti D.2 Administratívne náklady alternatíva 2 (kalkulačka)</t>
  </si>
  <si>
    <t>jednorazovo</t>
  </si>
  <si>
    <t>nepravidelne</t>
  </si>
  <si>
    <t>Časový náklad schvaľovacieho procesu</t>
  </si>
  <si>
    <t>Pri niektorých povinnostiach je nákladom pre podnikateľa aj dlhší/neistý schvaľovací proces na strane verejnej správy (nutnosť urgovať verejnú správu, dopĺňať informácie a pod.).</t>
  </si>
  <si>
    <t>Termín skoršej transpozície</t>
  </si>
  <si>
    <t xml:space="preserve">Uveďte počet mesiacov o ktoré je regulácia zavedená skôr ako požaduje EÚ. </t>
  </si>
  <si>
    <t>Goldplating celkom</t>
  </si>
  <si>
    <t>1in2out 
celkom</t>
  </si>
  <si>
    <t>Tabuľka č. 1: Zmeny nákladov v prepočte na podnikateľské prostredie, vyhodnotenie mechanizmu znižovania byrokracie a nákladov.</t>
  </si>
  <si>
    <t>Harmonizácia práva EÚ</t>
  </si>
  <si>
    <t>Goldplating áno/nie</t>
  </si>
  <si>
    <t>OUT Goldplating</t>
  </si>
  <si>
    <t>IN Goldplating</t>
  </si>
  <si>
    <t>Goldplating 
IN</t>
  </si>
  <si>
    <t>Goldplating
OUT</t>
  </si>
  <si>
    <t>Goldplating
Celkom</t>
  </si>
  <si>
    <t>Vpyv 
1in2out 
Celkom</t>
  </si>
  <si>
    <t xml:space="preserve">Vplyv na kategóriu dotk. subjektov </t>
  </si>
  <si>
    <t xml:space="preserve">3b)  Navýšenie  požiadaviek nad rámec minimálnych požiadaviek smernice EÚ, </t>
  </si>
  <si>
    <t xml:space="preserve">3c)  Nevyužitie možnosti (alebo výnimky), ktorá by udržala požiadavky smernice v minimálnej miere </t>
  </si>
  <si>
    <t xml:space="preserve">3e)  Skoršia transpozícia  - zavedenie transpozície pred termínom ktorý určuje smernica EÚ. </t>
  </si>
  <si>
    <t xml:space="preserve">3f)   Zachovanie existujúcej právnej úpravy (existujúcich vnútroštátnych požiadaviek), </t>
  </si>
  <si>
    <t>3g)  Iný typ goldplatingu</t>
  </si>
  <si>
    <t>1.SK</t>
  </si>
  <si>
    <t>2. EÚ úplná harmonizácia</t>
  </si>
  <si>
    <t>3a) Rozšírenie rozsahu pôsobnosti smernice na subjekty nad rámec minimálnych požiadaviek smernice EÚ</t>
  </si>
  <si>
    <t>In (zvyšuje náklady)</t>
  </si>
  <si>
    <t>vyberte</t>
  </si>
  <si>
    <t>Out (znižuje náklady)</t>
  </si>
  <si>
    <t>Priame finančné náklady
A. Dane, odvody, clá  a poplatky, ktorých cieľom je znižovať negatívne externality (EUR)</t>
  </si>
  <si>
    <t xml:space="preserve">3d)  Uplatňovanie prísnejších sankcií a iných vymáhacích mechanizmov nad rámec minimálnych požiadaviek smernice </t>
  </si>
  <si>
    <t>Vplyv na PP 
áno/ nie</t>
  </si>
  <si>
    <t>Identifikujte typy nákladov, ktoré mení regulácia. Vyplňte len tie náklady, ktoré daná regulácia obsahuje. Vypočítajte jednotlivé typy nákladov regulácie.</t>
  </si>
  <si>
    <t>Druh vplyvu
In (zvyšuje náklady) / Out (znižuje náklady) / Nemení sa</t>
  </si>
  <si>
    <r>
      <t xml:space="preserve">Druh vplyvu
</t>
    </r>
    <r>
      <rPr>
        <sz val="10"/>
        <color rgb="FF000000"/>
        <rFont val="Times New Roman"/>
        <family val="1"/>
      </rPr>
      <t>In (zvyšuje náklady) / 
Out (znižuje náklady) / Nemení sa</t>
    </r>
  </si>
  <si>
    <t xml:space="preserve">Pôvod regulácie
SK / EÚ úplná harm./ goldplating
</t>
  </si>
  <si>
    <r>
      <t xml:space="preserve">Pôvod regulácie: 
</t>
    </r>
    <r>
      <rPr>
        <sz val="10"/>
        <color rgb="FF000000"/>
        <rFont val="Times New Roman"/>
        <family val="1"/>
      </rPr>
      <t xml:space="preserve">SK/EÚ úplná harm./
goldplating
</t>
    </r>
  </si>
  <si>
    <t>Nemení sa</t>
  </si>
  <si>
    <r>
      <t>Pôvod regulácie</t>
    </r>
    <r>
      <rPr>
        <sz val="9"/>
        <color theme="1"/>
        <rFont val="Arial"/>
        <family val="2"/>
        <charset val="238"/>
      </rPr>
      <t>:
(SK / EÚ úplná harm./ goldplating)</t>
    </r>
  </si>
  <si>
    <r>
      <t xml:space="preserve">Druh vplyvu
</t>
    </r>
    <r>
      <rPr>
        <sz val="9"/>
        <color theme="1"/>
        <rFont val="Arial"/>
        <family val="2"/>
        <charset val="238"/>
      </rPr>
      <t>In (zvyšuje náklady) / 
Out (znižuje náklady) / Nemení sa</t>
    </r>
  </si>
  <si>
    <t>IN 
(pre výpočet Goldplating 
Nemení sa)</t>
  </si>
  <si>
    <r>
      <t xml:space="preserve">Definujte kategóriu vplyvu/ vyberte jednu z možností:
- </t>
    </r>
    <r>
      <rPr>
        <b/>
        <sz val="10"/>
        <color theme="1"/>
        <rFont val="Arial"/>
        <family val="2"/>
        <charset val="238"/>
      </rPr>
      <t>Negatívny</t>
    </r>
    <r>
      <rPr>
        <sz val="10"/>
        <color theme="1"/>
        <rFont val="Arial"/>
        <family val="2"/>
      </rPr>
      <t xml:space="preserve"> - In - regulácia negatívne vplýva na podnikateľské prostredie
- </t>
    </r>
    <r>
      <rPr>
        <b/>
        <sz val="10"/>
        <color theme="1"/>
        <rFont val="Arial"/>
        <family val="2"/>
        <charset val="238"/>
      </rPr>
      <t>Pozitívny</t>
    </r>
    <r>
      <rPr>
        <sz val="10"/>
        <color theme="1"/>
        <rFont val="Arial"/>
        <family val="2"/>
      </rPr>
      <t xml:space="preserve"> - Out - regulácia pozitívne vplýva na podnikateľské prostredie, t.j. odstraňuje administratívnu záťaž, náklady, atď.
- </t>
    </r>
    <r>
      <rPr>
        <b/>
        <sz val="10"/>
        <color theme="1"/>
        <rFont val="Arial"/>
        <family val="2"/>
        <charset val="238"/>
      </rPr>
      <t xml:space="preserve">Nemení sa - </t>
    </r>
    <r>
      <rPr>
        <sz val="10"/>
        <color theme="1"/>
        <rFont val="Arial"/>
        <family val="2"/>
        <charset val="238"/>
      </rPr>
      <t xml:space="preserve">táto možnosť sa vyberá iba v prípade goldplatingu 3c a 3f </t>
    </r>
  </si>
  <si>
    <t xml:space="preserve">Vyberte jednu z možností pôvodu regulácie. 
1.    SK
2.    EÚ úplná harmonizácia (vrátane vstupných nákladov zavedenia transpozície)
3.    EÚ Transpozícia s možnosťou voľby 
        3a)  Rozšírenie rozsahu pôsobnosti smernice na subjekty nad rámec minimálnych požiadaviek smernice EÚ
        3b)  Navýšenie  požiadaviek nad rámec minimálnych požiadaviek smernice EÚ, 
        3c)  Nevyužitie možnosti (alebo výnimky), ktorá by udržala požiadavky smernice v minimálnej miere 
        3d)  Uplatňovanie prísnejších sankcií a iných vymáhacích mechanizmov nad rámec minimálnych požiadaviek smernice (pokiaľ nejde o vplyv podľa časti 3.4 tejto analýzy),
        3e)  Skoršia transpozícia  - zavedenie transpozície pred termínom ktorý určuje smernica EÚ. 
        3f)   Zachovanie existujúcej právnej úpravy (existujúcich vnútroštátnych požiadaviek), 
        3g)  Iný typ goldplatingu
V prípade, ak ide o transpozíciu legislatívy EÚ pri ktorej dochádza ku goldplatingu, je pre každú reguláciu potrebné vyplniť 2 riadky. V prvom riadku bude uvedený vplyv transpozície EÚ bez godlplatingu  (v prípade možnosti voľby tej najlacnejšej z možností). V ďašom riadku bude vyčíslený vplyv goldplatingu. V prípade, ak je regulácia navrhovaná s viacerými druhmi goldplatingu, je potrebné každý druh goldplatingu rozpísať do samostatného riadku.    
</t>
  </si>
  <si>
    <t>týždenne</t>
  </si>
  <si>
    <t>In pre výpočet "Goldplating Nemení sa"</t>
  </si>
  <si>
    <t>C. Sankcie a pokuty</t>
  </si>
  <si>
    <r>
      <t xml:space="preserve">C. Sankcie a pokuty
</t>
    </r>
    <r>
      <rPr>
        <sz val="10"/>
        <rFont val="Arial"/>
        <family val="2"/>
        <charset val="238"/>
      </rPr>
      <t>(ročný vplyv na kategóriu dotkn. sub. v EUR)</t>
    </r>
  </si>
  <si>
    <r>
      <rPr>
        <b/>
        <sz val="10"/>
        <rFont val="Arial"/>
        <family val="2"/>
      </rPr>
      <t xml:space="preserve">Priame finančné náklady 
B. Iné </t>
    </r>
    <r>
      <rPr>
        <b/>
        <sz val="10"/>
        <rFont val="Arial"/>
        <family val="2"/>
      </rPr>
      <t xml:space="preserve">
</t>
    </r>
    <r>
      <rPr>
        <sz val="10"/>
        <rFont val="Arial"/>
        <family val="2"/>
      </rPr>
      <t>(EUR)</t>
    </r>
  </si>
  <si>
    <r>
      <t>E</t>
    </r>
    <r>
      <rPr>
        <b/>
        <sz val="10"/>
        <color theme="1"/>
        <rFont val="Arial"/>
        <family val="2"/>
      </rPr>
      <t>.1 Administratívne náklady</t>
    </r>
    <r>
      <rPr>
        <sz val="10"/>
        <color theme="1"/>
        <rFont val="Arial"/>
        <family val="2"/>
        <charset val="238"/>
      </rPr>
      <t xml:space="preserve"> alternatíva 1 (expertný odhad)</t>
    </r>
  </si>
  <si>
    <r>
      <t>D</t>
    </r>
    <r>
      <rPr>
        <b/>
        <sz val="10"/>
        <rFont val="Arial"/>
        <family val="2"/>
        <charset val="238"/>
      </rPr>
      <t xml:space="preserve">. Nepriame finančné náklady
Iné 
</t>
    </r>
    <r>
      <rPr>
        <sz val="10"/>
        <rFont val="Arial"/>
        <family val="2"/>
      </rPr>
      <t xml:space="preserve"> (EUR)</t>
    </r>
  </si>
  <si>
    <r>
      <t>E</t>
    </r>
    <r>
      <rPr>
        <b/>
        <sz val="10"/>
        <rFont val="Arial"/>
        <family val="2"/>
      </rPr>
      <t xml:space="preserve">. </t>
    </r>
    <r>
      <rPr>
        <b/>
        <sz val="10"/>
        <rFont val="Arial"/>
        <family val="2"/>
        <charset val="238"/>
      </rPr>
      <t xml:space="preserve">Administratívne náklady
</t>
    </r>
    <r>
      <rPr>
        <sz val="10"/>
        <rFont val="Arial"/>
        <family val="2"/>
      </rPr>
      <t xml:space="preserve"> (EUR)</t>
    </r>
  </si>
  <si>
    <t>Priame finančné náklady 
B. Iné 
(EUR)</t>
  </si>
  <si>
    <t>Nepriame finančné náklady
D. Iné (EUR)</t>
  </si>
  <si>
    <t>E. Administratívne náklady (EUR)</t>
  </si>
  <si>
    <r>
      <t>D.</t>
    </r>
    <r>
      <rPr>
        <b/>
        <sz val="10"/>
        <rFont val="Arial"/>
        <family val="2"/>
        <charset val="238"/>
      </rPr>
      <t>Nepriame finančné náklady</t>
    </r>
    <r>
      <rPr>
        <sz val="10"/>
        <rFont val="Arial"/>
        <family val="2"/>
      </rPr>
      <t xml:space="preserve"> i (EUR)</t>
    </r>
  </si>
  <si>
    <r>
      <t xml:space="preserve">E. </t>
    </r>
    <r>
      <rPr>
        <b/>
        <sz val="10"/>
        <rFont val="Arial"/>
        <family val="2"/>
        <charset val="238"/>
      </rPr>
      <t xml:space="preserve">Administratívne náklady </t>
    </r>
    <r>
      <rPr>
        <sz val="10"/>
        <rFont val="Arial"/>
        <family val="2"/>
      </rPr>
      <t>(EUR)</t>
    </r>
  </si>
  <si>
    <t>D. Nepriame finančné náklady</t>
  </si>
  <si>
    <t>kontrola - musí byť 0</t>
  </si>
  <si>
    <r>
      <t xml:space="preserve">B. Iné poplatky
</t>
    </r>
    <r>
      <rPr>
        <sz val="9"/>
        <rFont val="Arial"/>
        <family val="2"/>
        <charset val="238"/>
      </rPr>
      <t>(na 1 podnikateľa v EUR)</t>
    </r>
  </si>
  <si>
    <r>
      <t xml:space="preserve">D. Iné nepriame náklady 
</t>
    </r>
    <r>
      <rPr>
        <sz val="9"/>
        <color theme="1"/>
        <rFont val="Arial"/>
        <family val="2"/>
        <charset val="238"/>
      </rPr>
      <t>(na 1 podnikateľa (EUR)</t>
    </r>
  </si>
  <si>
    <t>Vplyv na PP 
áno/nie
pre nemení sa</t>
  </si>
  <si>
    <t xml:space="preserve">Vpyv 
1in2out 
IN
</t>
  </si>
  <si>
    <t xml:space="preserve">Vpyv 
1in2out 
OUT
</t>
  </si>
  <si>
    <t xml:space="preserve">Koeficient pre
"skoršia transpozícia" </t>
  </si>
  <si>
    <t>In pre tabuľku 1</t>
  </si>
  <si>
    <t>Out pre tabuľku 1</t>
  </si>
  <si>
    <t>jednorázovo</t>
  </si>
  <si>
    <r>
      <t>Nep</t>
    </r>
    <r>
      <rPr>
        <b/>
        <sz val="10"/>
        <color theme="1"/>
        <rFont val="Arial"/>
        <family val="2"/>
      </rPr>
      <t xml:space="preserve">riame finančné náklady 
C. Sankcie a pokuty
</t>
    </r>
    <r>
      <rPr>
        <sz val="10"/>
        <color theme="1"/>
        <rFont val="Arial"/>
        <family val="2"/>
      </rPr>
      <t>(EUR)</t>
    </r>
  </si>
  <si>
    <t>Nepriame finančné náklady 
C. Sankcie a pokuty
(EUR)</t>
  </si>
  <si>
    <t>B. Iné poplatky (na 1 podnikateľa v EUR)</t>
  </si>
  <si>
    <t>A. Dane, odvody a clá a poplatky, ktorých cieľom je znižovať negatívne externality (ročný vplyv na kategóriu v EUR)</t>
  </si>
  <si>
    <t>Priame náklady: Priame náklady: uveďte len ak regulácia zakladá/upravuje výšku nákladov pre poplatky, sankcie a pokuty. Použite údaje z analýzy vplyvov na rozpočet verejnej správy (tabuľka č. 3). V tejto časti uveďte tiež očakávané zvýšenie poplatkov inštitúciám, ktoré nie sú súčasťou rozpočtu verejnej správy (napr. komory, asociácie atď.). Uveďťe výšku poplatku v EUR a jeho frekvenciu. 
Priame finančné náklady poplatky – poplatky štátu alebo príslušnému orgánu verejnej správy (napr. poplatok za vystavenie stavebného povolenia, poplatok pre SOZA a iné).</t>
  </si>
  <si>
    <t>C. Sankcie a pokuty (ročný vplyv na kategóriu dotknutých subjektov)</t>
  </si>
  <si>
    <t>D.Nepriame finančné náklady</t>
  </si>
  <si>
    <t>E.Administratívne náklady</t>
  </si>
  <si>
    <t>E. Administratívne náklady</t>
  </si>
  <si>
    <r>
      <t xml:space="preserve">F. Úplná harmonizácia práva EÚ
</t>
    </r>
    <r>
      <rPr>
        <i/>
        <sz val="8"/>
        <color theme="1"/>
        <rFont val="Times New Roman"/>
        <family val="1"/>
      </rPr>
      <t>(okrem daní, odvodov, ciel a poplatkov, ktorých cieľom je znižovať negatívne externality)</t>
    </r>
  </si>
  <si>
    <t>G. Goldplating</t>
  </si>
  <si>
    <t>V prípade nemožnosti elektronického splnenia sa automaticky priráta časová penalizácia 60 minút (Nevypĺňa úžívateľ!)</t>
  </si>
  <si>
    <t xml:space="preserve">Ak je možné danú povinnosť splniť elektronicky, výberte možnosť áno. Ak je nutné "papierové" splnenie, vyberte nie. </t>
  </si>
  <si>
    <r>
      <rPr>
        <b/>
        <sz val="10"/>
        <color theme="1"/>
        <rFont val="Arial"/>
        <family val="2"/>
        <charset val="238"/>
      </rPr>
      <t>malá</t>
    </r>
    <r>
      <rPr>
        <sz val="10"/>
        <color theme="1"/>
        <rFont val="Arial"/>
        <family val="2"/>
      </rPr>
      <t xml:space="preserve">
(min)</t>
    </r>
  </si>
  <si>
    <r>
      <rPr>
        <b/>
        <sz val="10"/>
        <color theme="1"/>
        <rFont val="Arial"/>
        <family val="2"/>
        <charset val="238"/>
      </rPr>
      <t>štandardná</t>
    </r>
    <r>
      <rPr>
        <sz val="10"/>
        <color theme="1"/>
        <rFont val="Arial"/>
        <family val="2"/>
      </rPr>
      <t xml:space="preserve">
(min)</t>
    </r>
  </si>
  <si>
    <r>
      <rPr>
        <b/>
        <sz val="10"/>
        <color theme="1"/>
        <rFont val="Arial"/>
        <family val="2"/>
        <charset val="238"/>
      </rPr>
      <t>veľká</t>
    </r>
    <r>
      <rPr>
        <sz val="10"/>
        <color theme="1"/>
        <rFont val="Arial"/>
        <family val="2"/>
      </rPr>
      <t xml:space="preserve">
(min)</t>
    </r>
  </si>
  <si>
    <t xml:space="preserve">Frekvencia plnenia povinností </t>
  </si>
  <si>
    <r>
      <t>Výber frekvencie plnenia povinností pre priame,</t>
    </r>
    <r>
      <rPr>
        <i/>
        <sz val="9.5"/>
        <color rgb="FF000000"/>
        <rFont val="Arial"/>
        <family val="2"/>
        <charset val="238"/>
      </rPr>
      <t xml:space="preserve"> nepriame finančné a administratívne náklady</t>
    </r>
  </si>
  <si>
    <t>Výber pre "Elektronické plnenie"</t>
  </si>
  <si>
    <t>penalizácia 0 minút</t>
  </si>
  <si>
    <t>penalizácia 60 minút</t>
  </si>
  <si>
    <t>Vysvetlivky</t>
  </si>
  <si>
    <t xml:space="preserve">Penalizácia </t>
  </si>
  <si>
    <t>na celé podnikateľské prostredie</t>
  </si>
  <si>
    <t>Popis jednotlivých stĺpcov v časti E.2 Administratívne náklady alternatíva 2 (kalkulačka)</t>
  </si>
  <si>
    <t>Popis jednotlivých typov povinností v časti E.2 Administratívne náklady alternatíva 2 (kalkulačka)</t>
  </si>
  <si>
    <r>
      <t>E</t>
    </r>
    <r>
      <rPr>
        <b/>
        <sz val="10"/>
        <color theme="1"/>
        <rFont val="Arial"/>
        <family val="2"/>
      </rPr>
      <t>2 Administratívne náklady</t>
    </r>
    <r>
      <rPr>
        <sz val="10"/>
        <color theme="1"/>
        <rFont val="Arial"/>
        <family val="2"/>
        <charset val="238"/>
      </rPr>
      <t xml:space="preserve"> alternatíva 2 (kalkulačka) 
P</t>
    </r>
    <r>
      <rPr>
        <i/>
        <sz val="10"/>
        <color theme="1"/>
        <rFont val="Arial"/>
        <family val="2"/>
      </rPr>
      <t>ozri hárok "vysvetlivky - kalkulačka E.2"</t>
    </r>
  </si>
  <si>
    <t>EU IN  
(iba B+D+E pre výpočet 1in2out)</t>
  </si>
  <si>
    <t>EU OUT 
(iba B+D+E pre výpočet 1in2out)</t>
  </si>
  <si>
    <r>
      <rPr>
        <b/>
        <sz val="10"/>
        <rFont val="Arial"/>
        <family val="2"/>
        <charset val="238"/>
      </rPr>
      <t>Nepriame finančné náklady</t>
    </r>
    <r>
      <rPr>
        <sz val="10"/>
        <rFont val="Arial"/>
        <family val="2"/>
      </rPr>
      <t xml:space="preserve"> i (EUR)
D. Iné</t>
    </r>
  </si>
  <si>
    <r>
      <t>H</t>
    </r>
    <r>
      <rPr>
        <b/>
        <i/>
        <sz val="10"/>
        <color theme="1"/>
        <rFont val="Times New Roman"/>
        <family val="1"/>
        <charset val="238"/>
      </rPr>
      <t>.</t>
    </r>
    <r>
      <rPr>
        <i/>
        <sz val="10"/>
        <color theme="1"/>
        <rFont val="Times New Roman"/>
        <family val="1"/>
      </rPr>
      <t xml:space="preserve"> Náklady okrem výnimiek = B+D+E-F</t>
    </r>
  </si>
  <si>
    <t>Spolu = A+B+C+D+E</t>
  </si>
  <si>
    <r>
      <t xml:space="preserve">Zrozumiteľný a stručný opis regulácie </t>
    </r>
    <r>
      <rPr>
        <sz val="10"/>
        <color theme="1"/>
        <rFont val="Arial"/>
        <family val="2"/>
        <charset val="238"/>
      </rPr>
      <t xml:space="preserve">
(dôvod zvýšenia/zníženia nákladov na PP a dôvod ponechania nákladov na PP, ktoré su goldplatingom)</t>
    </r>
  </si>
  <si>
    <r>
      <t xml:space="preserve">Počet dotkn. subjektov spolu
</t>
    </r>
    <r>
      <rPr>
        <sz val="9"/>
        <color theme="1"/>
        <rFont val="Arial"/>
        <family val="2"/>
        <charset val="238"/>
      </rPr>
      <t>(v prípade objektívnej nedostupnosti údaja použite expertný odhad)</t>
    </r>
  </si>
  <si>
    <r>
      <t xml:space="preserve">Aministratívne náklady: vyplňte, len ak regulácia zakladá administratívne náklady. Predkladateľ si vyberie z nasledovných alternatív:
alternatíva č. 1: expertný odhad (ak predkladateľ vie odhadnúť sám časovú náročnosť pre konkrétny administratívny úkon, alebo ak sa úkon nenachádza medzi 10 štandardnými typmi úkonov)
alternatíva č. 2: štandardná časová náročnosť v minútach </t>
    </r>
    <r>
      <rPr>
        <sz val="10"/>
        <color rgb="FFFF0000"/>
        <rFont val="Arial"/>
        <family val="2"/>
        <charset val="238"/>
      </rPr>
      <t>(</t>
    </r>
    <r>
      <rPr>
        <i/>
        <sz val="10"/>
        <color rgb="FFFF0000"/>
        <rFont val="Arial"/>
        <family val="2"/>
        <charset val="238"/>
      </rPr>
      <t xml:space="preserve">výber z 13 možností podľa nižšie uvedenej tabuľky). </t>
    </r>
    <r>
      <rPr>
        <sz val="10"/>
        <color theme="1"/>
        <rFont val="Arial"/>
        <family val="2"/>
      </rPr>
      <t xml:space="preserve">
Frekvencia plnenia povinnosti: vyberte jednu z možností podľa nižšie uvedenej tabuľky.
</t>
    </r>
    <r>
      <rPr>
        <i/>
        <sz val="10"/>
        <color theme="1"/>
        <rFont val="Arial"/>
        <family val="2"/>
        <charset val="238"/>
      </rPr>
      <t xml:space="preserve">Administratívne náklady – náklady spojené s administratívnymi úkonmi pri plnení informačnej povinnosti, ktoré musí podnikateľ vykonať na zabezpečenie súladu s reguláciou. Ide o nákladové vyjadrenie času, ktorý strávi podnikateľ realizáciou konkrétnych činností </t>
    </r>
    <r>
      <rPr>
        <sz val="10"/>
        <color theme="1"/>
        <rFont val="Arial"/>
        <family val="2"/>
      </rPr>
      <t>vyžadovaných reguláciou  (napr. vypracovanie dokumentu, vedenie evidencie a archivácia, oznamovanie skutočností, predloženie dokladov, spracovanie žiadosti a iné).</t>
    </r>
  </si>
  <si>
    <r>
      <t xml:space="preserve">Lokalizácia  
</t>
    </r>
    <r>
      <rPr>
        <sz val="9"/>
        <color theme="1"/>
        <rFont val="Arial"/>
        <family val="2"/>
        <charset val="238"/>
      </rPr>
      <t>(§, ods., čl.,...)</t>
    </r>
  </si>
  <si>
    <t>Lokalizácia
(§, ods., čl.,...)</t>
  </si>
  <si>
    <t xml:space="preserve">Počet dotk. subjektov spolu </t>
  </si>
  <si>
    <t>Uveďte počet dotknutých subjektov v posudzovanej kategórii. Táto hodnota nemusí nutne predstavovať počet dotknutých subjektov v pravom zmysle slova. Predkladateľ môže uviesť napr. priemerný počet podaných žiadostí, oznámení, resp. môže uviesť počet realizovaných úkonov podnikateľskými subjektami počas sledovaného obdobia.</t>
  </si>
  <si>
    <t xml:space="preserve">Nepriame náklady: uveďte len ak regulácia zakladá/upravuje výšku nákladov pre sankcie a pokuty. Použite údaje z analýzy vplyvov na rozpočet verejnej správy (tabuľka č. 3). Ide o ročný vplyv na 1 podnikateľský subjekt v EUR.
Sankcie a pokuty kvantifikujte podľa nasledovného kľúča:
1. Nové pokuty
a) vynucovací charakter (počet subjektov x hodnota sankcie)
b) úhrada pokuty nahrádza povinnosť (počet subjektov x hodnota sankcie) – (počet subjektov x hodnota sankcie)
-počet subjektov sa určí ako priemer právoplatne udelených pokút za posledných 5 rokov pripodobnenej existujúcej pokuty
2. Zmena pri existujúce pokuty
a) vynucovací charakter (počet subjektov x hodnota sankcie)
b) úhrada pokuty nahrádza povinnosť (počet subjektov x hodnota sankcie) – (počet subjektov x hodnota sankcie)
-počet subjektov sa určí ako priemer právoplatne udelených pokút za posledných 5 rokov podľa historických dát (v prípade, že nie sú dáta, rovnako sa pokuta pripodobňuje)
3. Zrušenie pokút
a) vynucovací charakter (počet subjektov x hodnota sankcie)
b) úhrada pokuty nahrádza povinnosť (počet subjektov x hodnota sankcie) – (počet subjektov x hodnota sankcie)
-počet subjektov sa určí ako priemer právoplatne udelených pokút za posledných 5 rokov podľa historických dát (v prípade, že nie sú dáta, rovnako sa pokuta pripodobňuje)
-pripodobnenie je určené podľa nasledujúcich kritérií:
1. rovnaká skupina subjektov
2. podobný počet subjektov
3. podobná výška pokút
4. iné odvetvie
Pri intervalových pokutách sa berie do úvahy priemer udelených pokút. 
Pripodobňovanie pokút sa vykoná len v prípade, ak je to možné. 
</t>
  </si>
  <si>
    <t xml:space="preserve">koeficient </t>
  </si>
  <si>
    <r>
      <t>E</t>
    </r>
    <r>
      <rPr>
        <b/>
        <sz val="10"/>
        <color theme="1"/>
        <rFont val="Arial"/>
        <family val="2"/>
        <charset val="238"/>
      </rPr>
      <t>. Administratívne náklady</t>
    </r>
    <r>
      <rPr>
        <sz val="10"/>
        <color theme="1"/>
        <rFont val="Arial"/>
        <family val="2"/>
        <charset val="238"/>
      </rPr>
      <t xml:space="preserve"> (časová náročnosť povinnosti) </t>
    </r>
    <r>
      <rPr>
        <b/>
        <i/>
        <sz val="10"/>
        <color rgb="FFFF0000"/>
        <rFont val="Arial"/>
        <family val="2"/>
        <charset val="238"/>
      </rPr>
      <t>Vyplňte len jednu z alternatív 1 alebo 2</t>
    </r>
  </si>
  <si>
    <t>EU IN  
(iba A+C pre výpočet 1in2out)</t>
  </si>
  <si>
    <t>EU OUT 
(iba A+C pre výpočet 1in2out)</t>
  </si>
  <si>
    <r>
      <rPr>
        <b/>
        <sz val="10"/>
        <rFont val="Arial"/>
        <family val="2"/>
      </rPr>
      <t xml:space="preserve">Priame finančné náklady 
B. Iné poplatky
</t>
    </r>
    <r>
      <rPr>
        <sz val="10"/>
        <rFont val="Arial"/>
        <family val="2"/>
      </rPr>
      <t>(EUR)</t>
    </r>
  </si>
  <si>
    <r>
      <rPr>
        <b/>
        <sz val="11"/>
        <color theme="1"/>
        <rFont val="Arial"/>
        <family val="2"/>
        <charset val="238"/>
      </rPr>
      <t>Nepriame finančné náklady, 
pokuty a sankcie</t>
    </r>
    <r>
      <rPr>
        <sz val="10"/>
        <color theme="1"/>
        <rFont val="Arial"/>
        <family val="2"/>
        <charset val="238"/>
      </rPr>
      <t xml:space="preserve">
</t>
    </r>
  </si>
  <si>
    <r>
      <rPr>
        <b/>
        <sz val="10"/>
        <rFont val="Arial"/>
        <family val="2"/>
        <charset val="238"/>
      </rPr>
      <t xml:space="preserve">Nepriame finančné náklady
D. Iné nepriame náklady
</t>
    </r>
    <r>
      <rPr>
        <sz val="10"/>
        <rFont val="Arial"/>
        <family val="2"/>
      </rPr>
      <t xml:space="preserve"> (EUR)</t>
    </r>
  </si>
  <si>
    <r>
      <rPr>
        <b/>
        <sz val="10"/>
        <color theme="1"/>
        <rFont val="Arial"/>
        <family val="2"/>
        <charset val="238"/>
      </rPr>
      <t>Nep</t>
    </r>
    <r>
      <rPr>
        <b/>
        <sz val="10"/>
        <color theme="1"/>
        <rFont val="Arial"/>
        <family val="2"/>
      </rPr>
      <t xml:space="preserve">riame finančné náklady 
C. Sankcie a pokuty
</t>
    </r>
    <r>
      <rPr>
        <sz val="10"/>
        <color theme="1"/>
        <rFont val="Arial"/>
        <family val="2"/>
      </rPr>
      <t>(EUR)</t>
    </r>
  </si>
  <si>
    <t>Priemerná cena práce v EUR za rok 2023 (priemerná mesačná mzda + odvody)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</si>
</sst>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_);_(* \(#,##0.00\);_(* &quot;-&quot;??_);_(@_)"/>
    <numFmt numFmtId="165" formatCode="0.0"/>
    <numFmt numFmtId="166" formatCode="_(* #,##0_);_(* \(#,##0\);_(* &quot;-&quot;??_);_(@_)"/>
    <numFmt numFmtId="167" formatCode="dd/mm/yy"/>
  </numFmts>
  <fonts count="91" x14ac:knownFonts="1">
    <font>
      <sz val="10"/>
      <color theme="1"/>
      <name val="Arial"/>
      <family val="2"/>
    </font>
    <font>
      <sz val="11"/>
      <color theme="1"/>
      <name val="Calibri"/>
      <family val="2"/>
      <charset val="238"/>
      <scheme val="minor"/>
    </font>
    <font>
      <sz val="11"/>
      <color theme="1"/>
      <name val="Calibri"/>
      <family val="2"/>
      <scheme val="minor"/>
    </font>
    <font>
      <sz val="10"/>
      <name val="Arial"/>
      <family val="2"/>
      <charset val="238"/>
    </font>
    <font>
      <sz val="11"/>
      <color theme="1"/>
      <name val="Calibri"/>
      <family val="2"/>
      <charset val="238"/>
      <scheme val="minor"/>
    </font>
    <font>
      <b/>
      <sz val="10"/>
      <color theme="0"/>
      <name val="Arial"/>
      <family val="2"/>
    </font>
    <font>
      <b/>
      <i/>
      <sz val="10"/>
      <color theme="0"/>
      <name val="Arial"/>
      <family val="2"/>
    </font>
    <font>
      <b/>
      <sz val="10"/>
      <name val="Arial"/>
      <family val="2"/>
    </font>
    <font>
      <sz val="10"/>
      <name val="Arial"/>
      <family val="2"/>
    </font>
    <font>
      <sz val="10"/>
      <color theme="0"/>
      <name val="Arial"/>
      <family val="2"/>
    </font>
    <font>
      <i/>
      <sz val="10"/>
      <color theme="0"/>
      <name val="Arial"/>
      <family val="2"/>
    </font>
    <font>
      <i/>
      <sz val="10"/>
      <name val="Arial"/>
      <family val="2"/>
    </font>
    <font>
      <sz val="10"/>
      <color theme="1"/>
      <name val="Arial"/>
      <family val="2"/>
    </font>
    <font>
      <sz val="9.5"/>
      <color rgb="FF000000"/>
      <name val="Arial"/>
      <family val="2"/>
    </font>
    <font>
      <i/>
      <sz val="9.5"/>
      <color rgb="FF000000"/>
      <name val="Arial"/>
      <family val="2"/>
    </font>
    <font>
      <sz val="10"/>
      <color theme="0"/>
      <name val="Arial"/>
      <family val="2"/>
      <charset val="238"/>
    </font>
    <font>
      <b/>
      <sz val="11"/>
      <color theme="0"/>
      <name val="Arial"/>
      <family val="2"/>
      <charset val="238"/>
    </font>
    <font>
      <b/>
      <sz val="10"/>
      <color rgb="FF00B0F0"/>
      <name val="Arial"/>
      <family val="2"/>
    </font>
    <font>
      <b/>
      <i/>
      <sz val="10"/>
      <color rgb="FF00B0F0"/>
      <name val="Arial"/>
      <family val="2"/>
    </font>
    <font>
      <b/>
      <sz val="10"/>
      <color rgb="FF77AC00"/>
      <name val="Arial"/>
      <family val="2"/>
    </font>
    <font>
      <b/>
      <i/>
      <sz val="10"/>
      <color rgb="FF77AC00"/>
      <name val="Arial"/>
      <family val="2"/>
    </font>
    <font>
      <b/>
      <sz val="10"/>
      <color rgb="FF00B0F0"/>
      <name val="Arial"/>
      <family val="2"/>
      <charset val="238"/>
    </font>
    <font>
      <b/>
      <sz val="10"/>
      <color rgb="FF77AC00"/>
      <name val="Arial"/>
      <family val="2"/>
      <charset val="238"/>
    </font>
    <font>
      <b/>
      <sz val="10"/>
      <color rgb="FF000000"/>
      <name val="Arial"/>
      <family val="2"/>
    </font>
    <font>
      <i/>
      <sz val="8"/>
      <color rgb="FF000000"/>
      <name val="Arial"/>
      <family val="2"/>
    </font>
    <font>
      <i/>
      <sz val="8"/>
      <name val="Arial"/>
      <family val="2"/>
    </font>
    <font>
      <sz val="8"/>
      <color theme="1"/>
      <name val="Arial"/>
      <family val="2"/>
    </font>
    <font>
      <b/>
      <sz val="10"/>
      <color theme="1"/>
      <name val="Arial"/>
      <family val="2"/>
    </font>
    <font>
      <b/>
      <sz val="11"/>
      <color theme="1"/>
      <name val="Calibri"/>
      <family val="2"/>
      <charset val="238"/>
      <scheme val="minor"/>
    </font>
    <font>
      <i/>
      <sz val="11"/>
      <color theme="1"/>
      <name val="Calibri"/>
      <family val="2"/>
      <charset val="238"/>
      <scheme val="minor"/>
    </font>
    <font>
      <b/>
      <sz val="11"/>
      <name val="Calibri"/>
      <family val="2"/>
      <charset val="238"/>
      <scheme val="minor"/>
    </font>
    <font>
      <b/>
      <sz val="14"/>
      <color theme="0"/>
      <name val="Calibri"/>
      <family val="2"/>
      <charset val="238"/>
      <scheme val="minor"/>
    </font>
    <font>
      <sz val="12"/>
      <color theme="1"/>
      <name val="Calibri"/>
      <family val="2"/>
      <charset val="238"/>
      <scheme val="minor"/>
    </font>
    <font>
      <b/>
      <sz val="10"/>
      <color theme="1"/>
      <name val="Arial"/>
      <family val="2"/>
      <charset val="238"/>
    </font>
    <font>
      <b/>
      <sz val="10"/>
      <name val="Arial"/>
      <family val="2"/>
      <charset val="238"/>
    </font>
    <font>
      <b/>
      <sz val="14"/>
      <name val="Arial"/>
      <family val="2"/>
    </font>
    <font>
      <i/>
      <sz val="10"/>
      <color theme="1"/>
      <name val="Arial"/>
      <family val="2"/>
      <charset val="238"/>
    </font>
    <font>
      <b/>
      <sz val="9.5"/>
      <name val="Arial"/>
      <family val="2"/>
    </font>
    <font>
      <i/>
      <sz val="10"/>
      <color rgb="FFFF0000"/>
      <name val="Arial"/>
      <family val="2"/>
    </font>
    <font>
      <i/>
      <sz val="11"/>
      <color theme="1"/>
      <name val="Times New Roman"/>
      <family val="1"/>
    </font>
    <font>
      <b/>
      <i/>
      <sz val="10"/>
      <color theme="1"/>
      <name val="Times New Roman"/>
      <family val="1"/>
    </font>
    <font>
      <b/>
      <sz val="10"/>
      <color rgb="FF000000"/>
      <name val="Times New Roman"/>
      <family val="1"/>
    </font>
    <font>
      <sz val="10"/>
      <color theme="1"/>
      <name val="Times New Roman"/>
      <family val="1"/>
    </font>
    <font>
      <i/>
      <sz val="10"/>
      <color theme="1"/>
      <name val="Times New Roman"/>
      <family val="1"/>
    </font>
    <font>
      <b/>
      <sz val="10"/>
      <color theme="1"/>
      <name val="Times New Roman"/>
      <family val="1"/>
    </font>
    <font>
      <b/>
      <sz val="12"/>
      <color theme="1"/>
      <name val="Times New Roman"/>
      <family val="1"/>
    </font>
    <font>
      <sz val="12"/>
      <color theme="1"/>
      <name val="Times New Roman"/>
      <family val="1"/>
    </font>
    <font>
      <sz val="10"/>
      <color rgb="FF000000"/>
      <name val="Times New Roman"/>
      <family val="1"/>
    </font>
    <font>
      <sz val="9"/>
      <color indexed="81"/>
      <name val="Segoe UI"/>
      <family val="2"/>
    </font>
    <font>
      <b/>
      <sz val="16"/>
      <name val="Times New Roman"/>
      <family val="1"/>
    </font>
    <font>
      <sz val="9"/>
      <color indexed="81"/>
      <name val="Segoe UI"/>
      <family val="2"/>
      <charset val="238"/>
    </font>
    <font>
      <b/>
      <sz val="14"/>
      <color theme="1"/>
      <name val="Arial"/>
      <family val="2"/>
      <charset val="238"/>
    </font>
    <font>
      <sz val="11"/>
      <color rgb="FFFF0000"/>
      <name val="Calibri"/>
      <family val="2"/>
      <scheme val="minor"/>
    </font>
    <font>
      <b/>
      <sz val="10"/>
      <color rgb="FFFF0000"/>
      <name val="Arial"/>
      <family val="2"/>
    </font>
    <font>
      <sz val="10"/>
      <color rgb="FFFF0000"/>
      <name val="Arial"/>
      <family val="2"/>
    </font>
    <font>
      <sz val="10"/>
      <color rgb="FF000000"/>
      <name val="Times New Roman"/>
      <family val="1"/>
      <charset val="238"/>
    </font>
    <font>
      <sz val="9"/>
      <color theme="1"/>
      <name val="Arial"/>
      <family val="2"/>
      <charset val="238"/>
    </font>
    <font>
      <i/>
      <sz val="9"/>
      <name val="Arial"/>
      <family val="2"/>
    </font>
    <font>
      <sz val="9"/>
      <name val="Arial"/>
      <family val="2"/>
    </font>
    <font>
      <sz val="10"/>
      <color theme="1"/>
      <name val="Arial"/>
      <family val="2"/>
      <charset val="238"/>
    </font>
    <font>
      <b/>
      <sz val="12"/>
      <color rgb="FF00A1DE"/>
      <name val="Arial"/>
      <family val="2"/>
    </font>
    <font>
      <i/>
      <sz val="10"/>
      <color theme="1"/>
      <name val="Times New Roman"/>
      <family val="1"/>
      <charset val="238"/>
    </font>
    <font>
      <b/>
      <sz val="16"/>
      <name val="Arial"/>
      <family val="2"/>
      <charset val="238"/>
    </font>
    <font>
      <b/>
      <sz val="12"/>
      <name val="Arial"/>
      <family val="2"/>
    </font>
    <font>
      <sz val="10"/>
      <color theme="0" tint="-0.499984740745262"/>
      <name val="Arial"/>
      <family val="2"/>
    </font>
    <font>
      <b/>
      <sz val="10"/>
      <color theme="0" tint="-0.499984740745262"/>
      <name val="Arial"/>
      <family val="2"/>
    </font>
    <font>
      <i/>
      <sz val="10"/>
      <color rgb="FFFF0000"/>
      <name val="Times New Roman"/>
      <family val="1"/>
    </font>
    <font>
      <i/>
      <sz val="8"/>
      <color rgb="FFFF0000"/>
      <name val="Times New Roman"/>
      <family val="1"/>
      <charset val="238"/>
    </font>
    <font>
      <sz val="8"/>
      <color theme="1"/>
      <name val="Times New Roman"/>
      <family val="1"/>
    </font>
    <font>
      <b/>
      <sz val="9"/>
      <color indexed="81"/>
      <name val="Segoe UI"/>
      <family val="2"/>
      <charset val="238"/>
    </font>
    <font>
      <b/>
      <sz val="10"/>
      <color theme="1"/>
      <name val="Times New Roman"/>
      <family val="1"/>
      <charset val="238"/>
    </font>
    <font>
      <b/>
      <sz val="11"/>
      <color theme="1"/>
      <name val="Arial"/>
      <family val="2"/>
      <charset val="238"/>
    </font>
    <font>
      <i/>
      <sz val="8"/>
      <color theme="1"/>
      <name val="Times New Roman"/>
      <family val="1"/>
    </font>
    <font>
      <b/>
      <sz val="14"/>
      <color rgb="FFFF0000"/>
      <name val="Arial"/>
      <family val="2"/>
      <charset val="238"/>
    </font>
    <font>
      <i/>
      <sz val="10"/>
      <color theme="1"/>
      <name val="Arial"/>
      <family val="2"/>
    </font>
    <font>
      <i/>
      <sz val="10"/>
      <color theme="0" tint="-0.499984740745262"/>
      <name val="Arial"/>
      <family val="2"/>
    </font>
    <font>
      <b/>
      <sz val="14"/>
      <color theme="0" tint="-0.499984740745262"/>
      <name val="Arial"/>
      <family val="2"/>
    </font>
    <font>
      <sz val="10"/>
      <color theme="0" tint="-0.499984740745262"/>
      <name val="Arial"/>
      <family val="2"/>
      <charset val="238"/>
    </font>
    <font>
      <b/>
      <i/>
      <sz val="10"/>
      <color theme="0" tint="-0.499984740745262"/>
      <name val="Arial"/>
      <family val="2"/>
      <charset val="238"/>
    </font>
    <font>
      <i/>
      <sz val="10"/>
      <color rgb="FF7030A0"/>
      <name val="Arial"/>
      <family val="2"/>
    </font>
    <font>
      <b/>
      <i/>
      <sz val="10"/>
      <color theme="1"/>
      <name val="Times New Roman"/>
      <family val="1"/>
      <charset val="238"/>
    </font>
    <font>
      <sz val="9"/>
      <color theme="1"/>
      <name val="Arial"/>
      <family val="2"/>
    </font>
    <font>
      <sz val="10"/>
      <name val="Times New Roman"/>
      <family val="1"/>
    </font>
    <font>
      <sz val="9"/>
      <name val="Arial"/>
      <family val="2"/>
      <charset val="238"/>
    </font>
    <font>
      <b/>
      <sz val="10"/>
      <color rgb="FFFF0000"/>
      <name val="Arial"/>
      <family val="2"/>
      <charset val="238"/>
    </font>
    <font>
      <i/>
      <sz val="10"/>
      <color rgb="FFFF0000"/>
      <name val="Arial"/>
      <family val="2"/>
      <charset val="238"/>
    </font>
    <font>
      <i/>
      <sz val="9.5"/>
      <color rgb="FF000000"/>
      <name val="Arial"/>
      <family val="2"/>
      <charset val="238"/>
    </font>
    <font>
      <sz val="9.5"/>
      <color rgb="FF000000"/>
      <name val="Arial"/>
      <family val="2"/>
      <charset val="238"/>
    </font>
    <font>
      <i/>
      <sz val="8"/>
      <color rgb="FFFFFFFF"/>
      <name val="Arial"/>
      <family val="2"/>
      <charset val="238"/>
    </font>
    <font>
      <sz val="10"/>
      <color rgb="FFFF0000"/>
      <name val="Arial"/>
      <family val="2"/>
      <charset val="238"/>
    </font>
    <font>
      <b/>
      <i/>
      <sz val="10"/>
      <color rgb="FFFF0000"/>
      <name val="Arial"/>
      <family val="2"/>
      <charset val="238"/>
    </font>
  </fonts>
  <fills count="20">
    <fill>
      <patternFill patternType="none"/>
    </fill>
    <fill>
      <patternFill patternType="gray125"/>
    </fill>
    <fill>
      <patternFill patternType="solid">
        <fgColor theme="0"/>
        <bgColor indexed="64"/>
      </patternFill>
    </fill>
    <fill>
      <patternFill patternType="solid">
        <fgColor rgb="FF00A1DE"/>
        <bgColor indexed="64"/>
      </patternFill>
    </fill>
    <fill>
      <patternFill patternType="solid">
        <fgColor rgb="FFDCDCDC"/>
        <bgColor indexed="64"/>
      </patternFill>
    </fill>
    <fill>
      <patternFill patternType="solid">
        <fgColor rgb="FF8C8C8C"/>
        <bgColor indexed="64"/>
      </patternFill>
    </fill>
    <fill>
      <patternFill patternType="solid">
        <fgColor rgb="FFEAF7FC"/>
        <bgColor indexed="64"/>
      </patternFill>
    </fill>
    <fill>
      <patternFill patternType="solid">
        <fgColor rgb="FFFBFEDE"/>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0000"/>
        <bgColor indexed="64"/>
      </patternFill>
    </fill>
    <fill>
      <patternFill patternType="solid">
        <fgColor rgb="FF77AC00"/>
        <bgColor indexed="64"/>
      </patternFill>
    </fill>
    <fill>
      <patternFill patternType="solid">
        <fgColor rgb="FFFFC000"/>
        <bgColor indexed="64"/>
      </patternFill>
    </fill>
    <fill>
      <patternFill patternType="solid">
        <fgColor theme="3" tint="0.79998168889431442"/>
        <bgColor indexed="64"/>
      </patternFill>
    </fill>
    <fill>
      <patternFill patternType="solid">
        <fgColor rgb="FF92D050"/>
        <bgColor indexed="64"/>
      </patternFill>
    </fill>
    <fill>
      <patternFill patternType="solid">
        <fgColor rgb="FFBFBFBF"/>
        <bgColor indexed="64"/>
      </patternFill>
    </fill>
    <fill>
      <patternFill patternType="solid">
        <fgColor theme="8" tint="0.59999389629810485"/>
        <bgColor indexed="64"/>
      </patternFill>
    </fill>
    <fill>
      <patternFill patternType="solid">
        <fgColor theme="4" tint="0.79998168889431442"/>
        <bgColor indexed="64"/>
      </patternFill>
    </fill>
  </fills>
  <borders count="115">
    <border>
      <left/>
      <right/>
      <top/>
      <bottom/>
      <diagonal/>
    </border>
    <border>
      <left style="thin">
        <color indexed="64"/>
      </left>
      <right style="thin">
        <color indexed="64"/>
      </right>
      <top style="thin">
        <color indexed="64"/>
      </top>
      <bottom style="thin">
        <color indexed="64"/>
      </bottom>
      <diagonal/>
    </border>
    <border>
      <left style="thin">
        <color rgb="FF00A1DE"/>
      </left>
      <right style="thin">
        <color rgb="FF00A1DE"/>
      </right>
      <top style="thin">
        <color rgb="FF00A1DE"/>
      </top>
      <bottom style="thin">
        <color rgb="FF00A1DE"/>
      </bottom>
      <diagonal/>
    </border>
    <border>
      <left style="thin">
        <color rgb="FF00A1DE"/>
      </left>
      <right/>
      <top/>
      <bottom/>
      <diagonal/>
    </border>
    <border>
      <left style="thin">
        <color indexed="64"/>
      </left>
      <right style="thin">
        <color indexed="64"/>
      </right>
      <top/>
      <bottom style="thin">
        <color indexed="64"/>
      </bottom>
      <diagonal/>
    </border>
    <border>
      <left/>
      <right style="thin">
        <color rgb="FF8C8C8C"/>
      </right>
      <top style="thin">
        <color rgb="FF8C8C8C"/>
      </top>
      <bottom style="thin">
        <color rgb="FF8C8C8C"/>
      </bottom>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rgb="FFBEE100"/>
      </left>
      <right style="thin">
        <color rgb="FFBEE100"/>
      </right>
      <top style="thin">
        <color rgb="FFBEE100"/>
      </top>
      <bottom style="thin">
        <color rgb="FFBEE10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left>
      <right style="thin">
        <color theme="0" tint="-0.499984740745262"/>
      </right>
      <top style="thin">
        <color theme="0" tint="-0.499984740745262"/>
      </top>
      <bottom style="thin">
        <color theme="0"/>
      </bottom>
      <diagonal/>
    </border>
    <border>
      <left style="thin">
        <color theme="0"/>
      </left>
      <right style="thin">
        <color theme="0" tint="-0.499984740745262"/>
      </right>
      <top style="thin">
        <color theme="0"/>
      </top>
      <bottom style="thin">
        <color theme="0"/>
      </bottom>
      <diagonal/>
    </border>
    <border>
      <left style="thin">
        <color rgb="FF8C8C8C"/>
      </left>
      <right style="thin">
        <color theme="0" tint="-0.499984740745262"/>
      </right>
      <top style="thin">
        <color rgb="FF8C8C8C"/>
      </top>
      <bottom style="thin">
        <color rgb="FF8C8C8C"/>
      </bottom>
      <diagonal/>
    </border>
    <border>
      <left style="thin">
        <color rgb="FF8C8C8C"/>
      </left>
      <right style="thin">
        <color theme="0" tint="-0.499984740745262"/>
      </right>
      <top style="thin">
        <color rgb="FF8C8C8C"/>
      </top>
      <bottom style="thin">
        <color theme="0" tint="-0.499984740745262"/>
      </bottom>
      <diagonal/>
    </border>
    <border>
      <left/>
      <right style="thin">
        <color theme="0"/>
      </right>
      <top style="thin">
        <color theme="0" tint="-0.499984740745262"/>
      </top>
      <bottom style="thin">
        <color theme="0"/>
      </bottom>
      <diagonal/>
    </border>
    <border>
      <left/>
      <right style="thin">
        <color rgb="FF8C8C8C"/>
      </right>
      <top style="thin">
        <color rgb="FF8C8C8C"/>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medium">
        <color theme="0" tint="-0.499984740745262"/>
      </left>
      <right style="thin">
        <color theme="0"/>
      </right>
      <top style="medium">
        <color theme="0" tint="-0.499984740745262"/>
      </top>
      <bottom style="thin">
        <color theme="0"/>
      </bottom>
      <diagonal/>
    </border>
    <border>
      <left style="thin">
        <color theme="0"/>
      </left>
      <right style="thin">
        <color theme="0"/>
      </right>
      <top style="medium">
        <color theme="0" tint="-0.499984740745262"/>
      </top>
      <bottom style="thin">
        <color theme="0"/>
      </bottom>
      <diagonal/>
    </border>
    <border>
      <left style="thin">
        <color theme="0"/>
      </left>
      <right style="medium">
        <color theme="0" tint="-0.499984740745262"/>
      </right>
      <top style="medium">
        <color theme="0" tint="-0.499984740745262"/>
      </top>
      <bottom style="thin">
        <color theme="0"/>
      </bottom>
      <diagonal/>
    </border>
    <border>
      <left style="thin">
        <color theme="0"/>
      </left>
      <right style="medium">
        <color theme="0" tint="-0.499984740745262"/>
      </right>
      <top style="thin">
        <color theme="0"/>
      </top>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style="medium">
        <color theme="0" tint="-0.499984740745262"/>
      </left>
      <right/>
      <top style="thin">
        <color theme="0"/>
      </top>
      <bottom style="thin">
        <color theme="0" tint="-0.499984740745262"/>
      </bottom>
      <diagonal/>
    </border>
    <border>
      <left/>
      <right style="thin">
        <color theme="0"/>
      </right>
      <top style="thin">
        <color theme="0"/>
      </top>
      <bottom style="thin">
        <color theme="0" tint="-0.499984740745262"/>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style="thin">
        <color theme="0" tint="-0.249977111117893"/>
      </right>
      <top style="thin">
        <color theme="0" tint="-0.249977111117893"/>
      </top>
      <bottom/>
      <diagonal/>
    </border>
    <border>
      <left style="medium">
        <color theme="0" tint="-0.499984740745262"/>
      </left>
      <right/>
      <top style="medium">
        <color theme="0" tint="-0.499984740745262"/>
      </top>
      <bottom/>
      <diagonal/>
    </border>
    <border>
      <left/>
      <right style="thin">
        <color theme="0"/>
      </right>
      <top style="medium">
        <color theme="0" tint="-0.499984740745262"/>
      </top>
      <bottom/>
      <diagonal/>
    </border>
    <border>
      <left style="thin">
        <color theme="0"/>
      </left>
      <right style="thin">
        <color theme="0"/>
      </right>
      <top style="medium">
        <color theme="0" tint="-0.499984740745262"/>
      </top>
      <bottom/>
      <diagonal/>
    </border>
    <border>
      <left style="thin">
        <color theme="0"/>
      </left>
      <right style="medium">
        <color theme="0" tint="-0.499984740745262"/>
      </right>
      <top style="medium">
        <color theme="0" tint="-0.499984740745262"/>
      </top>
      <bottom/>
      <diagonal/>
    </border>
    <border>
      <left style="medium">
        <color theme="0" tint="-0.499984740745262"/>
      </left>
      <right/>
      <top/>
      <bottom style="thin">
        <color theme="0" tint="-0.249977111117893"/>
      </bottom>
      <diagonal/>
    </border>
    <border>
      <left style="thin">
        <color theme="0" tint="-0.249977111117893"/>
      </left>
      <right style="medium">
        <color theme="0" tint="-0.499984740745262"/>
      </right>
      <top/>
      <bottom style="thin">
        <color theme="0" tint="-0.249977111117893"/>
      </bottom>
      <diagonal/>
    </border>
    <border>
      <left style="medium">
        <color theme="0" tint="-0.499984740745262"/>
      </left>
      <right/>
      <top style="thin">
        <color theme="0" tint="-0.249977111117893"/>
      </top>
      <bottom style="thin">
        <color theme="0" tint="-0.249977111117893"/>
      </bottom>
      <diagonal/>
    </border>
    <border>
      <left style="thin">
        <color theme="0" tint="-0.249977111117893"/>
      </left>
      <right style="medium">
        <color theme="0" tint="-0.499984740745262"/>
      </right>
      <top style="thin">
        <color theme="0" tint="-0.249977111117893"/>
      </top>
      <bottom style="thin">
        <color theme="0" tint="-0.249977111117893"/>
      </bottom>
      <diagonal/>
    </border>
    <border>
      <left style="medium">
        <color theme="0" tint="-0.499984740745262"/>
      </left>
      <right/>
      <top style="thin">
        <color theme="0" tint="-0.249977111117893"/>
      </top>
      <bottom/>
      <diagonal/>
    </border>
    <border>
      <left style="thin">
        <color theme="0" tint="-0.249977111117893"/>
      </left>
      <right style="medium">
        <color theme="0" tint="-0.499984740745262"/>
      </right>
      <top style="thin">
        <color theme="0" tint="-0.249977111117893"/>
      </top>
      <bottom/>
      <diagonal/>
    </border>
    <border>
      <left style="medium">
        <color theme="0" tint="-0.499984740745262"/>
      </left>
      <right/>
      <top/>
      <bottom style="medium">
        <color theme="0" tint="-0.499984740745262"/>
      </bottom>
      <diagonal/>
    </border>
    <border>
      <left/>
      <right style="thin">
        <color theme="0"/>
      </right>
      <top/>
      <bottom style="medium">
        <color theme="0" tint="-0.499984740745262"/>
      </bottom>
      <diagonal/>
    </border>
    <border>
      <left style="thin">
        <color theme="0"/>
      </left>
      <right style="thin">
        <color theme="0"/>
      </right>
      <top/>
      <bottom style="medium">
        <color theme="0" tint="-0.499984740745262"/>
      </bottom>
      <diagonal/>
    </border>
    <border>
      <left style="thin">
        <color theme="0"/>
      </left>
      <right style="medium">
        <color theme="0" tint="-0.499984740745262"/>
      </right>
      <top/>
      <bottom style="medium">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style="medium">
        <color rgb="FF8C8C8C"/>
      </top>
      <bottom/>
      <diagonal/>
    </border>
    <border>
      <left/>
      <right style="thick">
        <color auto="1"/>
      </right>
      <top style="thick">
        <color auto="1"/>
      </top>
      <bottom style="thick">
        <color auto="1"/>
      </bottom>
      <diagonal/>
    </border>
    <border>
      <left/>
      <right/>
      <top style="thick">
        <color auto="1"/>
      </top>
      <bottom style="thick">
        <color auto="1"/>
      </bottom>
      <diagonal/>
    </border>
    <border>
      <left style="thick">
        <color auto="1"/>
      </left>
      <right/>
      <top style="thick">
        <color auto="1"/>
      </top>
      <bottom style="thick">
        <color auto="1"/>
      </bottom>
      <diagonal/>
    </border>
    <border>
      <left style="thick">
        <color auto="1"/>
      </left>
      <right style="thick">
        <color auto="1"/>
      </right>
      <top style="thick">
        <color auto="1"/>
      </top>
      <bottom style="thick">
        <color auto="1"/>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thin">
        <color indexed="64"/>
      </bottom>
      <diagonal/>
    </border>
    <border>
      <left/>
      <right/>
      <top/>
      <bottom style="medium">
        <color indexed="64"/>
      </bottom>
      <diagonal/>
    </border>
    <border>
      <left/>
      <right/>
      <top style="thin">
        <color indexed="64"/>
      </top>
      <bottom style="medium">
        <color indexed="64"/>
      </bottom>
      <diagonal/>
    </border>
    <border>
      <left/>
      <right/>
      <top style="medium">
        <color indexed="64"/>
      </top>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medium">
        <color indexed="64"/>
      </right>
      <top style="thin">
        <color indexed="64"/>
      </top>
      <bottom/>
      <diagonal/>
    </border>
    <border>
      <left style="thin">
        <color indexed="64"/>
      </left>
      <right/>
      <top/>
      <bottom style="thin">
        <color rgb="FF8C8C8C"/>
      </bottom>
      <diagonal/>
    </border>
    <border>
      <left style="thin">
        <color indexed="64"/>
      </left>
      <right/>
      <top style="thin">
        <color rgb="FF8C8C8C"/>
      </top>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style="thin">
        <color indexed="64"/>
      </right>
      <top style="medium">
        <color indexed="64"/>
      </top>
      <bottom/>
      <diagonal/>
    </border>
    <border>
      <left style="thin">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bottom style="thin">
        <color indexed="64"/>
      </bottom>
      <diagonal/>
    </border>
  </borders>
  <cellStyleXfs count="10">
    <xf numFmtId="0" fontId="0" fillId="0" borderId="0"/>
    <xf numFmtId="0" fontId="2" fillId="0" borderId="0"/>
    <xf numFmtId="0" fontId="3" fillId="0" borderId="0"/>
    <xf numFmtId="0" fontId="2" fillId="0" borderId="0"/>
    <xf numFmtId="0" fontId="4" fillId="0" borderId="0"/>
    <xf numFmtId="164" fontId="12" fillId="0" borderId="0" applyFont="0" applyFill="0" applyBorder="0" applyAlignment="0" applyProtection="0"/>
    <xf numFmtId="0" fontId="8" fillId="0" borderId="0"/>
    <xf numFmtId="0" fontId="1" fillId="0" borderId="0"/>
    <xf numFmtId="164" fontId="12" fillId="0" borderId="0" applyFont="0" applyFill="0" applyBorder="0" applyAlignment="0" applyProtection="0"/>
    <xf numFmtId="0" fontId="32" fillId="0" borderId="0"/>
  </cellStyleXfs>
  <cellXfs count="622">
    <xf numFmtId="0" fontId="0" fillId="0" borderId="0" xfId="0"/>
    <xf numFmtId="0" fontId="0" fillId="0" borderId="1" xfId="0" applyBorder="1"/>
    <xf numFmtId="0" fontId="0" fillId="0" borderId="1" xfId="0" applyBorder="1" applyAlignment="1">
      <alignment horizontal="center"/>
    </xf>
    <xf numFmtId="0" fontId="8" fillId="0" borderId="0" xfId="0" applyFont="1" applyFill="1"/>
    <xf numFmtId="14" fontId="8" fillId="2" borderId="0" xfId="2" applyNumberFormat="1" applyFont="1" applyFill="1" applyBorder="1" applyAlignment="1" applyProtection="1">
      <alignment horizontal="center" vertical="center"/>
      <protection locked="0"/>
    </xf>
    <xf numFmtId="14" fontId="8" fillId="2" borderId="0" xfId="2" applyNumberFormat="1" applyFont="1" applyFill="1" applyBorder="1" applyAlignment="1" applyProtection="1">
      <alignment vertical="center"/>
      <protection locked="0"/>
    </xf>
    <xf numFmtId="0" fontId="8" fillId="2" borderId="0" xfId="0" applyFont="1" applyFill="1"/>
    <xf numFmtId="0" fontId="8" fillId="2" borderId="0" xfId="2" applyFont="1" applyFill="1" applyBorder="1" applyProtection="1">
      <protection locked="0"/>
    </xf>
    <xf numFmtId="0" fontId="0" fillId="0" borderId="1" xfId="0" applyFont="1" applyBorder="1"/>
    <xf numFmtId="0" fontId="0" fillId="0" borderId="1" xfId="0" applyFont="1" applyBorder="1" applyAlignment="1">
      <alignment horizontal="center"/>
    </xf>
    <xf numFmtId="0" fontId="0" fillId="0" borderId="1" xfId="0" applyFont="1" applyBorder="1" applyAlignment="1">
      <alignment horizontal="left"/>
    </xf>
    <xf numFmtId="0" fontId="0" fillId="0" borderId="0" xfId="0" applyFont="1"/>
    <xf numFmtId="0" fontId="8" fillId="2" borderId="0" xfId="0" applyFont="1" applyFill="1" applyAlignment="1">
      <alignment horizontal="center"/>
    </xf>
    <xf numFmtId="0" fontId="8" fillId="0" borderId="0" xfId="0" applyFont="1" applyFill="1" applyAlignment="1">
      <alignment horizontal="left" vertical="center"/>
    </xf>
    <xf numFmtId="0" fontId="8" fillId="0" borderId="0" xfId="0" applyFont="1" applyFill="1" applyAlignment="1">
      <alignment horizontal="left"/>
    </xf>
    <xf numFmtId="0" fontId="8" fillId="0" borderId="0" xfId="2" applyFont="1" applyFill="1" applyBorder="1" applyAlignment="1" applyProtection="1">
      <alignment vertical="center" wrapText="1"/>
      <protection locked="0"/>
    </xf>
    <xf numFmtId="0" fontId="8" fillId="0" borderId="3" xfId="0" applyFont="1" applyBorder="1" applyAlignment="1">
      <alignment vertical="center" wrapText="1"/>
    </xf>
    <xf numFmtId="0" fontId="8" fillId="0" borderId="0" xfId="0" applyFont="1" applyAlignment="1">
      <alignment vertical="center" wrapText="1"/>
    </xf>
    <xf numFmtId="0" fontId="11" fillId="0" borderId="0" xfId="0" applyFont="1" applyAlignment="1">
      <alignment vertical="center" wrapText="1"/>
    </xf>
    <xf numFmtId="0" fontId="8" fillId="0" borderId="0" xfId="0" applyFont="1" applyAlignment="1">
      <alignment vertical="center"/>
    </xf>
    <xf numFmtId="0" fontId="8" fillId="2" borderId="0" xfId="0" applyFont="1" applyFill="1" applyBorder="1" applyAlignment="1">
      <alignment horizontal="center"/>
    </xf>
    <xf numFmtId="0" fontId="8" fillId="0" borderId="0" xfId="0" applyFont="1" applyFill="1" applyBorder="1"/>
    <xf numFmtId="0" fontId="8" fillId="0" borderId="0" xfId="0" applyFont="1" applyBorder="1" applyAlignment="1">
      <alignment vertical="center" wrapText="1"/>
    </xf>
    <xf numFmtId="0" fontId="5" fillId="0" borderId="7" xfId="2" applyFont="1" applyFill="1" applyBorder="1" applyAlignment="1" applyProtection="1">
      <alignment horizontal="center" vertical="center" wrapText="1"/>
      <protection locked="0"/>
    </xf>
    <xf numFmtId="0" fontId="8" fillId="2" borderId="0" xfId="2" applyFont="1" applyFill="1" applyBorder="1" applyAlignment="1" applyProtection="1">
      <alignment horizontal="center"/>
      <protection locked="0"/>
    </xf>
    <xf numFmtId="0" fontId="10" fillId="0" borderId="8" xfId="2" applyFont="1" applyFill="1" applyBorder="1" applyAlignment="1" applyProtection="1">
      <alignment horizontal="center" vertical="center" wrapText="1"/>
      <protection locked="0"/>
    </xf>
    <xf numFmtId="4" fontId="5" fillId="0" borderId="0" xfId="2" applyNumberFormat="1" applyFont="1" applyFill="1" applyBorder="1" applyAlignment="1" applyProtection="1">
      <alignment vertical="center" wrapText="1"/>
    </xf>
    <xf numFmtId="0" fontId="9" fillId="8" borderId="6" xfId="2" applyFont="1" applyFill="1" applyBorder="1" applyAlignment="1" applyProtection="1">
      <alignment horizontal="center" vertical="center" wrapText="1"/>
      <protection locked="0"/>
    </xf>
    <xf numFmtId="0" fontId="8" fillId="0" borderId="0" xfId="6"/>
    <xf numFmtId="0" fontId="14" fillId="0" borderId="0" xfId="0" applyFont="1" applyAlignment="1">
      <alignment vertical="center"/>
    </xf>
    <xf numFmtId="0" fontId="8" fillId="9" borderId="10" xfId="2" applyFont="1" applyFill="1" applyBorder="1" applyAlignment="1" applyProtection="1">
      <alignment horizontal="center" vertical="center" wrapText="1"/>
      <protection locked="0"/>
    </xf>
    <xf numFmtId="0" fontId="8" fillId="9" borderId="25" xfId="2" applyFont="1" applyFill="1" applyBorder="1" applyAlignment="1" applyProtection="1">
      <alignment horizontal="center" vertical="center" wrapText="1"/>
      <protection locked="0"/>
    </xf>
    <xf numFmtId="0" fontId="8" fillId="0" borderId="0" xfId="0" applyFont="1" applyFill="1" applyAlignment="1"/>
    <xf numFmtId="0" fontId="5" fillId="8" borderId="37" xfId="2" applyFont="1" applyFill="1" applyBorder="1" applyAlignment="1" applyProtection="1">
      <alignment horizontal="center" vertical="center" wrapText="1"/>
      <protection locked="0"/>
    </xf>
    <xf numFmtId="0" fontId="5" fillId="8" borderId="38" xfId="2" applyFont="1" applyFill="1" applyBorder="1" applyAlignment="1" applyProtection="1">
      <alignment horizontal="center" vertical="center" wrapText="1"/>
      <protection locked="0"/>
    </xf>
    <xf numFmtId="3" fontId="21" fillId="2" borderId="40" xfId="2" applyNumberFormat="1" applyFont="1" applyFill="1" applyBorder="1" applyAlignment="1" applyProtection="1">
      <alignment horizontal="center" vertical="center" wrapText="1"/>
    </xf>
    <xf numFmtId="3" fontId="21" fillId="2" borderId="42" xfId="2" applyNumberFormat="1" applyFont="1" applyFill="1" applyBorder="1" applyAlignment="1" applyProtection="1">
      <alignment horizontal="center" vertical="center" wrapText="1"/>
    </xf>
    <xf numFmtId="3" fontId="22" fillId="2" borderId="44" xfId="2" applyNumberFormat="1" applyFont="1" applyFill="1" applyBorder="1" applyAlignment="1" applyProtection="1">
      <alignment horizontal="center" vertical="center" wrapText="1"/>
    </xf>
    <xf numFmtId="0" fontId="5" fillId="3" borderId="45" xfId="2" applyFont="1" applyFill="1" applyBorder="1" applyAlignment="1" applyProtection="1">
      <alignment horizontal="center" vertical="center" wrapText="1"/>
      <protection locked="0"/>
    </xf>
    <xf numFmtId="0" fontId="5" fillId="3" borderId="46" xfId="2" applyFont="1" applyFill="1" applyBorder="1" applyAlignment="1" applyProtection="1">
      <alignment vertical="center" wrapText="1"/>
      <protection locked="0"/>
    </xf>
    <xf numFmtId="3" fontId="5" fillId="3" borderId="48" xfId="2" applyNumberFormat="1" applyFont="1" applyFill="1" applyBorder="1" applyAlignment="1" applyProtection="1">
      <alignment horizontal="center" vertical="center" wrapText="1"/>
    </xf>
    <xf numFmtId="0" fontId="11" fillId="4" borderId="22" xfId="2" applyFont="1" applyFill="1" applyBorder="1" applyAlignment="1" applyProtection="1">
      <alignment horizontal="left" vertical="center" wrapText="1"/>
      <protection locked="0"/>
    </xf>
    <xf numFmtId="0" fontId="11" fillId="4" borderId="24" xfId="2" applyFont="1" applyFill="1" applyBorder="1" applyAlignment="1" applyProtection="1">
      <alignment horizontal="left" vertical="center" wrapText="1"/>
      <protection locked="0"/>
    </xf>
    <xf numFmtId="0" fontId="7" fillId="0" borderId="0" xfId="6" applyFont="1"/>
    <xf numFmtId="3" fontId="21" fillId="2" borderId="33" xfId="2" applyNumberFormat="1" applyFont="1" applyFill="1" applyBorder="1" applyAlignment="1" applyProtection="1">
      <alignment horizontal="center" vertical="center" wrapText="1"/>
    </xf>
    <xf numFmtId="3" fontId="21" fillId="2" borderId="29" xfId="2" applyNumberFormat="1" applyFont="1" applyFill="1" applyBorder="1" applyAlignment="1" applyProtection="1">
      <alignment horizontal="center" vertical="center" wrapText="1"/>
    </xf>
    <xf numFmtId="3" fontId="22" fillId="2" borderId="31" xfId="2" applyNumberFormat="1" applyFont="1" applyFill="1" applyBorder="1" applyAlignment="1" applyProtection="1">
      <alignment horizontal="center" vertical="center" wrapText="1"/>
    </xf>
    <xf numFmtId="3" fontId="5" fillId="3" borderId="47" xfId="2" applyNumberFormat="1" applyFont="1" applyFill="1" applyBorder="1" applyAlignment="1" applyProtection="1">
      <alignment horizontal="center" vertical="center" wrapText="1"/>
    </xf>
    <xf numFmtId="0" fontId="1" fillId="0" borderId="0" xfId="7"/>
    <xf numFmtId="4" fontId="1" fillId="0" borderId="0" xfId="7" applyNumberFormat="1"/>
    <xf numFmtId="0" fontId="29" fillId="0" borderId="0" xfId="7" applyFont="1"/>
    <xf numFmtId="4" fontId="28" fillId="0" borderId="0" xfId="7" applyNumberFormat="1" applyFont="1"/>
    <xf numFmtId="0" fontId="28" fillId="0" borderId="0" xfId="7" applyFont="1" applyAlignment="1">
      <alignment horizontal="center" vertical="center" wrapText="1"/>
    </xf>
    <xf numFmtId="0" fontId="1" fillId="0" borderId="0" xfId="7" applyAlignment="1">
      <alignment vertical="center"/>
    </xf>
    <xf numFmtId="0" fontId="1" fillId="0" borderId="0" xfId="7" applyAlignment="1">
      <alignment horizontal="center" vertical="center"/>
    </xf>
    <xf numFmtId="0" fontId="28" fillId="0" borderId="55" xfId="7" applyFont="1" applyBorder="1" applyAlignment="1">
      <alignment horizontal="center" vertical="center" wrapText="1"/>
    </xf>
    <xf numFmtId="0" fontId="29" fillId="0" borderId="1" xfId="7" applyFont="1" applyBorder="1" applyAlignment="1">
      <alignment horizontal="center" vertical="center" wrapText="1"/>
    </xf>
    <xf numFmtId="0" fontId="29" fillId="0" borderId="1" xfId="7" applyFont="1" applyBorder="1"/>
    <xf numFmtId="4" fontId="1" fillId="0" borderId="1" xfId="7" applyNumberFormat="1" applyBorder="1"/>
    <xf numFmtId="0" fontId="1" fillId="0" borderId="1" xfId="7" applyBorder="1"/>
    <xf numFmtId="0" fontId="29" fillId="0" borderId="4" xfId="7" applyFont="1" applyBorder="1" applyAlignment="1">
      <alignment horizontal="center" vertical="center" wrapText="1"/>
    </xf>
    <xf numFmtId="4" fontId="1" fillId="0" borderId="4" xfId="7" applyNumberFormat="1" applyBorder="1"/>
    <xf numFmtId="0" fontId="28" fillId="0" borderId="1" xfId="7" applyFont="1" applyBorder="1" applyAlignment="1">
      <alignment horizontal="center" vertical="center"/>
    </xf>
    <xf numFmtId="3" fontId="1" fillId="0" borderId="1" xfId="7" applyNumberFormat="1" applyBorder="1"/>
    <xf numFmtId="3" fontId="1" fillId="0" borderId="4" xfId="7" applyNumberFormat="1" applyBorder="1"/>
    <xf numFmtId="0" fontId="28" fillId="13" borderId="55" xfId="7" applyFont="1" applyFill="1" applyBorder="1" applyAlignment="1">
      <alignment horizontal="center" vertical="center" wrapText="1"/>
    </xf>
    <xf numFmtId="4" fontId="28" fillId="13" borderId="4" xfId="7" applyNumberFormat="1" applyFont="1" applyFill="1" applyBorder="1"/>
    <xf numFmtId="4" fontId="1" fillId="13" borderId="1" xfId="7" applyNumberFormat="1" applyFill="1" applyBorder="1"/>
    <xf numFmtId="0" fontId="1" fillId="13" borderId="1" xfId="7" applyFill="1" applyBorder="1"/>
    <xf numFmtId="0" fontId="1" fillId="13" borderId="0" xfId="7" applyFill="1"/>
    <xf numFmtId="0" fontId="2" fillId="0" borderId="0" xfId="9" applyFont="1" applyAlignment="1">
      <alignment horizontal="left" vertical="center"/>
    </xf>
    <xf numFmtId="0" fontId="34" fillId="0" borderId="0" xfId="6" applyFont="1" applyAlignment="1">
      <alignment horizontal="center"/>
    </xf>
    <xf numFmtId="0" fontId="8" fillId="0" borderId="0" xfId="6" applyFill="1"/>
    <xf numFmtId="0" fontId="33" fillId="0" borderId="0" xfId="0" applyFont="1"/>
    <xf numFmtId="0" fontId="0" fillId="9" borderId="67" xfId="0" applyFill="1" applyBorder="1"/>
    <xf numFmtId="0" fontId="5" fillId="0" borderId="0" xfId="2" applyFont="1" applyFill="1" applyBorder="1" applyAlignment="1" applyProtection="1">
      <alignment horizontal="left" vertical="center" wrapText="1"/>
      <protection locked="0"/>
    </xf>
    <xf numFmtId="0" fontId="43" fillId="0" borderId="1" xfId="0" applyFont="1" applyBorder="1" applyAlignment="1">
      <alignment vertical="center" wrapText="1"/>
    </xf>
    <xf numFmtId="0" fontId="40" fillId="0" borderId="1" xfId="0" applyFont="1" applyBorder="1" applyAlignment="1">
      <alignment vertical="center" wrapText="1"/>
    </xf>
    <xf numFmtId="0" fontId="42" fillId="0" borderId="0" xfId="0" applyFont="1"/>
    <xf numFmtId="0" fontId="46" fillId="0" borderId="0" xfId="0" applyFont="1"/>
    <xf numFmtId="0" fontId="45" fillId="0" borderId="0" xfId="9" applyFont="1" applyAlignment="1">
      <alignment horizontal="left" vertical="center" wrapText="1"/>
    </xf>
    <xf numFmtId="3" fontId="42" fillId="14" borderId="1" xfId="0" applyNumberFormat="1" applyFont="1" applyFill="1" applyBorder="1" applyAlignment="1">
      <alignment horizontal="center" vertical="center" wrapText="1"/>
    </xf>
    <xf numFmtId="3" fontId="44" fillId="14" borderId="1" xfId="0" applyNumberFormat="1" applyFont="1" applyFill="1" applyBorder="1" applyAlignment="1">
      <alignment horizontal="center" vertical="center" wrapText="1"/>
    </xf>
    <xf numFmtId="0" fontId="44" fillId="14" borderId="1" xfId="0" applyFont="1" applyFill="1" applyBorder="1" applyAlignment="1">
      <alignment horizontal="center" vertical="center" wrapText="1"/>
    </xf>
    <xf numFmtId="3" fontId="42" fillId="16" borderId="1" xfId="0" applyNumberFormat="1" applyFont="1" applyFill="1" applyBorder="1" applyAlignment="1">
      <alignment horizontal="center" vertical="center" wrapText="1"/>
    </xf>
    <xf numFmtId="3" fontId="44" fillId="16" borderId="1" xfId="0" applyNumberFormat="1" applyFont="1" applyFill="1" applyBorder="1" applyAlignment="1">
      <alignment horizontal="center" vertical="center" wrapText="1"/>
    </xf>
    <xf numFmtId="0" fontId="44" fillId="16" borderId="1" xfId="0" applyFont="1" applyFill="1" applyBorder="1" applyAlignment="1">
      <alignment horizontal="center" vertical="center" wrapText="1"/>
    </xf>
    <xf numFmtId="0" fontId="39" fillId="0" borderId="0" xfId="0" applyFont="1" applyAlignment="1">
      <alignment vertical="center"/>
    </xf>
    <xf numFmtId="0" fontId="41" fillId="14" borderId="68" xfId="0" applyFont="1" applyFill="1" applyBorder="1" applyAlignment="1">
      <alignment horizontal="center" vertical="center" wrapText="1"/>
    </xf>
    <xf numFmtId="0" fontId="41" fillId="16" borderId="70" xfId="0" applyFont="1" applyFill="1" applyBorder="1" applyAlignment="1">
      <alignment horizontal="center" vertical="center" wrapText="1"/>
    </xf>
    <xf numFmtId="0" fontId="0" fillId="15" borderId="1" xfId="0" applyFill="1" applyBorder="1" applyAlignment="1">
      <alignment wrapText="1"/>
    </xf>
    <xf numFmtId="0" fontId="8" fillId="0" borderId="0" xfId="0" applyFont="1" applyFill="1" applyAlignment="1">
      <alignment horizontal="center" vertical="center"/>
    </xf>
    <xf numFmtId="0" fontId="34" fillId="0" borderId="0" xfId="6" applyFont="1"/>
    <xf numFmtId="0" fontId="51" fillId="9" borderId="0" xfId="0" applyFont="1" applyFill="1"/>
    <xf numFmtId="0" fontId="2" fillId="0" borderId="0" xfId="9" applyFont="1" applyFill="1" applyAlignment="1">
      <alignment horizontal="center" vertical="center"/>
    </xf>
    <xf numFmtId="0" fontId="7" fillId="0" borderId="0" xfId="2" applyFont="1" applyFill="1" applyBorder="1" applyAlignment="1" applyProtection="1">
      <alignment vertical="center" wrapText="1"/>
      <protection locked="0"/>
    </xf>
    <xf numFmtId="0" fontId="7" fillId="0" borderId="0" xfId="2" applyFont="1" applyFill="1" applyBorder="1" applyAlignment="1" applyProtection="1">
      <alignment horizontal="left" vertical="center" wrapText="1"/>
      <protection locked="0"/>
    </xf>
    <xf numFmtId="0" fontId="45" fillId="0" borderId="0" xfId="9" applyFont="1" applyAlignment="1">
      <alignment horizontal="center" vertical="center" wrapText="1"/>
    </xf>
    <xf numFmtId="0" fontId="42" fillId="0" borderId="0" xfId="0" applyFont="1" applyAlignment="1">
      <alignment horizontal="center"/>
    </xf>
    <xf numFmtId="0" fontId="34" fillId="10" borderId="0" xfId="6" applyFont="1" applyFill="1" applyBorder="1" applyAlignment="1">
      <alignment horizontal="center"/>
    </xf>
    <xf numFmtId="0" fontId="3" fillId="10" borderId="0" xfId="6" applyFont="1" applyFill="1" applyBorder="1"/>
    <xf numFmtId="0" fontId="8" fillId="10" borderId="0" xfId="6" applyFill="1" applyBorder="1"/>
    <xf numFmtId="0" fontId="8" fillId="10" borderId="0" xfId="6" applyFill="1"/>
    <xf numFmtId="0" fontId="34" fillId="10" borderId="0" xfId="6" applyFont="1" applyFill="1" applyBorder="1"/>
    <xf numFmtId="0" fontId="34" fillId="10" borderId="0" xfId="6" applyFont="1" applyFill="1" applyAlignment="1">
      <alignment horizontal="center"/>
    </xf>
    <xf numFmtId="0" fontId="35" fillId="10" borderId="0" xfId="6" applyFont="1" applyFill="1"/>
    <xf numFmtId="0" fontId="34" fillId="10" borderId="0" xfId="6" applyFont="1" applyFill="1" applyBorder="1" applyAlignment="1">
      <alignment horizontal="left"/>
    </xf>
    <xf numFmtId="0" fontId="23" fillId="10" borderId="0" xfId="0" applyFont="1" applyFill="1" applyAlignment="1">
      <alignment vertical="center"/>
    </xf>
    <xf numFmtId="0" fontId="0" fillId="10" borderId="0" xfId="0" applyFill="1"/>
    <xf numFmtId="0" fontId="24" fillId="10" borderId="0" xfId="0" applyFont="1" applyFill="1" applyAlignment="1">
      <alignment vertical="center"/>
    </xf>
    <xf numFmtId="0" fontId="5" fillId="0" borderId="0" xfId="2" applyFont="1" applyFill="1" applyBorder="1" applyAlignment="1" applyProtection="1">
      <alignment horizontal="center" vertical="center" wrapText="1"/>
      <protection locked="0"/>
    </xf>
    <xf numFmtId="0" fontId="8" fillId="0" borderId="0" xfId="0" applyFont="1" applyFill="1" applyAlignment="1">
      <alignment horizontal="center"/>
    </xf>
    <xf numFmtId="0" fontId="60" fillId="10" borderId="0" xfId="6" applyFont="1" applyFill="1"/>
    <xf numFmtId="0" fontId="0" fillId="15" borderId="1" xfId="0" applyFill="1" applyBorder="1" applyAlignment="1">
      <alignment vertical="center" wrapText="1"/>
    </xf>
    <xf numFmtId="0" fontId="0" fillId="15" borderId="1" xfId="0" applyFill="1" applyBorder="1" applyAlignment="1">
      <alignment horizontal="left" vertical="center"/>
    </xf>
    <xf numFmtId="0" fontId="0" fillId="15" borderId="1" xfId="0" applyFill="1" applyBorder="1" applyAlignment="1">
      <alignment vertical="center"/>
    </xf>
    <xf numFmtId="0" fontId="13" fillId="0" borderId="1" xfId="0" applyFont="1" applyBorder="1" applyAlignment="1">
      <alignment horizontal="left" vertical="center" wrapText="1"/>
    </xf>
    <xf numFmtId="0" fontId="8" fillId="10" borderId="0" xfId="6" applyFill="1" applyAlignment="1">
      <alignment wrapText="1"/>
    </xf>
    <xf numFmtId="0" fontId="26" fillId="10" borderId="0" xfId="0" applyFont="1" applyFill="1" applyAlignment="1">
      <alignment wrapText="1"/>
    </xf>
    <xf numFmtId="0" fontId="0" fillId="10" borderId="0" xfId="0" applyFill="1" applyAlignment="1">
      <alignment wrapText="1"/>
    </xf>
    <xf numFmtId="0" fontId="0" fillId="0" borderId="0" xfId="0" applyFill="1" applyBorder="1" applyAlignment="1">
      <alignment horizontal="center" vertical="center"/>
    </xf>
    <xf numFmtId="0" fontId="37" fillId="15" borderId="1" xfId="0" applyFont="1" applyFill="1" applyBorder="1" applyAlignment="1">
      <alignment horizontal="center" vertical="center" wrapText="1"/>
    </xf>
    <xf numFmtId="0" fontId="62" fillId="10" borderId="0" xfId="6" applyFont="1" applyFill="1" applyBorder="1"/>
    <xf numFmtId="0" fontId="63" fillId="10" borderId="0" xfId="6" applyFont="1" applyFill="1"/>
    <xf numFmtId="4" fontId="64" fillId="0" borderId="0" xfId="2" applyNumberFormat="1" applyFont="1" applyFill="1" applyBorder="1" applyAlignment="1" applyProtection="1">
      <alignment horizontal="center" vertical="center" wrapText="1"/>
    </xf>
    <xf numFmtId="0" fontId="45" fillId="0" borderId="0" xfId="9" applyFont="1" applyAlignment="1">
      <alignment horizontal="left" vertical="center" wrapText="1"/>
    </xf>
    <xf numFmtId="0" fontId="66" fillId="0" borderId="1" xfId="0" applyFont="1" applyBorder="1" applyAlignment="1">
      <alignment vertical="center" wrapText="1"/>
    </xf>
    <xf numFmtId="0" fontId="68" fillId="0" borderId="1" xfId="0" applyFont="1" applyBorder="1" applyAlignment="1">
      <alignment horizontal="center" vertical="center" wrapText="1"/>
    </xf>
    <xf numFmtId="3" fontId="68" fillId="0" borderId="1" xfId="0" applyNumberFormat="1" applyFont="1" applyBorder="1" applyAlignment="1">
      <alignment horizontal="center" vertical="center" wrapText="1"/>
    </xf>
    <xf numFmtId="0" fontId="45" fillId="0" borderId="0" xfId="9" applyFont="1" applyAlignment="1">
      <alignment horizontal="left" vertical="center" wrapText="1"/>
    </xf>
    <xf numFmtId="0" fontId="73" fillId="0" borderId="0" xfId="0" applyFont="1" applyFill="1" applyAlignment="1">
      <alignment horizontal="left" vertical="center"/>
    </xf>
    <xf numFmtId="0" fontId="73" fillId="0" borderId="0" xfId="0" applyFont="1" applyFill="1" applyAlignment="1">
      <alignment horizontal="center" vertical="center"/>
    </xf>
    <xf numFmtId="0" fontId="73" fillId="0" borderId="0" xfId="0" applyFont="1" applyFill="1" applyAlignment="1">
      <alignment vertical="center"/>
    </xf>
    <xf numFmtId="0" fontId="11" fillId="10" borderId="1" xfId="2" applyFont="1" applyFill="1" applyBorder="1" applyAlignment="1" applyProtection="1">
      <alignment horizontal="left" vertical="center" wrapText="1"/>
      <protection locked="0"/>
    </xf>
    <xf numFmtId="0" fontId="56" fillId="15" borderId="1" xfId="2" applyFont="1" applyFill="1" applyBorder="1" applyAlignment="1" applyProtection="1">
      <alignment horizontal="center" vertical="center" wrapText="1"/>
      <protection locked="0"/>
    </xf>
    <xf numFmtId="0" fontId="8" fillId="0" borderId="0" xfId="0" applyFont="1" applyFill="1" applyAlignment="1" applyProtection="1">
      <alignment horizontal="left" vertical="center"/>
    </xf>
    <xf numFmtId="0" fontId="5" fillId="0" borderId="0" xfId="2" applyFont="1" applyFill="1" applyBorder="1" applyAlignment="1" applyProtection="1">
      <alignment horizontal="left" vertical="center" wrapText="1"/>
    </xf>
    <xf numFmtId="0" fontId="7" fillId="0" borderId="0" xfId="2" applyFont="1" applyFill="1" applyBorder="1" applyAlignment="1" applyProtection="1">
      <alignment horizontal="left" vertical="center" wrapText="1"/>
    </xf>
    <xf numFmtId="0" fontId="33" fillId="9" borderId="1" xfId="9" applyFont="1" applyFill="1" applyBorder="1" applyAlignment="1" applyProtection="1">
      <alignment horizontal="center" vertical="center" wrapText="1"/>
    </xf>
    <xf numFmtId="0" fontId="56" fillId="9" borderId="1" xfId="9" applyFont="1" applyFill="1" applyBorder="1" applyAlignment="1" applyProtection="1">
      <alignment horizontal="center" vertical="center" wrapText="1"/>
    </xf>
    <xf numFmtId="0" fontId="73" fillId="0" borderId="0" xfId="0" applyFont="1" applyFill="1" applyAlignment="1" applyProtection="1">
      <alignment horizontal="left" vertical="center"/>
    </xf>
    <xf numFmtId="0" fontId="8" fillId="0" borderId="0" xfId="0" applyFont="1" applyFill="1" applyProtection="1"/>
    <xf numFmtId="0" fontId="54" fillId="0" borderId="0" xfId="0" applyFont="1" applyFill="1" applyAlignment="1" applyProtection="1">
      <alignment horizontal="center" vertical="center"/>
    </xf>
    <xf numFmtId="0" fontId="52" fillId="0" borderId="0" xfId="9" applyFont="1" applyAlignment="1" applyProtection="1">
      <alignment horizontal="center" vertical="center"/>
    </xf>
    <xf numFmtId="14" fontId="8" fillId="2" borderId="0" xfId="2" applyNumberFormat="1" applyFont="1" applyFill="1" applyBorder="1" applyAlignment="1" applyProtection="1">
      <alignment horizontal="center" vertical="center"/>
    </xf>
    <xf numFmtId="14" fontId="8" fillId="2" borderId="0" xfId="2" applyNumberFormat="1" applyFont="1" applyFill="1" applyBorder="1" applyAlignment="1" applyProtection="1">
      <alignment vertical="center"/>
    </xf>
    <xf numFmtId="0" fontId="8" fillId="2" borderId="0" xfId="0" applyFont="1" applyFill="1" applyProtection="1"/>
    <xf numFmtId="0" fontId="53" fillId="0" borderId="0" xfId="2" applyFont="1" applyFill="1" applyBorder="1" applyAlignment="1" applyProtection="1">
      <alignment horizontal="center" vertical="center" wrapText="1"/>
    </xf>
    <xf numFmtId="165" fontId="58" fillId="9" borderId="61" xfId="2" applyNumberFormat="1" applyFont="1" applyFill="1" applyBorder="1" applyAlignment="1" applyProtection="1">
      <alignment horizontal="center" vertical="center" wrapText="1"/>
    </xf>
    <xf numFmtId="165" fontId="57" fillId="9" borderId="61" xfId="2" applyNumberFormat="1" applyFont="1" applyFill="1" applyBorder="1" applyAlignment="1" applyProtection="1">
      <alignment horizontal="center" vertical="center" wrapText="1"/>
    </xf>
    <xf numFmtId="0" fontId="57" fillId="9" borderId="61" xfId="2" applyFont="1" applyFill="1" applyBorder="1" applyAlignment="1" applyProtection="1">
      <alignment horizontal="center" vertical="center" wrapText="1"/>
    </xf>
    <xf numFmtId="0" fontId="57" fillId="9" borderId="57" xfId="2" applyFont="1" applyFill="1" applyBorder="1" applyAlignment="1" applyProtection="1">
      <alignment horizontal="center" vertical="center" wrapText="1"/>
    </xf>
    <xf numFmtId="165" fontId="57" fillId="9" borderId="67" xfId="2" applyNumberFormat="1" applyFont="1" applyFill="1" applyBorder="1" applyAlignment="1" applyProtection="1">
      <alignment horizontal="center" vertical="center" wrapText="1"/>
    </xf>
    <xf numFmtId="165" fontId="58" fillId="9" borderId="67" xfId="2" applyNumberFormat="1" applyFont="1" applyFill="1" applyBorder="1" applyAlignment="1" applyProtection="1">
      <alignment horizontal="center" vertical="center" wrapText="1"/>
    </xf>
    <xf numFmtId="0" fontId="57" fillId="9" borderId="67" xfId="2" applyFont="1" applyFill="1" applyBorder="1" applyAlignment="1" applyProtection="1">
      <alignment horizontal="center" vertical="center" wrapText="1"/>
    </xf>
    <xf numFmtId="165" fontId="57" fillId="9" borderId="85" xfId="2" applyNumberFormat="1" applyFont="1" applyFill="1" applyBorder="1" applyAlignment="1" applyProtection="1">
      <alignment horizontal="center" vertical="center" wrapText="1"/>
    </xf>
    <xf numFmtId="0" fontId="57" fillId="9" borderId="87" xfId="2" applyFont="1" applyFill="1" applyBorder="1" applyAlignment="1" applyProtection="1">
      <alignment horizontal="center" vertical="center" wrapText="1"/>
    </xf>
    <xf numFmtId="165" fontId="8" fillId="10" borderId="81" xfId="2" applyNumberFormat="1" applyFont="1" applyFill="1" applyBorder="1" applyAlignment="1" applyProtection="1">
      <alignment horizontal="center" vertical="center" wrapText="1"/>
    </xf>
    <xf numFmtId="3" fontId="11" fillId="0" borderId="74" xfId="5" applyNumberFormat="1" applyFont="1" applyFill="1" applyBorder="1" applyAlignment="1" applyProtection="1">
      <alignment horizontal="center" vertical="center" wrapText="1"/>
    </xf>
    <xf numFmtId="3" fontId="11" fillId="0" borderId="90" xfId="5" applyNumberFormat="1" applyFont="1" applyFill="1" applyBorder="1" applyAlignment="1" applyProtection="1">
      <alignment horizontal="center" vertical="center" wrapText="1"/>
    </xf>
    <xf numFmtId="3" fontId="8" fillId="0" borderId="0" xfId="0" applyNumberFormat="1" applyFont="1" applyFill="1" applyProtection="1"/>
    <xf numFmtId="0" fontId="73" fillId="0" borderId="0" xfId="0" applyFont="1" applyFill="1" applyAlignment="1" applyProtection="1">
      <alignment vertical="center"/>
    </xf>
    <xf numFmtId="3" fontId="73" fillId="0" borderId="0" xfId="0" applyNumberFormat="1" applyFont="1" applyFill="1" applyAlignment="1" applyProtection="1">
      <alignment vertical="center"/>
    </xf>
    <xf numFmtId="0" fontId="73" fillId="0" borderId="0" xfId="0" applyFont="1" applyFill="1" applyAlignment="1" applyProtection="1">
      <alignment horizontal="center" vertical="center"/>
    </xf>
    <xf numFmtId="0" fontId="40" fillId="0" borderId="58" xfId="0" applyFont="1" applyBorder="1" applyAlignment="1" applyProtection="1">
      <alignment horizontal="left" vertical="center" wrapText="1"/>
    </xf>
    <xf numFmtId="0" fontId="42" fillId="0" borderId="0" xfId="0" applyFont="1" applyProtection="1"/>
    <xf numFmtId="0" fontId="43" fillId="0" borderId="0" xfId="0" applyFont="1" applyBorder="1" applyAlignment="1" applyProtection="1">
      <alignment vertical="center" wrapText="1"/>
    </xf>
    <xf numFmtId="0" fontId="43" fillId="0" borderId="77" xfId="0" applyFont="1" applyBorder="1" applyAlignment="1" applyProtection="1">
      <alignment vertical="center" wrapText="1"/>
    </xf>
    <xf numFmtId="0" fontId="8" fillId="10" borderId="1" xfId="2" applyFont="1" applyFill="1" applyBorder="1" applyAlignment="1" applyProtection="1">
      <alignment horizontal="center" vertical="center" wrapText="1"/>
      <protection locked="0"/>
    </xf>
    <xf numFmtId="0" fontId="33" fillId="15" borderId="1" xfId="9" applyFont="1" applyFill="1" applyBorder="1" applyAlignment="1">
      <alignment horizontal="center" vertical="center" wrapText="1"/>
    </xf>
    <xf numFmtId="0" fontId="59" fillId="15" borderId="1" xfId="2" applyFont="1" applyFill="1" applyBorder="1" applyAlignment="1" applyProtection="1">
      <alignment horizontal="center" vertical="center" wrapText="1"/>
      <protection locked="0"/>
    </xf>
    <xf numFmtId="1" fontId="8" fillId="10" borderId="1" xfId="2" applyNumberFormat="1" applyFont="1" applyFill="1" applyBorder="1" applyAlignment="1" applyProtection="1">
      <alignment horizontal="center" vertical="center" wrapText="1"/>
      <protection locked="0"/>
    </xf>
    <xf numFmtId="0" fontId="8" fillId="10" borderId="1" xfId="0" applyFont="1" applyFill="1" applyBorder="1"/>
    <xf numFmtId="0" fontId="8" fillId="10" borderId="1" xfId="0" applyFont="1" applyFill="1" applyBorder="1" applyAlignment="1">
      <alignment horizontal="left" vertical="center"/>
    </xf>
    <xf numFmtId="0" fontId="8" fillId="10" borderId="1" xfId="0" applyFont="1" applyFill="1" applyBorder="1" applyAlignment="1">
      <alignment horizontal="center" vertical="center"/>
    </xf>
    <xf numFmtId="0" fontId="8" fillId="10" borderId="1" xfId="0" applyFont="1" applyFill="1" applyBorder="1" applyAlignment="1" applyProtection="1">
      <alignment horizontal="center" vertical="center"/>
    </xf>
    <xf numFmtId="0" fontId="42" fillId="0" borderId="1" xfId="0" applyFont="1" applyBorder="1" applyAlignment="1" applyProtection="1">
      <alignment horizontal="center" vertical="center" wrapText="1"/>
    </xf>
    <xf numFmtId="166" fontId="42" fillId="0" borderId="1" xfId="5" applyNumberFormat="1" applyFont="1" applyBorder="1" applyAlignment="1" applyProtection="1">
      <alignment horizontal="left" vertical="center" wrapText="1"/>
    </xf>
    <xf numFmtId="3" fontId="42" fillId="0" borderId="1" xfId="0" applyNumberFormat="1" applyFont="1" applyBorder="1" applyAlignment="1" applyProtection="1">
      <alignment horizontal="center" vertical="center" wrapText="1"/>
    </xf>
    <xf numFmtId="167" fontId="42" fillId="0" borderId="1" xfId="0" quotePrefix="1" applyNumberFormat="1" applyFont="1" applyBorder="1" applyAlignment="1" applyProtection="1">
      <alignment horizontal="center" vertical="center" wrapText="1"/>
    </xf>
    <xf numFmtId="14" fontId="8" fillId="2" borderId="91" xfId="2" applyNumberFormat="1" applyFont="1" applyFill="1" applyBorder="1" applyAlignment="1" applyProtection="1">
      <alignment horizontal="center" vertical="center"/>
    </xf>
    <xf numFmtId="14" fontId="8" fillId="2" borderId="92" xfId="2" applyNumberFormat="1" applyFont="1" applyFill="1" applyBorder="1" applyAlignment="1" applyProtection="1">
      <alignment horizontal="center" vertical="center"/>
    </xf>
    <xf numFmtId="14" fontId="8" fillId="2" borderId="93" xfId="2" applyNumberFormat="1" applyFont="1" applyFill="1" applyBorder="1" applyAlignment="1" applyProtection="1">
      <alignment horizontal="center" vertical="center"/>
    </xf>
    <xf numFmtId="165" fontId="11" fillId="0" borderId="0" xfId="2" applyNumberFormat="1" applyFont="1" applyFill="1" applyBorder="1" applyAlignment="1" applyProtection="1">
      <alignment horizontal="center" vertical="center" wrapText="1"/>
    </xf>
    <xf numFmtId="0" fontId="64" fillId="0" borderId="0" xfId="2" applyFont="1" applyFill="1" applyBorder="1" applyAlignment="1" applyProtection="1">
      <alignment horizontal="center" vertical="center" wrapText="1"/>
      <protection locked="0"/>
    </xf>
    <xf numFmtId="0" fontId="65" fillId="0" borderId="0" xfId="2" applyFont="1" applyFill="1" applyBorder="1" applyAlignment="1" applyProtection="1">
      <alignment horizontal="center" vertical="center" wrapText="1"/>
      <protection locked="0"/>
    </xf>
    <xf numFmtId="0" fontId="7" fillId="15" borderId="64" xfId="0" applyFont="1" applyFill="1" applyBorder="1" applyAlignment="1">
      <alignment horizontal="center"/>
    </xf>
    <xf numFmtId="0" fontId="7" fillId="15" borderId="66" xfId="0" applyFont="1" applyFill="1" applyBorder="1" applyAlignment="1">
      <alignment horizontal="center"/>
    </xf>
    <xf numFmtId="14" fontId="8" fillId="2" borderId="73" xfId="2" applyNumberFormat="1" applyFont="1" applyFill="1" applyBorder="1" applyAlignment="1" applyProtection="1">
      <alignment horizontal="center" vertical="center"/>
    </xf>
    <xf numFmtId="14" fontId="8" fillId="2" borderId="4" xfId="2" applyNumberFormat="1" applyFont="1" applyFill="1" applyBorder="1" applyAlignment="1" applyProtection="1">
      <alignment horizontal="center" vertical="center"/>
    </xf>
    <xf numFmtId="14" fontId="8" fillId="2" borderId="79" xfId="2" applyNumberFormat="1" applyFont="1" applyFill="1" applyBorder="1" applyAlignment="1" applyProtection="1">
      <alignment horizontal="center" vertical="center"/>
    </xf>
    <xf numFmtId="0" fontId="59" fillId="15" borderId="1" xfId="2" applyFont="1" applyFill="1" applyBorder="1" applyAlignment="1" applyProtection="1">
      <alignment vertical="center"/>
      <protection locked="0"/>
    </xf>
    <xf numFmtId="0" fontId="8" fillId="18" borderId="0" xfId="0" applyFont="1" applyFill="1"/>
    <xf numFmtId="0" fontId="59" fillId="15" borderId="4" xfId="2" applyFont="1" applyFill="1" applyBorder="1" applyAlignment="1" applyProtection="1">
      <alignment horizontal="center" vertical="center" wrapText="1"/>
      <protection locked="0"/>
    </xf>
    <xf numFmtId="0" fontId="11" fillId="10" borderId="1" xfId="2" applyFont="1" applyFill="1" applyBorder="1" applyAlignment="1" applyProtection="1">
      <alignment horizontal="left" vertical="center"/>
      <protection locked="0"/>
    </xf>
    <xf numFmtId="0" fontId="64" fillId="0" borderId="0" xfId="0" applyFont="1" applyFill="1" applyAlignment="1">
      <alignment horizontal="left"/>
    </xf>
    <xf numFmtId="0" fontId="64" fillId="0" borderId="0" xfId="0" applyFont="1" applyFill="1"/>
    <xf numFmtId="4" fontId="65" fillId="0" borderId="0" xfId="2" applyNumberFormat="1" applyFont="1" applyFill="1" applyBorder="1" applyAlignment="1" applyProtection="1">
      <alignment vertical="center" wrapText="1"/>
    </xf>
    <xf numFmtId="0" fontId="75" fillId="15" borderId="84" xfId="2" applyFont="1" applyFill="1" applyBorder="1" applyAlignment="1" applyProtection="1">
      <alignment horizontal="center" vertical="center" wrapText="1"/>
      <protection locked="0"/>
    </xf>
    <xf numFmtId="0" fontId="75" fillId="10" borderId="1" xfId="2" applyFont="1" applyFill="1" applyBorder="1" applyAlignment="1" applyProtection="1">
      <alignment horizontal="left" vertical="center" wrapText="1"/>
      <protection locked="0"/>
    </xf>
    <xf numFmtId="0" fontId="76" fillId="0" borderId="0" xfId="0" applyFont="1" applyFill="1" applyAlignment="1">
      <alignment horizontal="left" vertical="center"/>
    </xf>
    <xf numFmtId="14" fontId="8" fillId="18" borderId="0" xfId="2" applyNumberFormat="1" applyFont="1" applyFill="1" applyBorder="1" applyAlignment="1" applyProtection="1">
      <alignment horizontal="center" vertical="center"/>
      <protection locked="0"/>
    </xf>
    <xf numFmtId="0" fontId="11" fillId="18" borderId="1" xfId="2" applyFont="1" applyFill="1" applyBorder="1" applyAlignment="1" applyProtection="1">
      <alignment horizontal="center" vertical="center" wrapText="1"/>
      <protection locked="0"/>
    </xf>
    <xf numFmtId="0" fontId="73" fillId="18" borderId="0" xfId="0" applyFont="1" applyFill="1" applyAlignment="1">
      <alignment vertical="center"/>
    </xf>
    <xf numFmtId="0" fontId="75" fillId="18" borderId="72" xfId="2" applyFont="1" applyFill="1" applyBorder="1" applyAlignment="1" applyProtection="1">
      <alignment horizontal="center" vertical="center" wrapText="1"/>
      <protection locked="0"/>
    </xf>
    <xf numFmtId="0" fontId="75" fillId="2" borderId="1" xfId="2" applyFont="1" applyFill="1" applyBorder="1" applyAlignment="1" applyProtection="1">
      <alignment horizontal="center" vertical="center" wrapText="1"/>
      <protection locked="0"/>
    </xf>
    <xf numFmtId="0" fontId="8" fillId="0" borderId="0" xfId="0" applyFont="1" applyFill="1" applyAlignment="1">
      <alignment horizontal="right"/>
    </xf>
    <xf numFmtId="4" fontId="5" fillId="0" borderId="0" xfId="2" applyNumberFormat="1" applyFont="1" applyFill="1" applyBorder="1" applyAlignment="1" applyProtection="1">
      <alignment horizontal="right" vertical="center" wrapText="1"/>
    </xf>
    <xf numFmtId="0" fontId="11" fillId="10" borderId="1" xfId="2" applyFont="1" applyFill="1" applyBorder="1" applyAlignment="1" applyProtection="1">
      <alignment horizontal="right" vertical="center" wrapText="1"/>
      <protection locked="0"/>
    </xf>
    <xf numFmtId="0" fontId="73" fillId="0" borderId="0" xfId="0" applyFont="1" applyFill="1" applyAlignment="1">
      <alignment horizontal="right" vertical="center"/>
    </xf>
    <xf numFmtId="0" fontId="0" fillId="15" borderId="79" xfId="2" applyFont="1" applyFill="1" applyBorder="1" applyAlignment="1" applyProtection="1">
      <alignment horizontal="center" vertical="center" wrapText="1"/>
      <protection locked="0"/>
    </xf>
    <xf numFmtId="0" fontId="74" fillId="0" borderId="1" xfId="0" applyFont="1" applyBorder="1"/>
    <xf numFmtId="0" fontId="0" fillId="0" borderId="64" xfId="0" applyBorder="1" applyAlignment="1">
      <alignment horizontal="center"/>
    </xf>
    <xf numFmtId="0" fontId="74" fillId="0" borderId="94" xfId="0" applyFont="1" applyBorder="1"/>
    <xf numFmtId="0" fontId="77" fillId="15" borderId="0" xfId="2" applyFont="1" applyFill="1" applyBorder="1" applyAlignment="1" applyProtection="1">
      <alignment horizontal="center" vertical="center" wrapText="1"/>
    </xf>
    <xf numFmtId="0" fontId="0" fillId="0" borderId="4" xfId="0" applyFont="1" applyFill="1" applyBorder="1"/>
    <xf numFmtId="0" fontId="0" fillId="0" borderId="4" xfId="0" applyFill="1" applyBorder="1"/>
    <xf numFmtId="0" fontId="0" fillId="0" borderId="66" xfId="0" applyBorder="1"/>
    <xf numFmtId="0" fontId="45" fillId="0" borderId="0" xfId="9" applyFont="1" applyAlignment="1">
      <alignment horizontal="left" vertical="center" wrapText="1"/>
    </xf>
    <xf numFmtId="0" fontId="0" fillId="15" borderId="1" xfId="0" applyFill="1" applyBorder="1" applyAlignment="1">
      <alignment vertical="center"/>
    </xf>
    <xf numFmtId="0" fontId="40" fillId="0" borderId="0" xfId="0" applyFont="1" applyBorder="1" applyAlignment="1" applyProtection="1">
      <alignment horizontal="left" vertical="center" wrapText="1"/>
    </xf>
    <xf numFmtId="4" fontId="12" fillId="0" borderId="68" xfId="2" applyNumberFormat="1" applyFont="1" applyFill="1" applyBorder="1" applyAlignment="1" applyProtection="1">
      <alignment horizontal="center" vertical="center" wrapText="1"/>
    </xf>
    <xf numFmtId="4" fontId="12" fillId="0" borderId="96" xfId="2" applyNumberFormat="1" applyFont="1" applyFill="1" applyBorder="1" applyAlignment="1" applyProtection="1">
      <alignment horizontal="center" vertical="center" wrapText="1"/>
    </xf>
    <xf numFmtId="0" fontId="12" fillId="10" borderId="98" xfId="0" applyFont="1" applyFill="1" applyBorder="1" applyAlignment="1" applyProtection="1">
      <alignment horizontal="center" vertical="center"/>
    </xf>
    <xf numFmtId="0" fontId="8" fillId="2" borderId="97" xfId="0" applyFont="1" applyFill="1" applyBorder="1" applyAlignment="1">
      <alignment horizontal="center"/>
    </xf>
    <xf numFmtId="3" fontId="42" fillId="0" borderId="0" xfId="0" applyNumberFormat="1" applyFont="1"/>
    <xf numFmtId="0" fontId="8" fillId="2" borderId="0" xfId="0" applyFont="1" applyFill="1" applyAlignment="1">
      <alignment vertical="center"/>
    </xf>
    <xf numFmtId="0" fontId="8" fillId="2" borderId="96" xfId="0" applyFont="1" applyFill="1" applyBorder="1" applyAlignment="1">
      <alignment horizontal="center"/>
    </xf>
    <xf numFmtId="3" fontId="82" fillId="0" borderId="1" xfId="0" applyNumberFormat="1" applyFont="1" applyBorder="1" applyAlignment="1" applyProtection="1">
      <alignment horizontal="center" vertical="center" wrapText="1"/>
    </xf>
    <xf numFmtId="0" fontId="34" fillId="15" borderId="1" xfId="9" applyFont="1" applyFill="1" applyBorder="1" applyAlignment="1">
      <alignment horizontal="center" vertical="center" wrapText="1"/>
    </xf>
    <xf numFmtId="0" fontId="33" fillId="0" borderId="0" xfId="0" applyFont="1" applyAlignment="1">
      <alignment horizontal="left"/>
    </xf>
    <xf numFmtId="166" fontId="8" fillId="2" borderId="0" xfId="5" applyNumberFormat="1" applyFont="1" applyFill="1" applyBorder="1" applyAlignment="1" applyProtection="1">
      <alignment horizontal="center" vertical="center"/>
    </xf>
    <xf numFmtId="0" fontId="0" fillId="15" borderId="1" xfId="0" applyFill="1" applyBorder="1" applyAlignment="1">
      <alignment vertical="center" wrapText="1"/>
    </xf>
    <xf numFmtId="0" fontId="5" fillId="0" borderId="0" xfId="2" applyFont="1" applyFill="1" applyBorder="1" applyAlignment="1" applyProtection="1">
      <alignment horizontal="left" vertical="center" wrapText="1"/>
      <protection locked="0"/>
    </xf>
    <xf numFmtId="165" fontId="11" fillId="0" borderId="0" xfId="2" applyNumberFormat="1" applyFont="1" applyFill="1" applyBorder="1" applyAlignment="1" applyProtection="1">
      <alignment horizontal="center" vertical="center" wrapText="1"/>
    </xf>
    <xf numFmtId="0" fontId="8" fillId="9" borderId="78" xfId="2" applyFont="1" applyFill="1" applyBorder="1" applyAlignment="1" applyProtection="1">
      <alignment horizontal="center" vertical="center" wrapText="1"/>
    </xf>
    <xf numFmtId="14" fontId="8" fillId="2" borderId="92" xfId="2" applyNumberFormat="1" applyFont="1" applyFill="1" applyBorder="1" applyAlignment="1" applyProtection="1">
      <alignment horizontal="center" vertical="center"/>
    </xf>
    <xf numFmtId="3" fontId="70" fillId="14" borderId="61" xfId="0" applyNumberFormat="1" applyFont="1" applyFill="1" applyBorder="1" applyAlignment="1" applyProtection="1">
      <alignment horizontal="center" vertical="center" wrapText="1"/>
    </xf>
    <xf numFmtId="3" fontId="70" fillId="16" borderId="57" xfId="0" applyNumberFormat="1" applyFont="1" applyFill="1" applyBorder="1" applyAlignment="1" applyProtection="1">
      <alignment horizontal="center" vertical="center" wrapText="1"/>
    </xf>
    <xf numFmtId="3" fontId="70" fillId="14" borderId="60" xfId="0" applyNumberFormat="1" applyFont="1" applyFill="1" applyBorder="1" applyAlignment="1" applyProtection="1">
      <alignment horizontal="center" vertical="center" wrapText="1"/>
    </xf>
    <xf numFmtId="3" fontId="70" fillId="14" borderId="1" xfId="0" applyNumberFormat="1" applyFont="1" applyFill="1" applyBorder="1" applyAlignment="1" applyProtection="1">
      <alignment horizontal="center" vertical="center" wrapText="1"/>
    </xf>
    <xf numFmtId="3" fontId="70" fillId="16" borderId="59" xfId="0" applyNumberFormat="1" applyFont="1" applyFill="1" applyBorder="1" applyAlignment="1" applyProtection="1">
      <alignment horizontal="center" vertical="center" wrapText="1"/>
    </xf>
    <xf numFmtId="3" fontId="70" fillId="16" borderId="78" xfId="0" applyNumberFormat="1" applyFont="1" applyFill="1" applyBorder="1" applyAlignment="1" applyProtection="1">
      <alignment horizontal="center" vertical="center" wrapText="1"/>
    </xf>
    <xf numFmtId="0" fontId="40" fillId="0" borderId="86" xfId="0" applyFont="1" applyBorder="1" applyAlignment="1" applyProtection="1">
      <alignment horizontal="left" vertical="center" wrapText="1"/>
    </xf>
    <xf numFmtId="0" fontId="40" fillId="0" borderId="73" xfId="0" applyFont="1" applyBorder="1" applyAlignment="1" applyProtection="1">
      <alignment horizontal="left" vertical="center" wrapText="1"/>
    </xf>
    <xf numFmtId="3" fontId="70" fillId="14" borderId="4" xfId="0" applyNumberFormat="1" applyFont="1" applyFill="1" applyBorder="1" applyAlignment="1" applyProtection="1">
      <alignment horizontal="center" vertical="center" wrapText="1"/>
    </xf>
    <xf numFmtId="3" fontId="70" fillId="16" borderId="104" xfId="0" applyNumberFormat="1" applyFont="1" applyFill="1" applyBorder="1" applyAlignment="1" applyProtection="1">
      <alignment horizontal="center" vertical="center" wrapText="1"/>
    </xf>
    <xf numFmtId="0" fontId="40" fillId="0" borderId="86" xfId="0" applyFont="1" applyBorder="1" applyAlignment="1" applyProtection="1">
      <alignment horizontal="center" vertical="center" wrapText="1"/>
    </xf>
    <xf numFmtId="0" fontId="41" fillId="14" borderId="71" xfId="0" applyFont="1" applyFill="1" applyBorder="1" applyAlignment="1" applyProtection="1">
      <alignment horizontal="center" vertical="center" wrapText="1"/>
    </xf>
    <xf numFmtId="0" fontId="41" fillId="16" borderId="105" xfId="0" applyFont="1" applyFill="1" applyBorder="1" applyAlignment="1" applyProtection="1">
      <alignment horizontal="center" vertical="center" wrapText="1"/>
    </xf>
    <xf numFmtId="0" fontId="40" fillId="0" borderId="85" xfId="0" applyFont="1" applyBorder="1" applyAlignment="1" applyProtection="1">
      <alignment horizontal="left" vertical="center" wrapText="1"/>
    </xf>
    <xf numFmtId="3" fontId="70" fillId="14" borderId="67" xfId="0" applyNumberFormat="1" applyFont="1" applyFill="1" applyBorder="1" applyAlignment="1" applyProtection="1">
      <alignment horizontal="center" vertical="center" wrapText="1"/>
    </xf>
    <xf numFmtId="3" fontId="70" fillId="16" borderId="100" xfId="0" applyNumberFormat="1" applyFont="1" applyFill="1" applyBorder="1" applyAlignment="1" applyProtection="1">
      <alignment horizontal="center" vertical="center" wrapText="1"/>
    </xf>
    <xf numFmtId="3" fontId="70" fillId="14" borderId="71" xfId="0" applyNumberFormat="1" applyFont="1" applyFill="1" applyBorder="1" applyAlignment="1" applyProtection="1">
      <alignment horizontal="center" vertical="center" wrapText="1"/>
    </xf>
    <xf numFmtId="3" fontId="70" fillId="16" borderId="105" xfId="0" applyNumberFormat="1" applyFont="1" applyFill="1" applyBorder="1" applyAlignment="1" applyProtection="1">
      <alignment horizontal="center" vertical="center" wrapText="1"/>
    </xf>
    <xf numFmtId="0" fontId="40" fillId="0" borderId="103" xfId="0" applyFont="1" applyBorder="1" applyAlignment="1" applyProtection="1">
      <alignment horizontal="left" vertical="center" wrapText="1"/>
    </xf>
    <xf numFmtId="3" fontId="70" fillId="14" borderId="76" xfId="0" applyNumberFormat="1" applyFont="1" applyFill="1" applyBorder="1" applyAlignment="1" applyProtection="1">
      <alignment horizontal="center" vertical="center" wrapText="1"/>
    </xf>
    <xf numFmtId="3" fontId="70" fillId="16" borderId="106" xfId="0" applyNumberFormat="1" applyFont="1" applyFill="1" applyBorder="1" applyAlignment="1" applyProtection="1">
      <alignment horizontal="center" vertical="center" wrapText="1"/>
    </xf>
    <xf numFmtId="0" fontId="84" fillId="0" borderId="0" xfId="0" applyFont="1" applyFill="1" applyProtection="1"/>
    <xf numFmtId="3" fontId="84" fillId="0" borderId="0" xfId="0" applyNumberFormat="1" applyFont="1" applyFill="1" applyProtection="1"/>
    <xf numFmtId="0" fontId="5" fillId="0" borderId="0" xfId="2" applyFont="1" applyFill="1" applyBorder="1" applyAlignment="1" applyProtection="1">
      <alignment horizontal="left" vertical="center" wrapText="1"/>
      <protection locked="0"/>
    </xf>
    <xf numFmtId="3" fontId="11" fillId="0" borderId="75" xfId="5" applyNumberFormat="1" applyFont="1" applyFill="1" applyBorder="1" applyAlignment="1" applyProtection="1">
      <alignment horizontal="center" vertical="center" wrapText="1"/>
    </xf>
    <xf numFmtId="0" fontId="8" fillId="10" borderId="67" xfId="2" applyFont="1" applyFill="1" applyBorder="1" applyAlignment="1" applyProtection="1">
      <alignment horizontal="center" vertical="center" wrapText="1"/>
      <protection locked="0"/>
    </xf>
    <xf numFmtId="0" fontId="8" fillId="10" borderId="76" xfId="2" applyFont="1" applyFill="1" applyBorder="1" applyAlignment="1" applyProtection="1">
      <alignment horizontal="center" vertical="center" wrapText="1"/>
      <protection locked="0"/>
    </xf>
    <xf numFmtId="0" fontId="8" fillId="10" borderId="4" xfId="2" applyFont="1" applyFill="1" applyBorder="1" applyAlignment="1" applyProtection="1">
      <alignment horizontal="center" vertical="center" wrapText="1"/>
      <protection locked="0"/>
    </xf>
    <xf numFmtId="14" fontId="8" fillId="2" borderId="88" xfId="2" applyNumberFormat="1" applyFont="1" applyFill="1" applyBorder="1" applyAlignment="1" applyProtection="1">
      <alignment horizontal="center" vertical="center"/>
    </xf>
    <xf numFmtId="14" fontId="8" fillId="2" borderId="82" xfId="2" applyNumberFormat="1" applyFont="1" applyFill="1" applyBorder="1" applyAlignment="1" applyProtection="1">
      <alignment horizontal="center" vertical="center"/>
    </xf>
    <xf numFmtId="14" fontId="8" fillId="2" borderId="89" xfId="2" applyNumberFormat="1" applyFont="1" applyFill="1" applyBorder="1" applyAlignment="1" applyProtection="1">
      <alignment horizontal="center" vertical="center"/>
    </xf>
    <xf numFmtId="3" fontId="11" fillId="0" borderId="98" xfId="5" applyNumberFormat="1" applyFont="1" applyFill="1" applyBorder="1" applyAlignment="1" applyProtection="1">
      <alignment horizontal="center" vertical="center" wrapText="1"/>
    </xf>
    <xf numFmtId="0" fontId="33" fillId="15" borderId="1" xfId="9" applyFont="1" applyFill="1" applyBorder="1" applyAlignment="1">
      <alignment horizontal="center" vertical="center" wrapText="1"/>
    </xf>
    <xf numFmtId="165" fontId="8" fillId="9" borderId="60" xfId="2" applyNumberFormat="1" applyFont="1" applyFill="1" applyBorder="1" applyAlignment="1" applyProtection="1">
      <alignment horizontal="center" vertical="center" wrapText="1"/>
    </xf>
    <xf numFmtId="1" fontId="8" fillId="10" borderId="1" xfId="2" applyNumberFormat="1" applyFont="1" applyFill="1" applyBorder="1" applyAlignment="1" applyProtection="1">
      <alignment horizontal="center" vertical="center" wrapText="1"/>
      <protection locked="0"/>
    </xf>
    <xf numFmtId="14" fontId="8" fillId="2" borderId="91" xfId="2" applyNumberFormat="1" applyFont="1" applyFill="1" applyBorder="1" applyAlignment="1" applyProtection="1">
      <alignment horizontal="center" vertical="center"/>
    </xf>
    <xf numFmtId="14" fontId="8" fillId="2" borderId="92" xfId="2" applyNumberFormat="1" applyFont="1" applyFill="1" applyBorder="1" applyAlignment="1" applyProtection="1">
      <alignment horizontal="center" vertical="center"/>
    </xf>
    <xf numFmtId="14" fontId="8" fillId="2" borderId="93" xfId="2" applyNumberFormat="1" applyFont="1" applyFill="1" applyBorder="1" applyAlignment="1" applyProtection="1">
      <alignment horizontal="center" vertical="center"/>
    </xf>
    <xf numFmtId="0" fontId="13" fillId="0" borderId="1" xfId="0" applyFont="1" applyBorder="1" applyAlignment="1">
      <alignment horizontal="left" vertical="center" wrapText="1"/>
    </xf>
    <xf numFmtId="165" fontId="8" fillId="9" borderId="60" xfId="2" applyNumberFormat="1" applyFont="1" applyFill="1" applyBorder="1" applyAlignment="1" applyProtection="1">
      <alignment horizontal="center" vertical="center" wrapText="1"/>
    </xf>
    <xf numFmtId="0" fontId="0" fillId="15" borderId="1" xfId="0" applyFill="1" applyBorder="1" applyAlignment="1">
      <alignment vertical="center" wrapText="1"/>
    </xf>
    <xf numFmtId="165" fontId="8" fillId="4" borderId="67" xfId="2" applyNumberFormat="1" applyFont="1" applyFill="1" applyBorder="1" applyAlignment="1" applyProtection="1">
      <alignment horizontal="center" vertical="center" wrapText="1"/>
      <protection locked="0"/>
    </xf>
    <xf numFmtId="166" fontId="3" fillId="10" borderId="67" xfId="5" applyNumberFormat="1" applyFont="1" applyFill="1" applyBorder="1" applyAlignment="1" applyProtection="1">
      <alignment horizontal="center" vertical="center" wrapText="1"/>
      <protection locked="0"/>
    </xf>
    <xf numFmtId="165" fontId="8" fillId="4" borderId="76" xfId="2" applyNumberFormat="1" applyFont="1" applyFill="1" applyBorder="1" applyAlignment="1" applyProtection="1">
      <alignment horizontal="center" vertical="center" wrapText="1"/>
      <protection locked="0"/>
    </xf>
    <xf numFmtId="166" fontId="3" fillId="10" borderId="76" xfId="5" applyNumberFormat="1" applyFont="1" applyFill="1" applyBorder="1" applyAlignment="1" applyProtection="1">
      <alignment horizontal="center" vertical="center" wrapText="1"/>
      <protection locked="0"/>
    </xf>
    <xf numFmtId="165" fontId="8" fillId="4" borderId="4" xfId="2" applyNumberFormat="1" applyFont="1" applyFill="1" applyBorder="1" applyAlignment="1" applyProtection="1">
      <alignment horizontal="center" vertical="center" wrapText="1"/>
      <protection locked="0"/>
    </xf>
    <xf numFmtId="166" fontId="3" fillId="10" borderId="4" xfId="5" applyNumberFormat="1" applyFont="1" applyFill="1" applyBorder="1" applyAlignment="1" applyProtection="1">
      <alignment horizontal="center" vertical="center" wrapText="1"/>
      <protection locked="0"/>
    </xf>
    <xf numFmtId="0" fontId="49" fillId="0" borderId="0" xfId="0" applyFont="1" applyFill="1" applyAlignment="1"/>
    <xf numFmtId="0" fontId="5" fillId="0" borderId="0" xfId="2" applyFont="1" applyFill="1" applyBorder="1" applyAlignment="1" applyProtection="1">
      <alignment horizontal="left" vertical="center"/>
      <protection locked="0"/>
    </xf>
    <xf numFmtId="0" fontId="5" fillId="0" borderId="0" xfId="2" applyFont="1" applyFill="1" applyBorder="1" applyAlignment="1" applyProtection="1">
      <alignment horizontal="center" vertical="center"/>
      <protection locked="0"/>
    </xf>
    <xf numFmtId="0" fontId="7" fillId="0" borderId="0" xfId="2" applyFont="1" applyFill="1" applyBorder="1" applyAlignment="1" applyProtection="1">
      <alignment vertical="center"/>
      <protection locked="0"/>
    </xf>
    <xf numFmtId="3" fontId="42" fillId="2" borderId="1" xfId="0" applyNumberFormat="1" applyFont="1" applyFill="1" applyBorder="1" applyAlignment="1" applyProtection="1">
      <alignment horizontal="center" vertical="center" wrapText="1"/>
    </xf>
    <xf numFmtId="0" fontId="45" fillId="0" borderId="0" xfId="9" applyFont="1" applyAlignment="1">
      <alignment vertical="center" wrapText="1"/>
    </xf>
    <xf numFmtId="3" fontId="11" fillId="0" borderId="80" xfId="5" applyNumberFormat="1" applyFont="1" applyFill="1" applyBorder="1" applyAlignment="1" applyProtection="1">
      <alignment horizontal="center" vertical="center" wrapText="1"/>
    </xf>
    <xf numFmtId="3" fontId="38" fillId="10" borderId="74" xfId="5" applyNumberFormat="1" applyFont="1" applyFill="1" applyBorder="1" applyAlignment="1" applyProtection="1">
      <alignment horizontal="center" vertical="center" wrapText="1"/>
    </xf>
    <xf numFmtId="3" fontId="8" fillId="10" borderId="75" xfId="5" applyNumberFormat="1" applyFont="1" applyFill="1" applyBorder="1" applyAlignment="1" applyProtection="1">
      <alignment horizontal="center" vertical="center" wrapText="1"/>
    </xf>
    <xf numFmtId="3" fontId="38" fillId="10" borderId="75" xfId="5" applyNumberFormat="1" applyFont="1" applyFill="1" applyBorder="1" applyAlignment="1" applyProtection="1">
      <alignment horizontal="center" vertical="center" wrapText="1"/>
    </xf>
    <xf numFmtId="3" fontId="11" fillId="10" borderId="75" xfId="5" applyNumberFormat="1" applyFont="1" applyFill="1" applyBorder="1" applyAlignment="1" applyProtection="1">
      <alignment horizontal="center" vertical="center" wrapText="1"/>
    </xf>
    <xf numFmtId="3" fontId="74" fillId="0" borderId="74" xfId="5" applyNumberFormat="1" applyFont="1" applyFill="1" applyBorder="1" applyAlignment="1" applyProtection="1">
      <alignment horizontal="center" vertical="center" wrapText="1"/>
    </xf>
    <xf numFmtId="3" fontId="79" fillId="0" borderId="80" xfId="5" applyNumberFormat="1" applyFont="1" applyFill="1" applyBorder="1" applyAlignment="1" applyProtection="1">
      <alignment horizontal="center" vertical="center" wrapText="1"/>
    </xf>
    <xf numFmtId="165" fontId="57" fillId="9" borderId="108" xfId="2" applyNumberFormat="1" applyFont="1" applyFill="1" applyBorder="1" applyAlignment="1" applyProtection="1">
      <alignment horizontal="center" vertical="center" wrapText="1"/>
    </xf>
    <xf numFmtId="0" fontId="57" fillId="9" borderId="100" xfId="2" applyFont="1" applyFill="1" applyBorder="1" applyAlignment="1" applyProtection="1">
      <alignment horizontal="center" vertical="center" wrapText="1"/>
    </xf>
    <xf numFmtId="3" fontId="8" fillId="10" borderId="90" xfId="5" applyNumberFormat="1" applyFont="1" applyFill="1" applyBorder="1" applyAlignment="1" applyProtection="1">
      <alignment horizontal="center" vertical="center" wrapText="1"/>
    </xf>
    <xf numFmtId="3" fontId="11" fillId="0" borderId="109" xfId="5" applyNumberFormat="1" applyFont="1" applyFill="1" applyBorder="1" applyAlignment="1" applyProtection="1">
      <alignment horizontal="center" vertical="center" wrapText="1"/>
    </xf>
    <xf numFmtId="14" fontId="8" fillId="2" borderId="110" xfId="2" applyNumberFormat="1" applyFont="1" applyFill="1" applyBorder="1" applyAlignment="1" applyProtection="1">
      <alignment horizontal="center" vertical="center"/>
    </xf>
    <xf numFmtId="0" fontId="8" fillId="2" borderId="96" xfId="0" applyFont="1" applyFill="1" applyBorder="1" applyProtection="1"/>
    <xf numFmtId="0" fontId="8" fillId="2" borderId="99" xfId="0" applyFont="1" applyFill="1" applyBorder="1" applyProtection="1"/>
    <xf numFmtId="3" fontId="74" fillId="0" borderId="98" xfId="5" applyNumberFormat="1" applyFont="1" applyFill="1" applyBorder="1" applyAlignment="1" applyProtection="1">
      <alignment horizontal="center" vertical="center" wrapText="1"/>
    </xf>
    <xf numFmtId="3" fontId="11" fillId="0" borderId="111" xfId="5" applyNumberFormat="1" applyFont="1" applyFill="1" applyBorder="1" applyAlignment="1" applyProtection="1">
      <alignment horizontal="center" vertical="center" wrapText="1"/>
    </xf>
    <xf numFmtId="14" fontId="8" fillId="2" borderId="104" xfId="2" applyNumberFormat="1" applyFont="1" applyFill="1" applyBorder="1" applyAlignment="1" applyProtection="1">
      <alignment horizontal="center" vertical="center"/>
    </xf>
    <xf numFmtId="14" fontId="8" fillId="2" borderId="113" xfId="2" applyNumberFormat="1" applyFont="1" applyFill="1" applyBorder="1" applyAlignment="1" applyProtection="1">
      <alignment horizontal="center" vertical="center"/>
    </xf>
    <xf numFmtId="165" fontId="8" fillId="9" borderId="77" xfId="2" applyNumberFormat="1" applyFont="1" applyFill="1" applyBorder="1" applyAlignment="1" applyProtection="1">
      <alignment horizontal="center" vertical="center" wrapText="1"/>
    </xf>
    <xf numFmtId="165" fontId="58" fillId="9" borderId="85" xfId="2" applyNumberFormat="1" applyFont="1" applyFill="1" applyBorder="1" applyAlignment="1" applyProtection="1">
      <alignment horizontal="center" vertical="center" wrapText="1"/>
    </xf>
    <xf numFmtId="0" fontId="0" fillId="0" borderId="0" xfId="0" applyBorder="1" applyAlignment="1">
      <alignment horizontal="left"/>
    </xf>
    <xf numFmtId="0" fontId="74" fillId="0" borderId="0" xfId="0" applyFont="1" applyBorder="1" applyAlignment="1">
      <alignment horizontal="left" wrapText="1"/>
    </xf>
    <xf numFmtId="0" fontId="0" fillId="0" borderId="0" xfId="0" applyBorder="1" applyAlignment="1">
      <alignment horizontal="center"/>
    </xf>
    <xf numFmtId="0" fontId="0" fillId="0" borderId="1" xfId="0" applyBorder="1" applyAlignment="1">
      <alignment horizontal="right"/>
    </xf>
    <xf numFmtId="0" fontId="59" fillId="0" borderId="1" xfId="0" applyFont="1" applyBorder="1" applyAlignment="1">
      <alignment horizontal="center" vertical="center" wrapText="1"/>
    </xf>
    <xf numFmtId="0" fontId="59" fillId="0" borderId="1" xfId="0" applyFont="1" applyBorder="1" applyAlignment="1">
      <alignment horizontal="center"/>
    </xf>
    <xf numFmtId="0" fontId="87" fillId="0" borderId="1" xfId="0" applyFont="1" applyBorder="1" applyAlignment="1">
      <alignment vertical="center"/>
    </xf>
    <xf numFmtId="0" fontId="88" fillId="0" borderId="0" xfId="0" applyFont="1" applyAlignment="1">
      <alignment horizontal="center" vertical="center"/>
    </xf>
    <xf numFmtId="0" fontId="0" fillId="0" borderId="0" xfId="0" applyFont="1" applyFill="1" applyBorder="1"/>
    <xf numFmtId="0" fontId="0" fillId="0" borderId="0" xfId="0" applyFill="1" applyBorder="1"/>
    <xf numFmtId="0" fontId="0" fillId="0" borderId="0" xfId="0" applyFill="1" applyBorder="1" applyAlignment="1">
      <alignment horizontal="center"/>
    </xf>
    <xf numFmtId="0" fontId="8" fillId="0" borderId="0" xfId="6" applyBorder="1"/>
    <xf numFmtId="0" fontId="37" fillId="0" borderId="0" xfId="0" applyFont="1" applyFill="1" applyBorder="1" applyAlignment="1">
      <alignment vertical="center" wrapText="1"/>
    </xf>
    <xf numFmtId="0" fontId="14" fillId="0" borderId="0" xfId="0" applyFont="1" applyFill="1" applyBorder="1" applyAlignment="1">
      <alignment vertical="center" wrapText="1"/>
    </xf>
    <xf numFmtId="0" fontId="74" fillId="0" borderId="0" xfId="0" applyFont="1" applyBorder="1" applyAlignment="1">
      <alignment wrapText="1"/>
    </xf>
    <xf numFmtId="0" fontId="8" fillId="0" borderId="0" xfId="6" applyBorder="1" applyAlignment="1"/>
    <xf numFmtId="0" fontId="24" fillId="0" borderId="0" xfId="0" applyFont="1" applyFill="1" applyBorder="1" applyAlignment="1">
      <alignment vertical="center" wrapText="1"/>
    </xf>
    <xf numFmtId="0" fontId="61" fillId="0" borderId="56" xfId="0" applyFont="1" applyFill="1" applyBorder="1" applyAlignment="1" applyProtection="1">
      <alignment horizontal="left" vertical="center" wrapText="1"/>
    </xf>
    <xf numFmtId="164" fontId="8" fillId="10" borderId="67" xfId="5" applyNumberFormat="1" applyFont="1" applyFill="1" applyBorder="1" applyAlignment="1" applyProtection="1">
      <alignment horizontal="center" vertical="center" wrapText="1"/>
      <protection locked="0"/>
    </xf>
    <xf numFmtId="164" fontId="8" fillId="10" borderId="76" xfId="5" applyNumberFormat="1" applyFont="1" applyFill="1" applyBorder="1" applyAlignment="1" applyProtection="1">
      <alignment horizontal="center" vertical="center" wrapText="1"/>
      <protection locked="0"/>
    </xf>
    <xf numFmtId="164" fontId="8" fillId="10" borderId="4" xfId="5" applyNumberFormat="1" applyFont="1" applyFill="1" applyBorder="1" applyAlignment="1" applyProtection="1">
      <alignment horizontal="center" vertical="center" wrapText="1"/>
      <protection locked="0"/>
    </xf>
    <xf numFmtId="0" fontId="75" fillId="15" borderId="1" xfId="2" applyFont="1" applyFill="1" applyBorder="1" applyAlignment="1" applyProtection="1">
      <alignment horizontal="center" vertical="center" wrapText="1"/>
      <protection locked="0"/>
    </xf>
    <xf numFmtId="0" fontId="0" fillId="15" borderId="1" xfId="2" applyFont="1" applyFill="1" applyBorder="1" applyAlignment="1" applyProtection="1">
      <alignment vertical="center" wrapText="1"/>
      <protection locked="0"/>
    </xf>
    <xf numFmtId="0" fontId="16" fillId="8" borderId="19" xfId="2" applyFont="1" applyFill="1" applyBorder="1" applyAlignment="1" applyProtection="1">
      <alignment horizontal="center" vertical="center" wrapText="1"/>
      <protection locked="0"/>
    </xf>
    <xf numFmtId="0" fontId="16" fillId="8" borderId="6" xfId="2" applyFont="1" applyFill="1" applyBorder="1" applyAlignment="1" applyProtection="1">
      <alignment horizontal="center" vertical="center" wrapText="1"/>
      <protection locked="0"/>
    </xf>
    <xf numFmtId="165" fontId="16" fillId="8" borderId="20" xfId="2" applyNumberFormat="1" applyFont="1" applyFill="1" applyBorder="1" applyAlignment="1" applyProtection="1">
      <alignment horizontal="center" vertical="center" wrapText="1"/>
      <protection locked="0"/>
    </xf>
    <xf numFmtId="165" fontId="16" fillId="8" borderId="21" xfId="2" applyNumberFormat="1" applyFont="1" applyFill="1" applyBorder="1" applyAlignment="1" applyProtection="1">
      <alignment horizontal="center" vertical="center" wrapText="1"/>
      <protection locked="0"/>
    </xf>
    <xf numFmtId="0" fontId="5" fillId="0" borderId="0" xfId="2" applyFont="1" applyFill="1" applyBorder="1" applyAlignment="1" applyProtection="1">
      <alignment horizontal="left" vertical="center" wrapText="1"/>
      <protection locked="0"/>
    </xf>
    <xf numFmtId="0" fontId="9" fillId="8" borderId="18" xfId="2" applyFont="1" applyFill="1" applyBorder="1" applyAlignment="1" applyProtection="1">
      <alignment horizontal="center" vertical="center" wrapText="1"/>
      <protection locked="0"/>
    </xf>
    <xf numFmtId="0" fontId="9" fillId="8" borderId="19" xfId="2" applyFont="1" applyFill="1" applyBorder="1" applyAlignment="1" applyProtection="1">
      <alignment horizontal="center" vertical="center" wrapText="1"/>
      <protection locked="0"/>
    </xf>
    <xf numFmtId="0" fontId="15" fillId="8" borderId="19" xfId="2" applyFont="1" applyFill="1" applyBorder="1" applyAlignment="1" applyProtection="1">
      <alignment horizontal="center" vertical="center" wrapText="1"/>
      <protection locked="0"/>
    </xf>
    <xf numFmtId="0" fontId="9" fillId="8" borderId="6" xfId="2" applyFont="1" applyFill="1" applyBorder="1" applyAlignment="1" applyProtection="1">
      <alignment horizontal="center" vertical="center" wrapText="1"/>
      <protection locked="0"/>
    </xf>
    <xf numFmtId="0" fontId="9" fillId="8" borderId="27" xfId="2" applyFont="1" applyFill="1" applyBorder="1" applyAlignment="1" applyProtection="1">
      <alignment horizontal="center" vertical="center" wrapText="1"/>
      <protection locked="0"/>
    </xf>
    <xf numFmtId="0" fontId="9" fillId="8" borderId="28" xfId="2" applyFont="1" applyFill="1" applyBorder="1" applyAlignment="1" applyProtection="1">
      <alignment horizontal="center" vertical="center" wrapText="1"/>
      <protection locked="0"/>
    </xf>
    <xf numFmtId="4" fontId="11" fillId="0" borderId="51" xfId="5" applyNumberFormat="1" applyFont="1" applyFill="1" applyBorder="1" applyAlignment="1" applyProtection="1">
      <alignment horizontal="center" vertical="center" wrapText="1"/>
      <protection locked="0"/>
    </xf>
    <xf numFmtId="4" fontId="11" fillId="0" borderId="50" xfId="5" applyNumberFormat="1" applyFont="1" applyFill="1" applyBorder="1" applyAlignment="1" applyProtection="1">
      <alignment horizontal="center" vertical="center" wrapText="1"/>
      <protection locked="0"/>
    </xf>
    <xf numFmtId="4" fontId="11" fillId="0" borderId="17" xfId="5" applyNumberFormat="1" applyFont="1" applyFill="1" applyBorder="1" applyAlignment="1" applyProtection="1">
      <alignment horizontal="center" vertical="center" wrapText="1"/>
      <protection locked="0"/>
    </xf>
    <xf numFmtId="3" fontId="8" fillId="6" borderId="2" xfId="5" applyNumberFormat="1" applyFont="1" applyFill="1" applyBorder="1" applyAlignment="1" applyProtection="1">
      <alignment horizontal="center" vertical="center" wrapText="1"/>
      <protection locked="0"/>
    </xf>
    <xf numFmtId="3" fontId="11" fillId="6" borderId="2" xfId="5" applyNumberFormat="1" applyFont="1" applyFill="1" applyBorder="1" applyAlignment="1" applyProtection="1">
      <alignment horizontal="center" vertical="center" wrapText="1"/>
    </xf>
    <xf numFmtId="0" fontId="17" fillId="2" borderId="39" xfId="2" applyFont="1" applyFill="1" applyBorder="1" applyAlignment="1" applyProtection="1">
      <alignment horizontal="left" vertical="center" wrapText="1"/>
      <protection locked="0"/>
    </xf>
    <xf numFmtId="0" fontId="0" fillId="0" borderId="32" xfId="0" applyBorder="1" applyAlignment="1">
      <alignment vertical="center" wrapText="1"/>
    </xf>
    <xf numFmtId="0" fontId="17" fillId="2" borderId="41" xfId="2" applyFont="1" applyFill="1" applyBorder="1" applyAlignment="1" applyProtection="1">
      <alignment horizontal="left" vertical="center" wrapText="1"/>
      <protection locked="0"/>
    </xf>
    <xf numFmtId="0" fontId="0" fillId="0" borderId="30" xfId="0" applyBorder="1" applyAlignment="1">
      <alignment vertical="center" wrapText="1"/>
    </xf>
    <xf numFmtId="0" fontId="19" fillId="2" borderId="43" xfId="2" applyFont="1" applyFill="1" applyBorder="1" applyAlignment="1" applyProtection="1">
      <alignment horizontal="left" vertical="center" wrapText="1"/>
      <protection locked="0"/>
    </xf>
    <xf numFmtId="0" fontId="0" fillId="0" borderId="34" xfId="0" applyBorder="1" applyAlignment="1">
      <alignment vertical="center" wrapText="1"/>
    </xf>
    <xf numFmtId="0" fontId="16" fillId="8" borderId="35" xfId="0" applyFont="1" applyFill="1" applyBorder="1" applyAlignment="1">
      <alignment horizontal="center" vertical="center"/>
    </xf>
    <xf numFmtId="0" fontId="0" fillId="0" borderId="36" xfId="0" applyBorder="1" applyAlignment="1">
      <alignment vertical="center"/>
    </xf>
    <xf numFmtId="0" fontId="8" fillId="10" borderId="10" xfId="2" applyFont="1" applyFill="1" applyBorder="1" applyAlignment="1" applyProtection="1">
      <alignment horizontal="center" vertical="center" wrapText="1"/>
      <protection locked="0"/>
    </xf>
    <xf numFmtId="0" fontId="8" fillId="10" borderId="25" xfId="2" applyFont="1" applyFill="1" applyBorder="1" applyAlignment="1" applyProtection="1">
      <alignment horizontal="center" vertical="center" wrapText="1"/>
      <protection locked="0"/>
    </xf>
    <xf numFmtId="1" fontId="8" fillId="10" borderId="10" xfId="2" applyNumberFormat="1" applyFont="1" applyFill="1" applyBorder="1" applyAlignment="1" applyProtection="1">
      <alignment horizontal="center" vertical="center" wrapText="1"/>
      <protection locked="0"/>
    </xf>
    <xf numFmtId="1" fontId="8" fillId="10" borderId="25" xfId="2" applyNumberFormat="1" applyFont="1" applyFill="1" applyBorder="1" applyAlignment="1" applyProtection="1">
      <alignment horizontal="center" vertical="center" wrapText="1"/>
      <protection locked="0"/>
    </xf>
    <xf numFmtId="165" fontId="11" fillId="4" borderId="23" xfId="2" applyNumberFormat="1" applyFont="1" applyFill="1" applyBorder="1" applyAlignment="1" applyProtection="1">
      <alignment horizontal="center" vertical="center" wrapText="1"/>
      <protection locked="0"/>
    </xf>
    <xf numFmtId="165" fontId="11" fillId="4" borderId="26" xfId="2" applyNumberFormat="1" applyFont="1" applyFill="1" applyBorder="1" applyAlignment="1" applyProtection="1">
      <alignment horizontal="center" vertical="center" wrapText="1"/>
      <protection locked="0"/>
    </xf>
    <xf numFmtId="165" fontId="8" fillId="4" borderId="5" xfId="2" applyNumberFormat="1" applyFont="1" applyFill="1" applyBorder="1" applyAlignment="1" applyProtection="1">
      <alignment horizontal="center" vertical="center" wrapText="1"/>
      <protection locked="0"/>
    </xf>
    <xf numFmtId="165" fontId="8" fillId="4" borderId="16" xfId="2" applyNumberFormat="1" applyFont="1" applyFill="1" applyBorder="1" applyAlignment="1" applyProtection="1">
      <alignment horizontal="center" vertical="center" wrapText="1"/>
      <protection locked="0"/>
    </xf>
    <xf numFmtId="3" fontId="8" fillId="4" borderId="13" xfId="2" applyNumberFormat="1" applyFont="1" applyFill="1" applyBorder="1" applyAlignment="1" applyProtection="1">
      <alignment horizontal="center" vertical="center" wrapText="1"/>
    </xf>
    <xf numFmtId="3" fontId="8" fillId="4" borderId="14" xfId="2" applyNumberFormat="1" applyFont="1" applyFill="1" applyBorder="1" applyAlignment="1" applyProtection="1">
      <alignment horizontal="center" vertical="center" wrapText="1"/>
    </xf>
    <xf numFmtId="4" fontId="11" fillId="0" borderId="49" xfId="5" applyNumberFormat="1" applyFont="1" applyFill="1" applyBorder="1" applyAlignment="1" applyProtection="1">
      <alignment horizontal="center" vertical="center" wrapText="1"/>
    </xf>
    <xf numFmtId="4" fontId="11" fillId="0" borderId="50" xfId="5" applyNumberFormat="1" applyFont="1" applyFill="1" applyBorder="1" applyAlignment="1" applyProtection="1">
      <alignment horizontal="center" vertical="center" wrapText="1"/>
    </xf>
    <xf numFmtId="4" fontId="11" fillId="0" borderId="17" xfId="5" applyNumberFormat="1" applyFont="1" applyFill="1" applyBorder="1" applyAlignment="1" applyProtection="1">
      <alignment horizontal="center" vertical="center" wrapText="1"/>
    </xf>
    <xf numFmtId="3" fontId="8" fillId="7" borderId="9" xfId="5" applyNumberFormat="1" applyFont="1" applyFill="1" applyBorder="1" applyAlignment="1" applyProtection="1">
      <alignment horizontal="center" vertical="center" wrapText="1"/>
    </xf>
    <xf numFmtId="165" fontId="9" fillId="5" borderId="15" xfId="2" applyNumberFormat="1" applyFont="1" applyFill="1" applyBorder="1" applyAlignment="1" applyProtection="1">
      <alignment horizontal="center" vertical="center" wrapText="1"/>
      <protection locked="0"/>
    </xf>
    <xf numFmtId="165" fontId="9" fillId="5" borderId="8" xfId="2" applyNumberFormat="1" applyFont="1" applyFill="1" applyBorder="1" applyAlignment="1" applyProtection="1">
      <alignment horizontal="center" vertical="center" wrapText="1"/>
      <protection locked="0"/>
    </xf>
    <xf numFmtId="165" fontId="9" fillId="5" borderId="11" xfId="2" applyNumberFormat="1" applyFont="1" applyFill="1" applyBorder="1" applyAlignment="1" applyProtection="1">
      <alignment horizontal="center" vertical="center" wrapText="1"/>
      <protection locked="0"/>
    </xf>
    <xf numFmtId="165" fontId="9" fillId="5" borderId="12" xfId="2" applyNumberFormat="1" applyFont="1" applyFill="1" applyBorder="1" applyAlignment="1" applyProtection="1">
      <alignment horizontal="center" vertical="center" wrapText="1"/>
      <protection locked="0"/>
    </xf>
    <xf numFmtId="0" fontId="0" fillId="15" borderId="64" xfId="2" applyFont="1" applyFill="1" applyBorder="1" applyAlignment="1" applyProtection="1">
      <alignment horizontal="center" vertical="center" wrapText="1"/>
      <protection locked="0"/>
    </xf>
    <xf numFmtId="0" fontId="0" fillId="15" borderId="66" xfId="2" applyFont="1" applyFill="1" applyBorder="1" applyAlignment="1" applyProtection="1">
      <alignment horizontal="center" vertical="center" wrapText="1"/>
      <protection locked="0"/>
    </xf>
    <xf numFmtId="0" fontId="0" fillId="15" borderId="62" xfId="2" applyFont="1" applyFill="1" applyBorder="1" applyAlignment="1" applyProtection="1">
      <alignment horizontal="center" vertical="center" wrapText="1"/>
      <protection locked="0"/>
    </xf>
    <xf numFmtId="3" fontId="74" fillId="0" borderId="83" xfId="5" applyNumberFormat="1" applyFont="1" applyFill="1" applyBorder="1" applyAlignment="1" applyProtection="1">
      <alignment horizontal="center" vertical="center" wrapText="1"/>
    </xf>
    <xf numFmtId="165" fontId="0" fillId="11" borderId="107" xfId="2" applyNumberFormat="1" applyFont="1" applyFill="1" applyBorder="1" applyAlignment="1" applyProtection="1">
      <alignment horizontal="center" vertical="center" wrapText="1"/>
    </xf>
    <xf numFmtId="165" fontId="0" fillId="11" borderId="114" xfId="2" applyNumberFormat="1" applyFont="1" applyFill="1" applyBorder="1" applyAlignment="1" applyProtection="1">
      <alignment horizontal="center" vertical="center" wrapText="1"/>
    </xf>
    <xf numFmtId="165" fontId="0" fillId="11" borderId="96" xfId="2" applyNumberFormat="1" applyFont="1" applyFill="1" applyBorder="1" applyAlignment="1" applyProtection="1">
      <alignment horizontal="center" vertical="center" wrapText="1"/>
    </xf>
    <xf numFmtId="165" fontId="0" fillId="11" borderId="67" xfId="2" applyNumberFormat="1" applyFont="1" applyFill="1" applyBorder="1" applyAlignment="1" applyProtection="1">
      <alignment horizontal="center" vertical="center" wrapText="1"/>
    </xf>
    <xf numFmtId="165" fontId="0" fillId="11" borderId="4" xfId="2" applyNumberFormat="1" applyFont="1" applyFill="1" applyBorder="1" applyAlignment="1" applyProtection="1">
      <alignment horizontal="center" vertical="center" wrapText="1"/>
    </xf>
    <xf numFmtId="0" fontId="33" fillId="15" borderId="67" xfId="9" applyFont="1" applyFill="1" applyBorder="1" applyAlignment="1">
      <alignment horizontal="center" vertical="center" wrapText="1"/>
    </xf>
    <xf numFmtId="0" fontId="33" fillId="15" borderId="4" xfId="9" applyFont="1" applyFill="1" applyBorder="1" applyAlignment="1">
      <alignment horizontal="center" vertical="center" wrapText="1"/>
    </xf>
    <xf numFmtId="166" fontId="8" fillId="10" borderId="67" xfId="5" applyNumberFormat="1" applyFont="1" applyFill="1" applyBorder="1" applyAlignment="1" applyProtection="1">
      <alignment horizontal="center" vertical="center" wrapText="1"/>
      <protection locked="0"/>
    </xf>
    <xf numFmtId="166" fontId="8" fillId="10" borderId="76" xfId="5" applyNumberFormat="1" applyFont="1" applyFill="1" applyBorder="1" applyAlignment="1" applyProtection="1">
      <alignment horizontal="center" vertical="center" wrapText="1"/>
      <protection locked="0"/>
    </xf>
    <xf numFmtId="166" fontId="8" fillId="10" borderId="4" xfId="5" applyNumberFormat="1" applyFont="1" applyFill="1" applyBorder="1" applyAlignment="1" applyProtection="1">
      <alignment horizontal="center" vertical="center" wrapText="1"/>
      <protection locked="0"/>
    </xf>
    <xf numFmtId="0" fontId="12" fillId="10" borderId="107" xfId="2" applyFont="1" applyFill="1" applyBorder="1" applyAlignment="1" applyProtection="1">
      <alignment horizontal="center" vertical="center" wrapText="1"/>
    </xf>
    <xf numFmtId="0" fontId="12" fillId="10" borderId="99" xfId="2" applyFont="1" applyFill="1" applyBorder="1" applyAlignment="1" applyProtection="1">
      <alignment horizontal="center" vertical="center" wrapText="1"/>
    </xf>
    <xf numFmtId="0" fontId="12" fillId="10" borderId="114" xfId="2" applyFont="1" applyFill="1" applyBorder="1" applyAlignment="1" applyProtection="1">
      <alignment horizontal="center" vertical="center" wrapText="1"/>
    </xf>
    <xf numFmtId="3" fontId="74" fillId="0" borderId="112" xfId="5" applyNumberFormat="1" applyFont="1" applyFill="1" applyBorder="1" applyAlignment="1" applyProtection="1">
      <alignment horizontal="center" vertical="center" wrapText="1"/>
    </xf>
    <xf numFmtId="3" fontId="11" fillId="0" borderId="83" xfId="5" applyNumberFormat="1" applyFont="1" applyFill="1" applyBorder="1" applyAlignment="1" applyProtection="1">
      <alignment horizontal="center" vertical="center" wrapText="1"/>
    </xf>
    <xf numFmtId="3" fontId="11" fillId="0" borderId="1" xfId="5" applyNumberFormat="1" applyFont="1" applyFill="1" applyBorder="1" applyAlignment="1" applyProtection="1">
      <alignment horizontal="center" vertical="center" wrapText="1"/>
    </xf>
    <xf numFmtId="3" fontId="11" fillId="0" borderId="59" xfId="5" applyNumberFormat="1" applyFont="1" applyFill="1" applyBorder="1" applyAlignment="1" applyProtection="1">
      <alignment horizontal="center" vertical="center" wrapText="1"/>
    </xf>
    <xf numFmtId="3" fontId="11" fillId="0" borderId="58" xfId="5" applyNumberFormat="1" applyFont="1" applyFill="1" applyBorder="1" applyAlignment="1" applyProtection="1">
      <alignment horizontal="center" vertical="center" wrapText="1"/>
    </xf>
    <xf numFmtId="165" fontId="81" fillId="11" borderId="96" xfId="2" applyNumberFormat="1" applyFont="1" applyFill="1" applyBorder="1" applyAlignment="1" applyProtection="1">
      <alignment horizontal="center" vertical="center" wrapText="1"/>
    </xf>
    <xf numFmtId="165" fontId="81" fillId="11" borderId="99" xfId="2" applyNumberFormat="1" applyFont="1" applyFill="1" applyBorder="1" applyAlignment="1" applyProtection="1">
      <alignment horizontal="center" vertical="center" wrapText="1"/>
    </xf>
    <xf numFmtId="3" fontId="74" fillId="0" borderId="1" xfId="5" applyNumberFormat="1" applyFont="1" applyFill="1" applyBorder="1" applyAlignment="1" applyProtection="1">
      <alignment horizontal="center" vertical="center" wrapText="1"/>
    </xf>
    <xf numFmtId="14" fontId="8" fillId="11" borderId="91" xfId="2" applyNumberFormat="1" applyFont="1" applyFill="1" applyBorder="1" applyAlignment="1" applyProtection="1">
      <alignment horizontal="center" vertical="center"/>
    </xf>
    <xf numFmtId="14" fontId="8" fillId="11" borderId="92" xfId="2" applyNumberFormat="1" applyFont="1" applyFill="1" applyBorder="1" applyAlignment="1" applyProtection="1">
      <alignment horizontal="center" vertical="center"/>
    </xf>
    <xf numFmtId="14" fontId="8" fillId="11" borderId="113" xfId="2" applyNumberFormat="1" applyFont="1" applyFill="1" applyBorder="1" applyAlignment="1" applyProtection="1">
      <alignment horizontal="center" vertical="center"/>
    </xf>
    <xf numFmtId="0" fontId="3" fillId="9" borderId="1" xfId="2" applyFont="1" applyFill="1" applyBorder="1" applyAlignment="1" applyProtection="1">
      <alignment horizontal="center" vertical="center" wrapText="1"/>
    </xf>
    <xf numFmtId="0" fontId="3" fillId="9" borderId="59" xfId="2" applyFont="1" applyFill="1" applyBorder="1" applyAlignment="1" applyProtection="1">
      <alignment horizontal="center" vertical="center" wrapText="1"/>
    </xf>
    <xf numFmtId="0" fontId="8" fillId="10" borderId="67" xfId="2" applyFont="1" applyFill="1" applyBorder="1" applyAlignment="1" applyProtection="1">
      <alignment horizontal="center" vertical="center" wrapText="1"/>
      <protection locked="0"/>
    </xf>
    <xf numFmtId="0" fontId="8" fillId="10" borderId="76" xfId="2" applyFont="1" applyFill="1" applyBorder="1" applyAlignment="1" applyProtection="1">
      <alignment horizontal="center" vertical="center" wrapText="1"/>
      <protection locked="0"/>
    </xf>
    <xf numFmtId="0" fontId="8" fillId="10" borderId="4" xfId="2" applyFont="1" applyFill="1" applyBorder="1" applyAlignment="1" applyProtection="1">
      <alignment horizontal="center" vertical="center" wrapText="1"/>
      <protection locked="0"/>
    </xf>
    <xf numFmtId="164" fontId="8" fillId="10" borderId="67" xfId="5" applyNumberFormat="1" applyFont="1" applyFill="1" applyBorder="1" applyAlignment="1" applyProtection="1">
      <alignment horizontal="center" vertical="center" wrapText="1"/>
      <protection locked="0"/>
    </xf>
    <xf numFmtId="164" fontId="8" fillId="10" borderId="76" xfId="5" applyNumberFormat="1" applyFont="1" applyFill="1" applyBorder="1" applyAlignment="1" applyProtection="1">
      <alignment horizontal="center" vertical="center" wrapText="1"/>
      <protection locked="0"/>
    </xf>
    <xf numFmtId="164" fontId="8" fillId="10" borderId="4" xfId="5" applyNumberFormat="1" applyFont="1" applyFill="1" applyBorder="1" applyAlignment="1" applyProtection="1">
      <alignment horizontal="center" vertical="center" wrapText="1"/>
      <protection locked="0"/>
    </xf>
    <xf numFmtId="0" fontId="7" fillId="15" borderId="1" xfId="0" applyFont="1" applyFill="1" applyBorder="1" applyAlignment="1">
      <alignment horizontal="center"/>
    </xf>
    <xf numFmtId="0" fontId="3" fillId="10" borderId="1" xfId="2" applyFont="1" applyFill="1" applyBorder="1" applyAlignment="1" applyProtection="1">
      <alignment horizontal="center" vertical="center" wrapText="1"/>
    </xf>
    <xf numFmtId="165" fontId="8" fillId="4" borderId="1" xfId="2" applyNumberFormat="1" applyFont="1" applyFill="1" applyBorder="1" applyAlignment="1" applyProtection="1">
      <alignment horizontal="center" vertical="center" wrapText="1"/>
      <protection locked="0"/>
    </xf>
    <xf numFmtId="166" fontId="8" fillId="10" borderId="1" xfId="5" applyNumberFormat="1" applyFont="1" applyFill="1" applyBorder="1" applyAlignment="1" applyProtection="1">
      <alignment horizontal="center" vertical="center" wrapText="1"/>
      <protection locked="0"/>
    </xf>
    <xf numFmtId="0" fontId="8" fillId="10" borderId="1" xfId="2" applyFont="1" applyFill="1" applyBorder="1" applyAlignment="1" applyProtection="1">
      <alignment horizontal="center" vertical="center" wrapText="1"/>
      <protection locked="0"/>
    </xf>
    <xf numFmtId="1" fontId="8" fillId="10" borderId="1" xfId="2" applyNumberFormat="1" applyFont="1" applyFill="1" applyBorder="1" applyAlignment="1" applyProtection="1">
      <alignment horizontal="center" vertical="center" wrapText="1"/>
      <protection locked="0"/>
    </xf>
    <xf numFmtId="0" fontId="59" fillId="15" borderId="64" xfId="2" applyFont="1" applyFill="1" applyBorder="1" applyAlignment="1" applyProtection="1">
      <alignment horizontal="center" vertical="center"/>
      <protection locked="0"/>
    </xf>
    <xf numFmtId="0" fontId="59" fillId="15" borderId="66" xfId="2" applyFont="1" applyFill="1" applyBorder="1" applyAlignment="1" applyProtection="1">
      <alignment horizontal="center" vertical="center"/>
      <protection locked="0"/>
    </xf>
    <xf numFmtId="0" fontId="59" fillId="15" borderId="62" xfId="2" applyFont="1" applyFill="1" applyBorder="1" applyAlignment="1" applyProtection="1">
      <alignment horizontal="center" vertical="center"/>
      <protection locked="0"/>
    </xf>
    <xf numFmtId="165" fontId="11" fillId="10" borderId="1" xfId="2" applyNumberFormat="1" applyFont="1" applyFill="1" applyBorder="1" applyAlignment="1" applyProtection="1">
      <alignment horizontal="center" vertical="center" wrapText="1"/>
      <protection locked="0"/>
    </xf>
    <xf numFmtId="14" fontId="8" fillId="2" borderId="88" xfId="2" applyNumberFormat="1" applyFont="1" applyFill="1" applyBorder="1" applyAlignment="1" applyProtection="1">
      <alignment horizontal="center" vertical="center"/>
    </xf>
    <xf numFmtId="14" fontId="8" fillId="2" borderId="82" xfId="2" applyNumberFormat="1" applyFont="1" applyFill="1" applyBorder="1" applyAlignment="1" applyProtection="1">
      <alignment horizontal="center" vertical="center"/>
    </xf>
    <xf numFmtId="14" fontId="8" fillId="2" borderId="89" xfId="2" applyNumberFormat="1" applyFont="1" applyFill="1" applyBorder="1" applyAlignment="1" applyProtection="1">
      <alignment horizontal="center" vertical="center"/>
    </xf>
    <xf numFmtId="165" fontId="0" fillId="9" borderId="63" xfId="2" applyNumberFormat="1" applyFont="1" applyFill="1" applyBorder="1" applyAlignment="1" applyProtection="1">
      <alignment horizontal="center" vertical="center" wrapText="1"/>
    </xf>
    <xf numFmtId="165" fontId="12" fillId="9" borderId="65" xfId="2" applyNumberFormat="1" applyFont="1" applyFill="1" applyBorder="1" applyAlignment="1" applyProtection="1">
      <alignment horizontal="center" vertical="center" wrapText="1"/>
    </xf>
    <xf numFmtId="165" fontId="3" fillId="9" borderId="1" xfId="2" applyNumberFormat="1" applyFont="1" applyFill="1" applyBorder="1" applyAlignment="1" applyProtection="1">
      <alignment horizontal="center" vertical="center" wrapText="1"/>
    </xf>
    <xf numFmtId="165" fontId="8" fillId="9" borderId="58" xfId="2" applyNumberFormat="1" applyFont="1" applyFill="1" applyBorder="1" applyAlignment="1" applyProtection="1">
      <alignment horizontal="center" vertical="center" wrapText="1"/>
    </xf>
    <xf numFmtId="165" fontId="8" fillId="9" borderId="1" xfId="2" applyNumberFormat="1" applyFont="1" applyFill="1" applyBorder="1" applyAlignment="1" applyProtection="1">
      <alignment horizontal="center" vertical="center" wrapText="1"/>
    </xf>
    <xf numFmtId="14" fontId="8" fillId="2" borderId="77" xfId="2" applyNumberFormat="1" applyFont="1" applyFill="1" applyBorder="1" applyAlignment="1" applyProtection="1">
      <alignment horizontal="center" vertical="center"/>
    </xf>
    <xf numFmtId="14" fontId="8" fillId="2" borderId="60" xfId="2" applyNumberFormat="1" applyFont="1" applyFill="1" applyBorder="1" applyAlignment="1" applyProtection="1">
      <alignment horizontal="center" vertical="center"/>
    </xf>
    <xf numFmtId="14" fontId="8" fillId="2" borderId="63" xfId="2" applyNumberFormat="1" applyFont="1" applyFill="1" applyBorder="1" applyAlignment="1" applyProtection="1">
      <alignment horizontal="center" vertical="center"/>
    </xf>
    <xf numFmtId="3" fontId="11" fillId="0" borderId="64" xfId="5" applyNumberFormat="1" applyFont="1" applyFill="1" applyBorder="1" applyAlignment="1" applyProtection="1">
      <alignment horizontal="center" vertical="center" wrapText="1"/>
    </xf>
    <xf numFmtId="3" fontId="11" fillId="0" borderId="63" xfId="5" applyNumberFormat="1" applyFont="1" applyFill="1" applyBorder="1" applyAlignment="1" applyProtection="1">
      <alignment horizontal="center" vertical="center" wrapText="1"/>
    </xf>
    <xf numFmtId="3" fontId="11" fillId="0" borderId="60" xfId="5" applyNumberFormat="1" applyFont="1" applyFill="1" applyBorder="1" applyAlignment="1" applyProtection="1">
      <alignment horizontal="center" vertical="center" wrapText="1"/>
    </xf>
    <xf numFmtId="0" fontId="3" fillId="9" borderId="64" xfId="2" applyFont="1" applyFill="1" applyBorder="1" applyAlignment="1" applyProtection="1">
      <alignment horizontal="center" vertical="center" wrapText="1"/>
    </xf>
    <xf numFmtId="165" fontId="81" fillId="11" borderId="114" xfId="2" applyNumberFormat="1" applyFont="1" applyFill="1" applyBorder="1" applyAlignment="1" applyProtection="1">
      <alignment horizontal="center" vertical="center" wrapText="1"/>
    </xf>
    <xf numFmtId="3" fontId="11" fillId="0" borderId="78" xfId="5" applyNumberFormat="1" applyFont="1" applyFill="1" applyBorder="1" applyAlignment="1" applyProtection="1">
      <alignment horizontal="center" vertical="center" wrapText="1"/>
    </xf>
    <xf numFmtId="14" fontId="8" fillId="2" borderId="91" xfId="2" applyNumberFormat="1" applyFont="1" applyFill="1" applyBorder="1" applyAlignment="1" applyProtection="1">
      <alignment horizontal="center" vertical="center"/>
    </xf>
    <xf numFmtId="14" fontId="8" fillId="2" borderId="92" xfId="2" applyNumberFormat="1" applyFont="1" applyFill="1" applyBorder="1" applyAlignment="1" applyProtection="1">
      <alignment horizontal="center" vertical="center"/>
    </xf>
    <xf numFmtId="14" fontId="8" fillId="2" borderId="93" xfId="2" applyNumberFormat="1" applyFont="1" applyFill="1" applyBorder="1" applyAlignment="1" applyProtection="1">
      <alignment horizontal="center" vertical="center"/>
    </xf>
    <xf numFmtId="0" fontId="8" fillId="9" borderId="60" xfId="2" applyFont="1" applyFill="1" applyBorder="1" applyAlignment="1" applyProtection="1">
      <alignment horizontal="center" vertical="center" wrapText="1"/>
    </xf>
    <xf numFmtId="0" fontId="8" fillId="9" borderId="63" xfId="2" applyFont="1" applyFill="1" applyBorder="1" applyAlignment="1" applyProtection="1">
      <alignment horizontal="center" vertical="center" wrapText="1"/>
    </xf>
    <xf numFmtId="3" fontId="74" fillId="0" borderId="62" xfId="5" applyNumberFormat="1" applyFont="1" applyFill="1" applyBorder="1" applyAlignment="1" applyProtection="1">
      <alignment horizontal="center" vertical="center" wrapText="1"/>
    </xf>
    <xf numFmtId="165" fontId="11" fillId="0" borderId="0" xfId="2" applyNumberFormat="1" applyFont="1" applyFill="1" applyBorder="1" applyAlignment="1" applyProtection="1">
      <alignment horizontal="center" vertical="center" wrapText="1"/>
    </xf>
    <xf numFmtId="0" fontId="27" fillId="15" borderId="96" xfId="9" applyFont="1" applyFill="1" applyBorder="1" applyAlignment="1" applyProtection="1">
      <alignment horizontal="center" vertical="center" wrapText="1"/>
    </xf>
    <xf numFmtId="0" fontId="27" fillId="15" borderId="114" xfId="9" applyFont="1" applyFill="1" applyBorder="1" applyAlignment="1" applyProtection="1">
      <alignment horizontal="center" vertical="center" wrapText="1"/>
    </xf>
    <xf numFmtId="0" fontId="12" fillId="2" borderId="107" xfId="2" applyFont="1" applyFill="1" applyBorder="1" applyAlignment="1" applyProtection="1">
      <alignment horizontal="center" vertical="center" wrapText="1"/>
    </xf>
    <xf numFmtId="0" fontId="12" fillId="2" borderId="99" xfId="2" applyFont="1" applyFill="1" applyBorder="1" applyAlignment="1" applyProtection="1">
      <alignment horizontal="center" vertical="center" wrapText="1"/>
    </xf>
    <xf numFmtId="0" fontId="12" fillId="2" borderId="114" xfId="2" applyFont="1" applyFill="1" applyBorder="1" applyAlignment="1" applyProtection="1">
      <alignment horizontal="center" vertical="center" wrapText="1"/>
    </xf>
    <xf numFmtId="3" fontId="11" fillId="10" borderId="1" xfId="5" applyNumberFormat="1" applyFont="1" applyFill="1" applyBorder="1" applyAlignment="1" applyProtection="1">
      <alignment horizontal="center" vertical="center" wrapText="1"/>
    </xf>
    <xf numFmtId="166" fontId="11" fillId="10" borderId="1" xfId="5" applyNumberFormat="1" applyFont="1" applyFill="1" applyBorder="1" applyAlignment="1" applyProtection="1">
      <alignment horizontal="center" vertical="center" wrapText="1"/>
    </xf>
    <xf numFmtId="3" fontId="11" fillId="10" borderId="4" xfId="5" applyNumberFormat="1" applyFont="1" applyFill="1" applyBorder="1" applyAlignment="1" applyProtection="1">
      <alignment horizontal="center" vertical="center" wrapText="1"/>
    </xf>
    <xf numFmtId="165" fontId="11" fillId="10" borderId="67" xfId="2" applyNumberFormat="1" applyFont="1" applyFill="1" applyBorder="1" applyAlignment="1" applyProtection="1">
      <alignment horizontal="center" vertical="center" wrapText="1"/>
      <protection locked="0"/>
    </xf>
    <xf numFmtId="165" fontId="11" fillId="10" borderId="76" xfId="2" applyNumberFormat="1" applyFont="1" applyFill="1" applyBorder="1" applyAlignment="1" applyProtection="1">
      <alignment horizontal="center" vertical="center" wrapText="1"/>
      <protection locked="0"/>
    </xf>
    <xf numFmtId="165" fontId="11" fillId="10" borderId="4" xfId="2" applyNumberFormat="1" applyFont="1" applyFill="1" applyBorder="1" applyAlignment="1" applyProtection="1">
      <alignment horizontal="center" vertical="center" wrapText="1"/>
      <protection locked="0"/>
    </xf>
    <xf numFmtId="166" fontId="11" fillId="10" borderId="4" xfId="5" applyNumberFormat="1" applyFont="1" applyFill="1" applyBorder="1" applyAlignment="1" applyProtection="1">
      <alignment horizontal="center" vertical="center" wrapText="1"/>
    </xf>
    <xf numFmtId="0" fontId="64" fillId="0" borderId="0" xfId="2" applyFont="1" applyFill="1" applyBorder="1" applyAlignment="1" applyProtection="1">
      <alignment horizontal="center" vertical="center"/>
      <protection locked="0"/>
    </xf>
    <xf numFmtId="0" fontId="65" fillId="0" borderId="0" xfId="2" applyFont="1" applyFill="1" applyBorder="1" applyAlignment="1" applyProtection="1">
      <alignment horizontal="center" vertical="center"/>
      <protection locked="0"/>
    </xf>
    <xf numFmtId="0" fontId="33" fillId="11" borderId="67" xfId="9" applyFont="1" applyFill="1" applyBorder="1" applyAlignment="1">
      <alignment horizontal="center" vertical="center" wrapText="1"/>
    </xf>
    <xf numFmtId="0" fontId="33" fillId="11" borderId="4" xfId="9" applyFont="1" applyFill="1" applyBorder="1" applyAlignment="1">
      <alignment horizontal="center" vertical="center" wrapText="1"/>
    </xf>
    <xf numFmtId="14" fontId="8" fillId="10" borderId="1" xfId="2" applyNumberFormat="1" applyFont="1" applyFill="1" applyBorder="1" applyAlignment="1" applyProtection="1">
      <alignment horizontal="center" vertical="center" wrapText="1"/>
      <protection locked="0"/>
    </xf>
    <xf numFmtId="0" fontId="8" fillId="10" borderId="1" xfId="2" applyFont="1" applyFill="1" applyBorder="1" applyAlignment="1" applyProtection="1">
      <alignment horizontal="center" vertical="center" wrapText="1"/>
    </xf>
    <xf numFmtId="0" fontId="3" fillId="10" borderId="1" xfId="2" applyFont="1" applyFill="1" applyBorder="1" applyAlignment="1" applyProtection="1">
      <alignment horizontal="center" vertical="center" wrapText="1"/>
      <protection locked="0"/>
    </xf>
    <xf numFmtId="0" fontId="11" fillId="10" borderId="1" xfId="2" applyFont="1" applyFill="1" applyBorder="1" applyAlignment="1" applyProtection="1">
      <alignment horizontal="center" vertical="center" wrapText="1"/>
      <protection locked="0"/>
    </xf>
    <xf numFmtId="0" fontId="8" fillId="10" borderId="1" xfId="2" applyFont="1" applyFill="1" applyBorder="1" applyAlignment="1" applyProtection="1">
      <alignment horizontal="left" vertical="center" wrapText="1"/>
      <protection locked="0"/>
    </xf>
    <xf numFmtId="3" fontId="11" fillId="10" borderId="67" xfId="5" applyNumberFormat="1" applyFont="1" applyFill="1" applyBorder="1" applyAlignment="1" applyProtection="1">
      <alignment horizontal="center" vertical="center" wrapText="1"/>
    </xf>
    <xf numFmtId="165" fontId="8" fillId="9" borderId="63" xfId="2" applyNumberFormat="1" applyFont="1" applyFill="1" applyBorder="1" applyAlignment="1" applyProtection="1">
      <alignment horizontal="center" vertical="center" wrapText="1"/>
    </xf>
    <xf numFmtId="165" fontId="8" fillId="9" borderId="65" xfId="2" applyNumberFormat="1" applyFont="1" applyFill="1" applyBorder="1" applyAlignment="1" applyProtection="1">
      <alignment horizontal="center" vertical="center" wrapText="1"/>
    </xf>
    <xf numFmtId="3" fontId="11" fillId="10" borderId="61" xfId="5" applyNumberFormat="1" applyFont="1" applyFill="1" applyBorder="1" applyAlignment="1" applyProtection="1">
      <alignment horizontal="center" vertical="center" wrapText="1"/>
    </xf>
    <xf numFmtId="3" fontId="11" fillId="10" borderId="76" xfId="5" applyNumberFormat="1" applyFont="1" applyFill="1" applyBorder="1" applyAlignment="1" applyProtection="1">
      <alignment horizontal="center" vertical="center" wrapText="1"/>
    </xf>
    <xf numFmtId="3" fontId="11" fillId="10" borderId="79" xfId="5" applyNumberFormat="1" applyFont="1" applyFill="1" applyBorder="1" applyAlignment="1" applyProtection="1">
      <alignment horizontal="center" vertical="center" wrapText="1"/>
    </xf>
    <xf numFmtId="3" fontId="11" fillId="10" borderId="64" xfId="5" applyNumberFormat="1" applyFont="1" applyFill="1" applyBorder="1" applyAlignment="1" applyProtection="1">
      <alignment horizontal="center" vertical="center" wrapText="1"/>
    </xf>
    <xf numFmtId="0" fontId="11" fillId="0" borderId="58" xfId="5" applyNumberFormat="1" applyFont="1" applyFill="1" applyBorder="1" applyAlignment="1" applyProtection="1">
      <alignment horizontal="center" vertical="center" wrapText="1"/>
    </xf>
    <xf numFmtId="2" fontId="64" fillId="2" borderId="102" xfId="2" applyNumberFormat="1" applyFont="1" applyFill="1" applyBorder="1" applyAlignment="1" applyProtection="1">
      <alignment horizontal="center" vertical="center" wrapText="1"/>
    </xf>
    <xf numFmtId="2" fontId="64" fillId="2" borderId="94" xfId="2" applyNumberFormat="1" applyFont="1" applyFill="1" applyBorder="1" applyAlignment="1" applyProtection="1">
      <alignment horizontal="center" vertical="center" wrapText="1"/>
    </xf>
    <xf numFmtId="2" fontId="64" fillId="2" borderId="101" xfId="2" applyNumberFormat="1" applyFont="1" applyFill="1" applyBorder="1" applyAlignment="1" applyProtection="1">
      <alignment horizontal="center" vertical="center" wrapText="1"/>
    </xf>
    <xf numFmtId="3" fontId="11" fillId="0" borderId="56" xfId="5" applyNumberFormat="1" applyFont="1" applyFill="1" applyBorder="1" applyAlignment="1" applyProtection="1">
      <alignment horizontal="center" vertical="center" wrapText="1"/>
    </xf>
    <xf numFmtId="3" fontId="11" fillId="10" borderId="69" xfId="5" applyNumberFormat="1" applyFont="1" applyFill="1" applyBorder="1" applyAlignment="1" applyProtection="1">
      <alignment horizontal="center" vertical="center" wrapText="1"/>
    </xf>
    <xf numFmtId="3" fontId="11" fillId="0" borderId="85" xfId="5" applyNumberFormat="1" applyFont="1" applyFill="1" applyBorder="1" applyAlignment="1" applyProtection="1">
      <alignment horizontal="center" vertical="center" wrapText="1"/>
    </xf>
    <xf numFmtId="3" fontId="11" fillId="10" borderId="87" xfId="5" applyNumberFormat="1" applyFont="1" applyFill="1" applyBorder="1" applyAlignment="1" applyProtection="1">
      <alignment horizontal="center" vertical="center" wrapText="1"/>
    </xf>
    <xf numFmtId="0" fontId="5" fillId="0" borderId="0" xfId="2" applyFont="1" applyFill="1" applyBorder="1" applyAlignment="1" applyProtection="1">
      <alignment horizontal="left" vertical="center"/>
      <protection locked="0"/>
    </xf>
    <xf numFmtId="0" fontId="59" fillId="9" borderId="67" xfId="2" applyFont="1" applyFill="1" applyBorder="1" applyAlignment="1" applyProtection="1">
      <alignment horizontal="center" vertical="center" wrapText="1"/>
      <protection locked="0"/>
    </xf>
    <xf numFmtId="0" fontId="59" fillId="9" borderId="4" xfId="2" applyFont="1" applyFill="1" applyBorder="1" applyAlignment="1" applyProtection="1">
      <alignment horizontal="center" vertical="center" wrapText="1"/>
      <protection locked="0"/>
    </xf>
    <xf numFmtId="3" fontId="11" fillId="10" borderId="92" xfId="5" applyNumberFormat="1" applyFont="1" applyFill="1" applyBorder="1" applyAlignment="1" applyProtection="1">
      <alignment horizontal="center" vertical="center" wrapText="1"/>
    </xf>
    <xf numFmtId="0" fontId="8" fillId="9" borderId="78" xfId="2" applyFont="1" applyFill="1" applyBorder="1" applyAlignment="1" applyProtection="1">
      <alignment horizontal="center" vertical="center" wrapText="1"/>
    </xf>
    <xf numFmtId="0" fontId="34" fillId="10" borderId="1" xfId="2" applyFont="1" applyFill="1" applyBorder="1" applyAlignment="1" applyProtection="1">
      <alignment horizontal="center" vertical="center" wrapText="1"/>
      <protection locked="0"/>
    </xf>
    <xf numFmtId="165" fontId="3" fillId="9" borderId="60" xfId="2" applyNumberFormat="1" applyFont="1" applyFill="1" applyBorder="1" applyAlignment="1" applyProtection="1">
      <alignment horizontal="center" vertical="center" wrapText="1"/>
    </xf>
    <xf numFmtId="165" fontId="8" fillId="9" borderId="60" xfId="2" applyNumberFormat="1" applyFont="1" applyFill="1" applyBorder="1" applyAlignment="1" applyProtection="1">
      <alignment horizontal="center" vertical="center" wrapText="1"/>
    </xf>
    <xf numFmtId="165" fontId="8" fillId="9" borderId="95" xfId="2" applyNumberFormat="1" applyFont="1" applyFill="1" applyBorder="1" applyAlignment="1" applyProtection="1">
      <alignment horizontal="center" vertical="center" wrapText="1"/>
    </xf>
    <xf numFmtId="1" fontId="11" fillId="0" borderId="58" xfId="5" applyNumberFormat="1" applyFont="1" applyFill="1" applyBorder="1" applyAlignment="1" applyProtection="1">
      <alignment horizontal="center" vertical="center" wrapText="1"/>
    </xf>
    <xf numFmtId="3" fontId="11" fillId="10" borderId="58" xfId="5" applyNumberFormat="1" applyFont="1" applyFill="1" applyBorder="1" applyAlignment="1" applyProtection="1">
      <alignment horizontal="center" vertical="center" wrapText="1"/>
    </xf>
    <xf numFmtId="165" fontId="0" fillId="11" borderId="113" xfId="2" applyNumberFormat="1" applyFont="1" applyFill="1" applyBorder="1" applyAlignment="1" applyProtection="1">
      <alignment horizontal="center" vertical="center" wrapText="1"/>
    </xf>
    <xf numFmtId="165" fontId="0" fillId="11" borderId="104" xfId="2" applyNumberFormat="1" applyFont="1" applyFill="1" applyBorder="1" applyAlignment="1" applyProtection="1">
      <alignment horizontal="center" vertical="center" wrapText="1"/>
    </xf>
    <xf numFmtId="3" fontId="79" fillId="11" borderId="64" xfId="5" applyNumberFormat="1" applyFont="1" applyFill="1" applyBorder="1" applyAlignment="1" applyProtection="1">
      <alignment horizontal="center" vertical="center" wrapText="1"/>
    </xf>
    <xf numFmtId="3" fontId="11" fillId="0" borderId="77" xfId="5" applyNumberFormat="1" applyFont="1" applyFill="1" applyBorder="1" applyAlignment="1" applyProtection="1">
      <alignment horizontal="center" vertical="center" wrapText="1"/>
    </xf>
    <xf numFmtId="3" fontId="11" fillId="0" borderId="66" xfId="5" applyNumberFormat="1" applyFont="1" applyFill="1" applyBorder="1" applyAlignment="1" applyProtection="1">
      <alignment horizontal="center" vertical="center" wrapText="1"/>
    </xf>
    <xf numFmtId="3" fontId="11" fillId="2" borderId="1" xfId="5" applyNumberFormat="1" applyFont="1" applyFill="1" applyBorder="1" applyAlignment="1" applyProtection="1">
      <alignment horizontal="center" vertical="center" wrapText="1"/>
    </xf>
    <xf numFmtId="3" fontId="11" fillId="2" borderId="59" xfId="5" applyNumberFormat="1" applyFont="1" applyFill="1" applyBorder="1" applyAlignment="1" applyProtection="1">
      <alignment horizontal="center" vertical="center" wrapText="1"/>
    </xf>
    <xf numFmtId="3" fontId="8" fillId="0" borderId="83" xfId="0" applyNumberFormat="1" applyFont="1" applyBorder="1" applyAlignment="1">
      <alignment horizontal="center" vertical="center" wrapText="1"/>
    </xf>
    <xf numFmtId="165" fontId="81" fillId="9" borderId="91" xfId="2" applyNumberFormat="1" applyFont="1" applyFill="1" applyBorder="1" applyAlignment="1" applyProtection="1">
      <alignment horizontal="center" vertical="center" wrapText="1"/>
    </xf>
    <xf numFmtId="165" fontId="81" fillId="9" borderId="73" xfId="2" applyNumberFormat="1" applyFont="1" applyFill="1" applyBorder="1" applyAlignment="1" applyProtection="1">
      <alignment horizontal="center" vertical="center" wrapText="1"/>
    </xf>
    <xf numFmtId="0" fontId="59" fillId="15" borderId="64" xfId="2" applyFont="1" applyFill="1" applyBorder="1" applyAlignment="1" applyProtection="1">
      <alignment horizontal="center" vertical="center" wrapText="1"/>
      <protection locked="0"/>
    </xf>
    <xf numFmtId="0" fontId="59" fillId="15" borderId="66" xfId="2" applyFont="1" applyFill="1" applyBorder="1" applyAlignment="1" applyProtection="1">
      <alignment horizontal="center" vertical="center" wrapText="1"/>
      <protection locked="0"/>
    </xf>
    <xf numFmtId="0" fontId="59" fillId="15" borderId="62" xfId="2" applyFont="1" applyFill="1" applyBorder="1" applyAlignment="1" applyProtection="1">
      <alignment horizontal="center" vertical="center" wrapText="1"/>
      <protection locked="0"/>
    </xf>
    <xf numFmtId="166" fontId="59" fillId="10" borderId="67" xfId="5" applyNumberFormat="1" applyFont="1" applyFill="1" applyBorder="1" applyAlignment="1" applyProtection="1">
      <alignment vertical="center" wrapText="1"/>
      <protection locked="0"/>
    </xf>
    <xf numFmtId="166" fontId="59" fillId="10" borderId="76" xfId="5" applyNumberFormat="1" applyFont="1" applyFill="1" applyBorder="1" applyAlignment="1" applyProtection="1">
      <alignment vertical="center" wrapText="1"/>
      <protection locked="0"/>
    </xf>
    <xf numFmtId="166" fontId="59" fillId="10" borderId="4" xfId="5" applyNumberFormat="1" applyFont="1" applyFill="1" applyBorder="1" applyAlignment="1" applyProtection="1">
      <alignment vertical="center" wrapText="1"/>
      <protection locked="0"/>
    </xf>
    <xf numFmtId="166" fontId="3" fillId="10" borderId="1" xfId="5" applyNumberFormat="1" applyFont="1" applyFill="1" applyBorder="1" applyAlignment="1" applyProtection="1">
      <alignment vertical="center" wrapText="1"/>
      <protection locked="0"/>
    </xf>
    <xf numFmtId="165" fontId="81" fillId="9" borderId="96" xfId="2" applyNumberFormat="1" applyFont="1" applyFill="1" applyBorder="1" applyAlignment="1" applyProtection="1">
      <alignment horizontal="center" vertical="center" wrapText="1"/>
    </xf>
    <xf numFmtId="165" fontId="81" fillId="9" borderId="114" xfId="2" applyNumberFormat="1" applyFont="1" applyFill="1" applyBorder="1" applyAlignment="1" applyProtection="1">
      <alignment horizontal="center" vertical="center" wrapText="1"/>
    </xf>
    <xf numFmtId="165" fontId="59" fillId="9" borderId="63" xfId="2" applyNumberFormat="1" applyFont="1" applyFill="1" applyBorder="1" applyAlignment="1" applyProtection="1">
      <alignment horizontal="center" vertical="center" wrapText="1"/>
    </xf>
    <xf numFmtId="166" fontId="11" fillId="10" borderId="67" xfId="5" applyNumberFormat="1" applyFont="1" applyFill="1" applyBorder="1" applyAlignment="1" applyProtection="1">
      <alignment horizontal="center" vertical="center" wrapText="1"/>
    </xf>
    <xf numFmtId="166" fontId="11" fillId="10" borderId="76" xfId="5" applyNumberFormat="1" applyFont="1" applyFill="1" applyBorder="1" applyAlignment="1" applyProtection="1">
      <alignment horizontal="center" vertical="center" wrapText="1"/>
    </xf>
    <xf numFmtId="0" fontId="33" fillId="15" borderId="64" xfId="9" applyFont="1" applyFill="1" applyBorder="1" applyAlignment="1">
      <alignment horizontal="center" vertical="center"/>
    </xf>
    <xf numFmtId="0" fontId="33" fillId="15" borderId="66" xfId="9" applyFont="1" applyFill="1" applyBorder="1" applyAlignment="1">
      <alignment horizontal="center" vertical="center"/>
    </xf>
    <xf numFmtId="0" fontId="33" fillId="15" borderId="62" xfId="9" applyFont="1" applyFill="1" applyBorder="1" applyAlignment="1">
      <alignment horizontal="center" vertical="center"/>
    </xf>
    <xf numFmtId="14" fontId="8" fillId="2" borderId="110" xfId="2" applyNumberFormat="1" applyFont="1" applyFill="1" applyBorder="1" applyAlignment="1" applyProtection="1">
      <alignment horizontal="center" vertical="center"/>
    </xf>
    <xf numFmtId="14" fontId="8" fillId="2" borderId="78" xfId="2" applyNumberFormat="1" applyFont="1" applyFill="1" applyBorder="1" applyAlignment="1" applyProtection="1">
      <alignment horizontal="center" vertical="center"/>
    </xf>
    <xf numFmtId="0" fontId="41" fillId="0" borderId="1" xfId="0" applyFont="1" applyFill="1" applyBorder="1" applyAlignment="1" applyProtection="1">
      <alignment horizontal="center" vertical="center" wrapText="1"/>
    </xf>
    <xf numFmtId="0" fontId="41" fillId="17" borderId="1" xfId="0" applyFont="1" applyFill="1" applyBorder="1" applyAlignment="1" applyProtection="1">
      <alignment horizontal="center" vertical="center" wrapText="1"/>
    </xf>
    <xf numFmtId="0" fontId="45" fillId="0" borderId="0" xfId="9" applyFont="1" applyAlignment="1">
      <alignment horizontal="left" vertical="center" wrapText="1"/>
    </xf>
    <xf numFmtId="0" fontId="41" fillId="17" borderId="67" xfId="0" applyFont="1" applyFill="1" applyBorder="1" applyAlignment="1" applyProtection="1">
      <alignment horizontal="center" vertical="center" wrapText="1"/>
    </xf>
    <xf numFmtId="0" fontId="41" fillId="17" borderId="76" xfId="0" applyFont="1" applyFill="1" applyBorder="1" applyAlignment="1" applyProtection="1">
      <alignment horizontal="center" vertical="center" wrapText="1"/>
    </xf>
    <xf numFmtId="0" fontId="41" fillId="17" borderId="4" xfId="0" applyFont="1" applyFill="1" applyBorder="1" applyAlignment="1" applyProtection="1">
      <alignment horizontal="center" vertical="center" wrapText="1"/>
    </xf>
    <xf numFmtId="0" fontId="45" fillId="0" borderId="84" xfId="9" applyFont="1" applyBorder="1" applyAlignment="1">
      <alignment horizontal="left" vertical="center" wrapText="1"/>
    </xf>
    <xf numFmtId="0" fontId="74" fillId="0" borderId="1" xfId="0" applyFont="1" applyBorder="1" applyAlignment="1">
      <alignment horizontal="left" wrapText="1"/>
    </xf>
    <xf numFmtId="0" fontId="0" fillId="15" borderId="1" xfId="0" applyFill="1" applyBorder="1" applyAlignment="1">
      <alignment vertical="center" wrapText="1"/>
    </xf>
    <xf numFmtId="0" fontId="0" fillId="9" borderId="64" xfId="0" applyFill="1" applyBorder="1"/>
    <xf numFmtId="0" fontId="0" fillId="9" borderId="66" xfId="0" applyFill="1" applyBorder="1"/>
    <xf numFmtId="0" fontId="0" fillId="9" borderId="62" xfId="0" applyFill="1" applyBorder="1"/>
    <xf numFmtId="0" fontId="0" fillId="15" borderId="1" xfId="0" applyFill="1" applyBorder="1" applyAlignment="1">
      <alignment horizontal="left" vertical="center"/>
    </xf>
    <xf numFmtId="0" fontId="0" fillId="15" borderId="1" xfId="0" applyFill="1" applyBorder="1" applyAlignment="1">
      <alignment horizontal="left" vertical="center" wrapText="1"/>
    </xf>
    <xf numFmtId="0" fontId="59" fillId="15" borderId="1" xfId="0" applyFont="1" applyFill="1" applyBorder="1" applyAlignment="1">
      <alignment horizontal="left" vertical="top" wrapText="1"/>
    </xf>
    <xf numFmtId="0" fontId="13" fillId="10" borderId="64" xfId="0" applyFont="1" applyFill="1" applyBorder="1" applyAlignment="1">
      <alignment horizontal="center" vertical="center" wrapText="1"/>
    </xf>
    <xf numFmtId="0" fontId="13" fillId="10" borderId="62" xfId="0" applyFont="1" applyFill="1" applyBorder="1" applyAlignment="1">
      <alignment horizontal="center" vertical="center" wrapText="1"/>
    </xf>
    <xf numFmtId="0" fontId="13" fillId="0" borderId="64" xfId="0" applyFont="1" applyBorder="1" applyAlignment="1">
      <alignment horizontal="left" vertical="center" wrapText="1"/>
    </xf>
    <xf numFmtId="0" fontId="13" fillId="0" borderId="62" xfId="0" applyFont="1" applyBorder="1" applyAlignment="1">
      <alignment horizontal="left" vertical="center" wrapText="1"/>
    </xf>
    <xf numFmtId="2" fontId="13" fillId="10" borderId="64" xfId="0" applyNumberFormat="1" applyFont="1" applyFill="1" applyBorder="1" applyAlignment="1">
      <alignment horizontal="center" vertical="center" wrapText="1"/>
    </xf>
    <xf numFmtId="2" fontId="13" fillId="10" borderId="66" xfId="0" applyNumberFormat="1" applyFont="1" applyFill="1" applyBorder="1" applyAlignment="1">
      <alignment horizontal="center" vertical="center" wrapText="1"/>
    </xf>
    <xf numFmtId="2" fontId="13" fillId="10" borderId="62" xfId="0" applyNumberFormat="1" applyFont="1" applyFill="1" applyBorder="1" applyAlignment="1">
      <alignment horizontal="center" vertical="center" wrapText="1"/>
    </xf>
    <xf numFmtId="0" fontId="0" fillId="15" borderId="1" xfId="0" applyFill="1" applyBorder="1" applyAlignment="1">
      <alignment horizontal="left" vertical="top" wrapText="1"/>
    </xf>
    <xf numFmtId="0" fontId="0" fillId="15" borderId="64" xfId="0" applyFill="1" applyBorder="1" applyAlignment="1">
      <alignment horizontal="left" vertical="center" wrapText="1"/>
    </xf>
    <xf numFmtId="0" fontId="0" fillId="15" borderId="66" xfId="0" applyFill="1" applyBorder="1" applyAlignment="1">
      <alignment horizontal="left" vertical="center" wrapText="1"/>
    </xf>
    <xf numFmtId="0" fontId="0" fillId="15" borderId="62" xfId="0" applyFill="1" applyBorder="1" applyAlignment="1">
      <alignment horizontal="left" vertical="center" wrapText="1"/>
    </xf>
    <xf numFmtId="0" fontId="37" fillId="9" borderId="1" xfId="0" applyFont="1" applyFill="1" applyBorder="1" applyAlignment="1">
      <alignment horizontal="center" vertical="center" wrapText="1"/>
    </xf>
    <xf numFmtId="0" fontId="37" fillId="15" borderId="1" xfId="0" applyFont="1" applyFill="1" applyBorder="1" applyAlignment="1">
      <alignment horizontal="center" vertical="center" wrapText="1"/>
    </xf>
    <xf numFmtId="0" fontId="13" fillId="10" borderId="1" xfId="0" applyFont="1" applyFill="1" applyBorder="1" applyAlignment="1">
      <alignment horizontal="center" vertical="center" wrapText="1"/>
    </xf>
    <xf numFmtId="0" fontId="13" fillId="0" borderId="1" xfId="0" applyFont="1" applyBorder="1" applyAlignment="1">
      <alignment horizontal="left" vertical="center" wrapText="1"/>
    </xf>
    <xf numFmtId="2" fontId="13" fillId="10" borderId="1" xfId="0" applyNumberFormat="1" applyFont="1" applyFill="1" applyBorder="1" applyAlignment="1">
      <alignment horizontal="center" vertical="center" wrapText="1"/>
    </xf>
    <xf numFmtId="0" fontId="37" fillId="0" borderId="64" xfId="0" applyFont="1" applyFill="1" applyBorder="1" applyAlignment="1">
      <alignment horizontal="center" vertical="center" wrapText="1"/>
    </xf>
    <xf numFmtId="0" fontId="37" fillId="0" borderId="62" xfId="0" applyFont="1" applyFill="1" applyBorder="1" applyAlignment="1">
      <alignment horizontal="center" vertical="center" wrapText="1"/>
    </xf>
    <xf numFmtId="0" fontId="0" fillId="0" borderId="64" xfId="0" applyBorder="1" applyAlignment="1">
      <alignment horizontal="left"/>
    </xf>
    <xf numFmtId="0" fontId="0" fillId="0" borderId="62" xfId="0" applyBorder="1" applyAlignment="1">
      <alignment horizontal="left"/>
    </xf>
    <xf numFmtId="0" fontId="37" fillId="0" borderId="1" xfId="0" applyFont="1" applyFill="1" applyBorder="1" applyAlignment="1">
      <alignment horizontal="center" vertical="center" wrapText="1"/>
    </xf>
    <xf numFmtId="0" fontId="25" fillId="10" borderId="0" xfId="6" applyFont="1" applyFill="1" applyAlignment="1">
      <alignment wrapText="1"/>
    </xf>
    <xf numFmtId="0" fontId="26" fillId="10" borderId="0" xfId="0" applyFont="1" applyFill="1" applyAlignment="1">
      <alignment wrapText="1"/>
    </xf>
    <xf numFmtId="0" fontId="0" fillId="10" borderId="0" xfId="0" applyFill="1" applyAlignment="1">
      <alignment wrapText="1"/>
    </xf>
    <xf numFmtId="0" fontId="8" fillId="10" borderId="0" xfId="6" applyFill="1" applyAlignment="1">
      <alignment wrapText="1"/>
    </xf>
    <xf numFmtId="0" fontId="0" fillId="0" borderId="64" xfId="0" applyBorder="1" applyAlignment="1">
      <alignment horizontal="center"/>
    </xf>
    <xf numFmtId="0" fontId="0" fillId="0" borderId="62" xfId="0" applyBorder="1" applyAlignment="1">
      <alignment horizontal="center"/>
    </xf>
    <xf numFmtId="0" fontId="59" fillId="0" borderId="64" xfId="0" applyFont="1" applyBorder="1" applyAlignment="1">
      <alignment horizontal="center"/>
    </xf>
    <xf numFmtId="0" fontId="59" fillId="0" borderId="62" xfId="0" applyFont="1" applyBorder="1" applyAlignment="1">
      <alignment horizontal="center"/>
    </xf>
    <xf numFmtId="0" fontId="30" fillId="11" borderId="54" xfId="7" applyFont="1" applyFill="1" applyBorder="1" applyAlignment="1">
      <alignment horizontal="center"/>
    </xf>
    <xf numFmtId="0" fontId="30" fillId="11" borderId="53" xfId="7" applyFont="1" applyFill="1" applyBorder="1" applyAlignment="1">
      <alignment horizontal="center"/>
    </xf>
    <xf numFmtId="0" fontId="30" fillId="11" borderId="52" xfId="7" applyFont="1" applyFill="1" applyBorder="1" applyAlignment="1">
      <alignment horizontal="center"/>
    </xf>
    <xf numFmtId="0" fontId="31" fillId="12" borderId="54" xfId="7" applyFont="1" applyFill="1" applyBorder="1" applyAlignment="1">
      <alignment horizontal="center"/>
    </xf>
    <xf numFmtId="0" fontId="31" fillId="12" borderId="53" xfId="7" applyFont="1" applyFill="1" applyBorder="1" applyAlignment="1">
      <alignment horizontal="center"/>
    </xf>
    <xf numFmtId="0" fontId="31" fillId="12" borderId="52" xfId="7" applyFont="1" applyFill="1" applyBorder="1" applyAlignment="1">
      <alignment horizontal="center"/>
    </xf>
    <xf numFmtId="0" fontId="1" fillId="0" borderId="1" xfId="7" applyBorder="1" applyAlignment="1">
      <alignment horizontal="center" vertical="center"/>
    </xf>
    <xf numFmtId="0" fontId="1" fillId="0" borderId="4" xfId="7" applyFont="1" applyBorder="1" applyAlignment="1">
      <alignment horizontal="center" vertical="center"/>
    </xf>
    <xf numFmtId="0" fontId="1" fillId="0" borderId="1" xfId="7" applyFont="1" applyBorder="1" applyAlignment="1">
      <alignment horizontal="center" vertical="center"/>
    </xf>
    <xf numFmtId="0" fontId="27" fillId="19" borderId="1" xfId="0" applyFont="1" applyFill="1" applyBorder="1" applyAlignment="1">
      <alignment horizontal="center"/>
    </xf>
    <xf numFmtId="0" fontId="0" fillId="0" borderId="1" xfId="0" applyBorder="1" applyAlignment="1">
      <alignment horizontal="left"/>
    </xf>
    <xf numFmtId="0" fontId="33" fillId="0" borderId="1" xfId="0" applyFont="1" applyBorder="1" applyAlignment="1">
      <alignment horizontal="center"/>
    </xf>
    <xf numFmtId="0" fontId="43" fillId="0" borderId="64" xfId="0" applyFont="1" applyBorder="1" applyAlignment="1">
      <alignment vertical="center" wrapText="1"/>
    </xf>
    <xf numFmtId="0" fontId="43" fillId="0" borderId="66" xfId="0" applyFont="1" applyBorder="1" applyAlignment="1">
      <alignment vertical="center" wrapText="1"/>
    </xf>
    <xf numFmtId="0" fontId="43" fillId="0" borderId="62" xfId="0" applyFont="1" applyBorder="1" applyAlignment="1">
      <alignment vertical="center" wrapText="1"/>
    </xf>
    <xf numFmtId="0" fontId="41" fillId="17" borderId="1" xfId="0" applyFont="1" applyFill="1" applyBorder="1" applyAlignment="1">
      <alignment horizontal="center" vertical="center" wrapText="1"/>
    </xf>
    <xf numFmtId="0" fontId="11" fillId="9" borderId="1" xfId="2" applyFont="1" applyFill="1" applyBorder="1" applyAlignment="1" applyProtection="1">
      <alignment horizontal="center" vertical="center" wrapText="1"/>
      <protection locked="0"/>
    </xf>
    <xf numFmtId="0" fontId="8" fillId="9" borderId="67" xfId="2" applyFont="1" applyFill="1" applyBorder="1" applyAlignment="1" applyProtection="1">
      <alignment horizontal="center" vertical="center" wrapText="1"/>
      <protection locked="0"/>
    </xf>
    <xf numFmtId="14" fontId="8" fillId="9" borderId="1" xfId="2" applyNumberFormat="1" applyFont="1" applyFill="1" applyBorder="1" applyAlignment="1" applyProtection="1">
      <alignment horizontal="center" vertical="center" wrapText="1"/>
      <protection locked="0"/>
    </xf>
    <xf numFmtId="166" fontId="8" fillId="9" borderId="67" xfId="5" applyNumberFormat="1" applyFont="1" applyFill="1" applyBorder="1" applyAlignment="1" applyProtection="1">
      <alignment horizontal="center" vertical="center" wrapText="1"/>
      <protection locked="0"/>
    </xf>
    <xf numFmtId="164" fontId="8" fillId="9" borderId="67" xfId="5" applyNumberFormat="1" applyFont="1" applyFill="1" applyBorder="1" applyAlignment="1" applyProtection="1">
      <alignment horizontal="center" vertical="center" wrapText="1"/>
      <protection locked="0"/>
    </xf>
    <xf numFmtId="0" fontId="8" fillId="9" borderId="1" xfId="2" applyFont="1" applyFill="1" applyBorder="1" applyAlignment="1" applyProtection="1">
      <alignment horizontal="center" vertical="center" wrapText="1"/>
      <protection locked="0"/>
    </xf>
    <xf numFmtId="0" fontId="3" fillId="9" borderId="1" xfId="2" applyFont="1" applyFill="1" applyBorder="1" applyAlignment="1" applyProtection="1">
      <alignment horizontal="center" vertical="center" wrapText="1"/>
      <protection locked="0"/>
    </xf>
    <xf numFmtId="166" fontId="8" fillId="9" borderId="1" xfId="5" applyNumberFormat="1" applyFont="1" applyFill="1" applyBorder="1" applyAlignment="1" applyProtection="1">
      <alignment horizontal="center" vertical="center" wrapText="1"/>
      <protection locked="0"/>
    </xf>
    <xf numFmtId="165" fontId="11" fillId="9" borderId="1" xfId="2" applyNumberFormat="1" applyFont="1" applyFill="1" applyBorder="1" applyAlignment="1" applyProtection="1">
      <alignment horizontal="center" vertical="center" wrapText="1"/>
      <protection locked="0"/>
    </xf>
    <xf numFmtId="165" fontId="8" fillId="9" borderId="1" xfId="2" applyNumberFormat="1" applyFont="1" applyFill="1" applyBorder="1" applyAlignment="1" applyProtection="1">
      <alignment horizontal="center" vertical="center" wrapText="1"/>
      <protection locked="0"/>
    </xf>
    <xf numFmtId="166" fontId="59" fillId="9" borderId="67" xfId="5" applyNumberFormat="1" applyFont="1" applyFill="1" applyBorder="1" applyAlignment="1" applyProtection="1">
      <alignment vertical="center" wrapText="1"/>
      <protection locked="0"/>
    </xf>
    <xf numFmtId="1" fontId="8" fillId="9" borderId="1" xfId="2" applyNumberFormat="1" applyFont="1" applyFill="1" applyBorder="1" applyAlignment="1" applyProtection="1">
      <alignment horizontal="center" vertical="center" wrapText="1"/>
      <protection locked="0"/>
    </xf>
    <xf numFmtId="0" fontId="11" fillId="9" borderId="1" xfId="2" applyFont="1" applyFill="1" applyBorder="1" applyAlignment="1" applyProtection="1">
      <alignment horizontal="left" vertical="center"/>
      <protection locked="0"/>
    </xf>
    <xf numFmtId="0" fontId="11" fillId="9" borderId="1" xfId="2" applyFont="1" applyFill="1" applyBorder="1" applyAlignment="1" applyProtection="1">
      <alignment horizontal="right" vertical="center" wrapText="1"/>
      <protection locked="0"/>
    </xf>
    <xf numFmtId="0" fontId="75" fillId="9" borderId="1" xfId="2" applyFont="1" applyFill="1" applyBorder="1" applyAlignment="1" applyProtection="1">
      <alignment horizontal="center" vertical="center" wrapText="1"/>
      <protection locked="0"/>
    </xf>
    <xf numFmtId="0" fontId="11" fillId="9" borderId="1" xfId="2" applyFont="1" applyFill="1" applyBorder="1" applyAlignment="1" applyProtection="1">
      <alignment horizontal="left" vertical="center" wrapText="1"/>
      <protection locked="0"/>
    </xf>
    <xf numFmtId="165" fontId="11" fillId="9" borderId="67" xfId="2" applyNumberFormat="1" applyFont="1" applyFill="1" applyBorder="1" applyAlignment="1" applyProtection="1">
      <alignment horizontal="center" vertical="center" wrapText="1"/>
      <protection locked="0"/>
    </xf>
    <xf numFmtId="0" fontId="8" fillId="9" borderId="76" xfId="2" applyFont="1" applyFill="1" applyBorder="1" applyAlignment="1" applyProtection="1">
      <alignment horizontal="center" vertical="center" wrapText="1"/>
      <protection locked="0"/>
    </xf>
    <xf numFmtId="166" fontId="8" fillId="9" borderId="76" xfId="5" applyNumberFormat="1" applyFont="1" applyFill="1" applyBorder="1" applyAlignment="1" applyProtection="1">
      <alignment horizontal="center" vertical="center" wrapText="1"/>
      <protection locked="0"/>
    </xf>
    <xf numFmtId="164" fontId="8" fillId="9" borderId="76" xfId="5" applyNumberFormat="1" applyFont="1" applyFill="1" applyBorder="1" applyAlignment="1" applyProtection="1">
      <alignment horizontal="center" vertical="center" wrapText="1"/>
      <protection locked="0"/>
    </xf>
    <xf numFmtId="166" fontId="59" fillId="9" borderId="76" xfId="5" applyNumberFormat="1" applyFont="1" applyFill="1" applyBorder="1" applyAlignment="1" applyProtection="1">
      <alignment vertical="center" wrapText="1"/>
      <protection locked="0"/>
    </xf>
    <xf numFmtId="165" fontId="11" fillId="9" borderId="76" xfId="2" applyNumberFormat="1" applyFont="1" applyFill="1" applyBorder="1" applyAlignment="1" applyProtection="1">
      <alignment horizontal="center" vertical="center" wrapText="1"/>
      <protection locked="0"/>
    </xf>
    <xf numFmtId="0" fontId="8" fillId="9" borderId="4" xfId="2" applyFont="1" applyFill="1" applyBorder="1" applyAlignment="1" applyProtection="1">
      <alignment horizontal="center" vertical="center" wrapText="1"/>
      <protection locked="0"/>
    </xf>
    <xf numFmtId="166" fontId="8" fillId="9" borderId="4" xfId="5" applyNumberFormat="1" applyFont="1" applyFill="1" applyBorder="1" applyAlignment="1" applyProtection="1">
      <alignment horizontal="center" vertical="center" wrapText="1"/>
      <protection locked="0"/>
    </xf>
    <xf numFmtId="164" fontId="8" fillId="9" borderId="4" xfId="5" applyNumberFormat="1" applyFont="1" applyFill="1" applyBorder="1" applyAlignment="1" applyProtection="1">
      <alignment horizontal="center" vertical="center" wrapText="1"/>
      <protection locked="0"/>
    </xf>
    <xf numFmtId="166" fontId="59" fillId="9" borderId="4" xfId="5" applyNumberFormat="1" applyFont="1" applyFill="1" applyBorder="1" applyAlignment="1" applyProtection="1">
      <alignment vertical="center" wrapText="1"/>
      <protection locked="0"/>
    </xf>
    <xf numFmtId="165" fontId="11" fillId="9" borderId="4" xfId="2" applyNumberFormat="1" applyFont="1" applyFill="1" applyBorder="1" applyAlignment="1" applyProtection="1">
      <alignment horizontal="center" vertical="center" wrapText="1"/>
      <protection locked="0"/>
    </xf>
    <xf numFmtId="0" fontId="8" fillId="9" borderId="1" xfId="2" applyFont="1" applyFill="1" applyBorder="1" applyAlignment="1" applyProtection="1">
      <alignment horizontal="left" vertical="center" wrapText="1"/>
      <protection locked="0"/>
    </xf>
    <xf numFmtId="0" fontId="8" fillId="9" borderId="1" xfId="2" applyFont="1" applyFill="1" applyBorder="1" applyAlignment="1" applyProtection="1">
      <alignment horizontal="center" vertical="center" wrapText="1"/>
    </xf>
    <xf numFmtId="166" fontId="3" fillId="9" borderId="1" xfId="5" applyNumberFormat="1" applyFont="1" applyFill="1" applyBorder="1" applyAlignment="1" applyProtection="1">
      <alignment vertical="center" wrapText="1"/>
      <protection locked="0"/>
    </xf>
    <xf numFmtId="166" fontId="3" fillId="9" borderId="1" xfId="5" applyNumberFormat="1" applyFont="1" applyFill="1" applyBorder="1" applyAlignment="1" applyProtection="1">
      <alignment horizontal="center" vertical="center" wrapText="1"/>
      <protection locked="0"/>
    </xf>
    <xf numFmtId="164" fontId="8" fillId="9" borderId="67" xfId="5" applyNumberFormat="1" applyFont="1" applyFill="1" applyBorder="1" applyAlignment="1" applyProtection="1">
      <alignment horizontal="center" vertical="center" wrapText="1"/>
      <protection locked="0"/>
    </xf>
    <xf numFmtId="0" fontId="8" fillId="9" borderId="67" xfId="2" applyFont="1" applyFill="1" applyBorder="1" applyAlignment="1" applyProtection="1">
      <alignment horizontal="center" vertical="center" wrapText="1"/>
      <protection locked="0"/>
    </xf>
    <xf numFmtId="165" fontId="8" fillId="9" borderId="67" xfId="2" applyNumberFormat="1" applyFont="1" applyFill="1" applyBorder="1" applyAlignment="1" applyProtection="1">
      <alignment horizontal="center" vertical="center" wrapText="1"/>
      <protection locked="0"/>
    </xf>
    <xf numFmtId="166" fontId="8" fillId="9" borderId="67" xfId="5" applyNumberFormat="1" applyFont="1" applyFill="1" applyBorder="1" applyAlignment="1" applyProtection="1">
      <alignment horizontal="center" vertical="center" wrapText="1"/>
      <protection locked="0"/>
    </xf>
    <xf numFmtId="164" fontId="8" fillId="9" borderId="76" xfId="5" applyNumberFormat="1" applyFont="1" applyFill="1" applyBorder="1" applyAlignment="1" applyProtection="1">
      <alignment horizontal="center" vertical="center" wrapText="1"/>
      <protection locked="0"/>
    </xf>
    <xf numFmtId="0" fontId="8" fillId="9" borderId="76" xfId="2" applyFont="1" applyFill="1" applyBorder="1" applyAlignment="1" applyProtection="1">
      <alignment horizontal="center" vertical="center" wrapText="1"/>
      <protection locked="0"/>
    </xf>
    <xf numFmtId="165" fontId="8" fillId="9" borderId="76" xfId="2" applyNumberFormat="1" applyFont="1" applyFill="1" applyBorder="1" applyAlignment="1" applyProtection="1">
      <alignment horizontal="center" vertical="center" wrapText="1"/>
      <protection locked="0"/>
    </xf>
    <xf numFmtId="166" fontId="8" fillId="9" borderId="76" xfId="5" applyNumberFormat="1" applyFont="1" applyFill="1" applyBorder="1" applyAlignment="1" applyProtection="1">
      <alignment horizontal="center" vertical="center" wrapText="1"/>
      <protection locked="0"/>
    </xf>
    <xf numFmtId="164" fontId="8" fillId="9" borderId="4" xfId="5" applyNumberFormat="1" applyFont="1" applyFill="1" applyBorder="1" applyAlignment="1" applyProtection="1">
      <alignment horizontal="center" vertical="center" wrapText="1"/>
      <protection locked="0"/>
    </xf>
    <xf numFmtId="0" fontId="8" fillId="9" borderId="4" xfId="2" applyFont="1" applyFill="1" applyBorder="1" applyAlignment="1" applyProtection="1">
      <alignment horizontal="center" vertical="center" wrapText="1"/>
      <protection locked="0"/>
    </xf>
    <xf numFmtId="165" fontId="8" fillId="9" borderId="4" xfId="2" applyNumberFormat="1" applyFont="1" applyFill="1" applyBorder="1" applyAlignment="1" applyProtection="1">
      <alignment horizontal="center" vertical="center" wrapText="1"/>
      <protection locked="0"/>
    </xf>
    <xf numFmtId="166" fontId="8" fillId="9" borderId="4" xfId="5" applyNumberFormat="1" applyFont="1" applyFill="1" applyBorder="1" applyAlignment="1" applyProtection="1">
      <alignment horizontal="center" vertical="center" wrapText="1"/>
      <protection locked="0"/>
    </xf>
  </cellXfs>
  <cellStyles count="10">
    <cellStyle name="Čiarka" xfId="5" builtinId="3"/>
    <cellStyle name="Čiarka 2" xfId="8"/>
    <cellStyle name="Normal 2" xfId="1"/>
    <cellStyle name="Normal 3" xfId="6"/>
    <cellStyle name="Normálna" xfId="0" builtinId="0"/>
    <cellStyle name="Normálna 2" xfId="2"/>
    <cellStyle name="Normálna 2 2" xfId="3"/>
    <cellStyle name="Normálna 3" xfId="4"/>
    <cellStyle name="Normálna 4" xfId="7"/>
    <cellStyle name="Normálna 5" xfId="9"/>
  </cellStyles>
  <dxfs count="0"/>
  <tableStyles count="0" defaultTableStyle="TableStyleMedium2" defaultPivotStyle="PivotStyleLight16"/>
  <colors>
    <mruColors>
      <color rgb="FF00A1DE"/>
      <color rgb="FF0089C0"/>
      <color rgb="FF72C7E7"/>
      <color rgb="FF9CE200"/>
      <color rgb="FF77AC00"/>
      <color rgb="FF81BC00"/>
      <color rgb="FFBEE100"/>
      <color rgb="FFFBFEDE"/>
      <color rgb="FFEAF7FC"/>
      <color rgb="FF9FE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7</xdr:col>
      <xdr:colOff>217584</xdr:colOff>
      <xdr:row>65</xdr:row>
      <xdr:rowOff>114301</xdr:rowOff>
    </xdr:from>
    <xdr:to>
      <xdr:col>10</xdr:col>
      <xdr:colOff>544104</xdr:colOff>
      <xdr:row>69</xdr:row>
      <xdr:rowOff>91741</xdr:rowOff>
    </xdr:to>
    <xdr:sp macro="" textlink="">
      <xdr:nvSpPr>
        <xdr:cNvPr id="14" name="Rectangle 10">
          <a:extLst>
            <a:ext uri="{FF2B5EF4-FFF2-40B4-BE49-F238E27FC236}">
              <a16:creationId xmlns:a16="http://schemas.microsoft.com/office/drawing/2014/main" id="{00000000-0008-0000-0300-00000E000000}"/>
            </a:ext>
          </a:extLst>
        </xdr:cNvPr>
        <xdr:cNvSpPr>
          <a:spLocks noChangeArrowheads="1"/>
        </xdr:cNvSpPr>
      </xdr:nvSpPr>
      <xdr:spPr bwMode="auto">
        <a:xfrm>
          <a:off x="8005224" y="22265641"/>
          <a:ext cx="3024000" cy="648000"/>
        </a:xfrm>
        <a:prstGeom prst="rect">
          <a:avLst/>
        </a:prstGeom>
        <a:solidFill>
          <a:srgbClr val="0070C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Registračné poplatky, správne poplatky, kolky</a:t>
          </a:r>
          <a:r>
            <a:rPr lang="sk-SK" sz="1000" kern="1200" baseline="0">
              <a:solidFill>
                <a:srgbClr val="FFFFFF"/>
              </a:solidFill>
              <a:effectLst/>
              <a:latin typeface="Arial"/>
              <a:ea typeface="Times New Roman"/>
            </a:rPr>
            <a:t> atď.</a:t>
          </a:r>
          <a:endParaRPr lang="en-US" sz="1600">
            <a:effectLst/>
            <a:latin typeface="Times New Roman"/>
            <a:ea typeface="Times New Roman"/>
          </a:endParaRPr>
        </a:p>
      </xdr:txBody>
    </xdr:sp>
    <xdr:clientData/>
  </xdr:twoCellAnchor>
  <xdr:twoCellAnchor>
    <xdr:from>
      <xdr:col>1</xdr:col>
      <xdr:colOff>31751</xdr:colOff>
      <xdr:row>94</xdr:row>
      <xdr:rowOff>84669</xdr:rowOff>
    </xdr:from>
    <xdr:to>
      <xdr:col>3</xdr:col>
      <xdr:colOff>232834</xdr:colOff>
      <xdr:row>97</xdr:row>
      <xdr:rowOff>95249</xdr:rowOff>
    </xdr:to>
    <xdr:sp macro="" textlink="">
      <xdr:nvSpPr>
        <xdr:cNvPr id="32" name="Rectangle 3">
          <a:extLst>
            <a:ext uri="{FF2B5EF4-FFF2-40B4-BE49-F238E27FC236}">
              <a16:creationId xmlns:a16="http://schemas.microsoft.com/office/drawing/2014/main" id="{00000000-0008-0000-0300-000020000000}"/>
            </a:ext>
          </a:extLst>
        </xdr:cNvPr>
        <xdr:cNvSpPr>
          <a:spLocks noChangeArrowheads="1"/>
        </xdr:cNvSpPr>
      </xdr:nvSpPr>
      <xdr:spPr bwMode="auto">
        <a:xfrm>
          <a:off x="441326" y="21068244"/>
          <a:ext cx="3782483" cy="496355"/>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na jedného podnikateľa okrem</a:t>
          </a:r>
          <a:r>
            <a:rPr lang="sk-SK" sz="800" kern="1200" baseline="0">
              <a:solidFill>
                <a:srgbClr val="FFFFFF"/>
              </a:solidFill>
              <a:effectLst/>
              <a:latin typeface="Arial"/>
              <a:ea typeface="Times New Roman"/>
              <a:cs typeface="+mn-cs"/>
            </a:rPr>
            <a:t> poplatkov</a:t>
          </a:r>
          <a:endParaRPr lang="en-US" sz="800" kern="1200">
            <a:solidFill>
              <a:srgbClr val="FFFFFF"/>
            </a:solidFill>
            <a:effectLst/>
            <a:latin typeface="Arial"/>
            <a:ea typeface="Times New Roman"/>
            <a:cs typeface="+mn-cs"/>
          </a:endParaRPr>
        </a:p>
      </xdr:txBody>
    </xdr:sp>
    <xdr:clientData/>
  </xdr:twoCellAnchor>
  <xdr:twoCellAnchor>
    <xdr:from>
      <xdr:col>1</xdr:col>
      <xdr:colOff>46568</xdr:colOff>
      <xdr:row>97</xdr:row>
      <xdr:rowOff>141825</xdr:rowOff>
    </xdr:from>
    <xdr:to>
      <xdr:col>3</xdr:col>
      <xdr:colOff>219076</xdr:colOff>
      <xdr:row>100</xdr:row>
      <xdr:rowOff>152405</xdr:rowOff>
    </xdr:to>
    <xdr:sp macro="" textlink="">
      <xdr:nvSpPr>
        <xdr:cNvPr id="33" name="Rectangle 3">
          <a:extLst>
            <a:ext uri="{FF2B5EF4-FFF2-40B4-BE49-F238E27FC236}">
              <a16:creationId xmlns:a16="http://schemas.microsoft.com/office/drawing/2014/main" id="{00000000-0008-0000-0300-000021000000}"/>
            </a:ext>
          </a:extLst>
        </xdr:cNvPr>
        <xdr:cNvSpPr>
          <a:spLocks noChangeArrowheads="1"/>
        </xdr:cNvSpPr>
      </xdr:nvSpPr>
      <xdr:spPr bwMode="auto">
        <a:xfrm>
          <a:off x="465668" y="28114845"/>
          <a:ext cx="4622588" cy="513500"/>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b="1" kern="1200">
              <a:solidFill>
                <a:srgbClr val="FFFFFF"/>
              </a:solidFill>
              <a:effectLst/>
              <a:latin typeface="Arial"/>
              <a:ea typeface="Times New Roman"/>
              <a:cs typeface="+mn-cs"/>
            </a:rPr>
            <a:t>Priame náklady </a:t>
          </a:r>
          <a:r>
            <a:rPr lang="en-US" sz="800" b="1" kern="1200">
              <a:solidFill>
                <a:srgbClr val="FFFFFF"/>
              </a:solidFill>
              <a:effectLst/>
              <a:latin typeface="Arial"/>
              <a:ea typeface="Times New Roman"/>
              <a:cs typeface="+mn-cs"/>
            </a:rPr>
            <a:t>-</a:t>
          </a:r>
          <a:r>
            <a:rPr lang="en-US" sz="800" b="1" kern="1200" baseline="0">
              <a:solidFill>
                <a:srgbClr val="FFFFFF"/>
              </a:solidFill>
              <a:effectLst/>
              <a:latin typeface="Arial"/>
              <a:ea typeface="Times New Roman"/>
              <a:cs typeface="+mn-cs"/>
            </a:rPr>
            <a:t> in</a:t>
          </a:r>
          <a:r>
            <a:rPr lang="sk-SK" sz="800" b="1" kern="1200" baseline="0">
              <a:solidFill>
                <a:srgbClr val="FFFFFF"/>
              </a:solidFill>
              <a:effectLst/>
              <a:latin typeface="Arial"/>
              <a:ea typeface="Times New Roman"/>
              <a:cs typeface="+mn-cs"/>
            </a:rPr>
            <a:t>é</a:t>
          </a:r>
          <a:r>
            <a:rPr lang="en-US" sz="800" b="1" kern="1200" baseline="0">
              <a:solidFill>
                <a:srgbClr val="FFFFFF"/>
              </a:solidFill>
              <a:effectLst/>
              <a:latin typeface="Arial"/>
              <a:ea typeface="Times New Roman"/>
              <a:cs typeface="+mn-cs"/>
            </a:rPr>
            <a:t> poplatk</a:t>
          </a:r>
          <a:r>
            <a:rPr lang="sk-SK" sz="800" b="1" kern="1200" baseline="0">
              <a:solidFill>
                <a:srgbClr val="FFFFFF"/>
              </a:solidFill>
              <a:effectLst/>
              <a:latin typeface="Arial"/>
              <a:ea typeface="Times New Roman"/>
              <a:cs typeface="+mn-cs"/>
            </a:rPr>
            <a:t>y</a:t>
          </a:r>
        </a:p>
        <a:p>
          <a:pPr marL="0" indent="0" algn="ctr" fontAlgn="base">
            <a:spcAft>
              <a:spcPts val="0"/>
            </a:spcAft>
          </a:pPr>
          <a:r>
            <a:rPr lang="en-US" sz="800" b="1" kern="1200" baseline="0">
              <a:solidFill>
                <a:srgbClr val="FFFFFF"/>
              </a:solidFill>
              <a:effectLst/>
              <a:latin typeface="Arial"/>
              <a:ea typeface="Times New Roman"/>
              <a:cs typeface="+mn-cs"/>
            </a:rPr>
            <a:t> </a:t>
          </a:r>
          <a:endParaRPr lang="sk-SK" sz="800" b="1" kern="1200" baseline="0">
            <a:solidFill>
              <a:srgbClr val="FFFFFF"/>
            </a:solidFill>
            <a:effectLst/>
            <a:latin typeface="Arial"/>
            <a:ea typeface="Times New Roman"/>
            <a:cs typeface="+mn-cs"/>
          </a:endParaRPr>
        </a:p>
        <a:p>
          <a:pPr marL="0" indent="0" algn="ctr" fontAlgn="base">
            <a:spcAft>
              <a:spcPts val="0"/>
            </a:spcAft>
          </a:pPr>
          <a:r>
            <a:rPr lang="sk-SK" sz="800" b="0" i="1" kern="1200" baseline="0">
              <a:solidFill>
                <a:srgbClr val="FFFFFF"/>
              </a:solidFill>
              <a:effectLst/>
              <a:latin typeface="Arial"/>
              <a:ea typeface="Times New Roman"/>
              <a:cs typeface="+mn-cs"/>
            </a:rPr>
            <a:t>n</a:t>
          </a:r>
          <a:r>
            <a:rPr lang="sk-SK" sz="800" b="0" i="1" kern="1200">
              <a:solidFill>
                <a:srgbClr val="FFFFFF"/>
              </a:solidFill>
              <a:effectLst/>
              <a:latin typeface="Arial"/>
              <a:ea typeface="Times New Roman"/>
              <a:cs typeface="+mn-cs"/>
            </a:rPr>
            <a:t>a jedného podnikateľa </a:t>
          </a:r>
          <a:endParaRPr lang="en-US" sz="800" b="0" i="1" kern="1200">
            <a:solidFill>
              <a:srgbClr val="FFFFFF"/>
            </a:solidFill>
            <a:effectLst/>
            <a:latin typeface="Arial"/>
            <a:ea typeface="Times New Roman"/>
            <a:cs typeface="+mn-cs"/>
          </a:endParaRPr>
        </a:p>
      </xdr:txBody>
    </xdr:sp>
    <xdr:clientData/>
  </xdr:twoCellAnchor>
  <xdr:twoCellAnchor>
    <xdr:from>
      <xdr:col>1</xdr:col>
      <xdr:colOff>32604</xdr:colOff>
      <xdr:row>104</xdr:row>
      <xdr:rowOff>143944</xdr:rowOff>
    </xdr:from>
    <xdr:to>
      <xdr:col>3</xdr:col>
      <xdr:colOff>225213</xdr:colOff>
      <xdr:row>107</xdr:row>
      <xdr:rowOff>142713</xdr:rowOff>
    </xdr:to>
    <xdr:sp macro="" textlink="">
      <xdr:nvSpPr>
        <xdr:cNvPr id="34" name="Rectangle 3">
          <a:extLst>
            <a:ext uri="{FF2B5EF4-FFF2-40B4-BE49-F238E27FC236}">
              <a16:creationId xmlns:a16="http://schemas.microsoft.com/office/drawing/2014/main" id="{00000000-0008-0000-0300-000022000000}"/>
            </a:ext>
          </a:extLst>
        </xdr:cNvPr>
        <xdr:cNvSpPr>
          <a:spLocks noChangeArrowheads="1"/>
        </xdr:cNvSpPr>
      </xdr:nvSpPr>
      <xdr:spPr bwMode="auto">
        <a:xfrm>
          <a:off x="451704" y="29290444"/>
          <a:ext cx="4642689" cy="50168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b="1" kern="1200">
              <a:solidFill>
                <a:srgbClr val="FFFFFF"/>
              </a:solidFill>
              <a:effectLst/>
              <a:latin typeface="Arial"/>
              <a:ea typeface="Times New Roman"/>
              <a:cs typeface="+mn-cs"/>
            </a:rPr>
            <a:t>Iné nepriame náklady</a:t>
          </a:r>
        </a:p>
        <a:p>
          <a:pPr marL="0" indent="0" algn="ctr" fontAlgn="base">
            <a:spcAft>
              <a:spcPts val="0"/>
            </a:spcAft>
          </a:pPr>
          <a:r>
            <a:rPr lang="sk-SK" sz="800" kern="1200">
              <a:solidFill>
                <a:srgbClr val="FFFFFF"/>
              </a:solidFill>
              <a:effectLst/>
              <a:latin typeface="Arial"/>
              <a:ea typeface="Times New Roman"/>
              <a:cs typeface="+mn-cs"/>
            </a:rPr>
            <a:t> </a:t>
          </a:r>
          <a:endParaRPr lang="sk-SK" sz="800" b="1" kern="1200">
            <a:solidFill>
              <a:srgbClr val="FFFFFF"/>
            </a:solidFill>
            <a:effectLst/>
            <a:latin typeface="Arial"/>
            <a:ea typeface="Times New Roman"/>
            <a:cs typeface="+mn-cs"/>
          </a:endParaRPr>
        </a:p>
        <a:p>
          <a:pPr marL="0" indent="0" algn="ctr" fontAlgn="base">
            <a:spcAft>
              <a:spcPts val="0"/>
            </a:spcAft>
          </a:pPr>
          <a:r>
            <a:rPr lang="sk-SK" sz="800" i="1" kern="1200">
              <a:solidFill>
                <a:srgbClr val="FFFFFF"/>
              </a:solidFill>
              <a:effectLst/>
              <a:latin typeface="Arial"/>
              <a:ea typeface="Times New Roman"/>
              <a:cs typeface="+mn-cs"/>
            </a:rPr>
            <a:t>na jedného podnikateľa</a:t>
          </a:r>
          <a:r>
            <a:rPr lang="sk-SK" sz="800" kern="1200">
              <a:solidFill>
                <a:srgbClr val="FFFFFF"/>
              </a:solidFill>
              <a:effectLst/>
              <a:latin typeface="Arial"/>
              <a:ea typeface="Times New Roman"/>
              <a:cs typeface="+mn-cs"/>
            </a:rPr>
            <a:t> </a:t>
          </a:r>
          <a:endParaRPr lang="en-US" sz="800" kern="1200">
            <a:solidFill>
              <a:srgbClr val="FFFFFF"/>
            </a:solidFill>
            <a:effectLst/>
            <a:latin typeface="Arial"/>
            <a:ea typeface="Times New Roman"/>
            <a:cs typeface="+mn-cs"/>
          </a:endParaRPr>
        </a:p>
      </xdr:txBody>
    </xdr:sp>
    <xdr:clientData/>
  </xdr:twoCellAnchor>
  <xdr:twoCellAnchor>
    <xdr:from>
      <xdr:col>3</xdr:col>
      <xdr:colOff>496161</xdr:colOff>
      <xdr:row>104</xdr:row>
      <xdr:rowOff>152423</xdr:rowOff>
    </xdr:from>
    <xdr:to>
      <xdr:col>5</xdr:col>
      <xdr:colOff>381867</xdr:colOff>
      <xdr:row>107</xdr:row>
      <xdr:rowOff>151192</xdr:rowOff>
    </xdr:to>
    <xdr:sp macro="" textlink="">
      <xdr:nvSpPr>
        <xdr:cNvPr id="37" name="Rectangle 3">
          <a:extLst>
            <a:ext uri="{FF2B5EF4-FFF2-40B4-BE49-F238E27FC236}">
              <a16:creationId xmlns:a16="http://schemas.microsoft.com/office/drawing/2014/main" id="{00000000-0008-0000-0300-000025000000}"/>
            </a:ext>
          </a:extLst>
        </xdr:cNvPr>
        <xdr:cNvSpPr>
          <a:spLocks noChangeArrowheads="1"/>
        </xdr:cNvSpPr>
      </xdr:nvSpPr>
      <xdr:spPr bwMode="auto">
        <a:xfrm>
          <a:off x="5365341" y="29298923"/>
          <a:ext cx="1295406" cy="50168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b="1" kern="1200">
              <a:solidFill>
                <a:srgbClr val="FFFFFF"/>
              </a:solidFill>
              <a:effectLst/>
              <a:latin typeface="Arial"/>
              <a:ea typeface="Times New Roman"/>
              <a:cs typeface="+mn-cs"/>
            </a:rPr>
            <a:t>Frekvencia</a:t>
          </a:r>
          <a:endParaRPr lang="en-US" sz="800" b="1" kern="1200">
            <a:solidFill>
              <a:srgbClr val="FFFFFF"/>
            </a:solidFill>
            <a:effectLst/>
            <a:latin typeface="Arial"/>
            <a:ea typeface="Times New Roman"/>
            <a:cs typeface="+mn-cs"/>
          </a:endParaRPr>
        </a:p>
      </xdr:txBody>
    </xdr:sp>
    <xdr:clientData/>
  </xdr:twoCellAnchor>
  <xdr:twoCellAnchor>
    <xdr:from>
      <xdr:col>16</xdr:col>
      <xdr:colOff>615918</xdr:colOff>
      <xdr:row>101</xdr:row>
      <xdr:rowOff>153116</xdr:rowOff>
    </xdr:from>
    <xdr:to>
      <xdr:col>17</xdr:col>
      <xdr:colOff>317108</xdr:colOff>
      <xdr:row>103</xdr:row>
      <xdr:rowOff>97546</xdr:rowOff>
    </xdr:to>
    <xdr:sp macro="" textlink="">
      <xdr:nvSpPr>
        <xdr:cNvPr id="50" name="BlokTextu 49">
          <a:extLst>
            <a:ext uri="{FF2B5EF4-FFF2-40B4-BE49-F238E27FC236}">
              <a16:creationId xmlns:a16="http://schemas.microsoft.com/office/drawing/2014/main" id="{00000000-0008-0000-0300-000032000000}"/>
            </a:ext>
          </a:extLst>
        </xdr:cNvPr>
        <xdr:cNvSpPr txBox="1"/>
      </xdr:nvSpPr>
      <xdr:spPr>
        <a:xfrm>
          <a:off x="14850078" y="28796696"/>
          <a:ext cx="326030" cy="2797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sk-SK" sz="1100"/>
            <a:t>x</a:t>
          </a:r>
        </a:p>
      </xdr:txBody>
    </xdr:sp>
    <xdr:clientData/>
  </xdr:twoCellAnchor>
  <xdr:twoCellAnchor editAs="oneCell">
    <xdr:from>
      <xdr:col>1</xdr:col>
      <xdr:colOff>47625</xdr:colOff>
      <xdr:row>84</xdr:row>
      <xdr:rowOff>0</xdr:rowOff>
    </xdr:from>
    <xdr:to>
      <xdr:col>3</xdr:col>
      <xdr:colOff>75354</xdr:colOff>
      <xdr:row>86</xdr:row>
      <xdr:rowOff>83609</xdr:rowOff>
    </xdr:to>
    <xdr:sp macro="" textlink="">
      <xdr:nvSpPr>
        <xdr:cNvPr id="57" name="AutoShape 1">
          <a:extLst>
            <a:ext uri="{FF2B5EF4-FFF2-40B4-BE49-F238E27FC236}">
              <a16:creationId xmlns:a16="http://schemas.microsoft.com/office/drawing/2014/main" id="{00000000-0008-0000-0300-000039000000}"/>
            </a:ext>
          </a:extLst>
        </xdr:cNvPr>
        <xdr:cNvSpPr>
          <a:spLocks noChangeAspect="1" noChangeArrowheads="1"/>
        </xdr:cNvSpPr>
      </xdr:nvSpPr>
      <xdr:spPr bwMode="auto">
        <a:xfrm>
          <a:off x="457200" y="18859500"/>
          <a:ext cx="4363509" cy="40745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xdr:col>
      <xdr:colOff>42333</xdr:colOff>
      <xdr:row>110</xdr:row>
      <xdr:rowOff>148166</xdr:rowOff>
    </xdr:from>
    <xdr:to>
      <xdr:col>2</xdr:col>
      <xdr:colOff>4233</xdr:colOff>
      <xdr:row>113</xdr:row>
      <xdr:rowOff>117686</xdr:rowOff>
    </xdr:to>
    <xdr:grpSp>
      <xdr:nvGrpSpPr>
        <xdr:cNvPr id="59" name="Skupina 58">
          <a:extLst>
            <a:ext uri="{FF2B5EF4-FFF2-40B4-BE49-F238E27FC236}">
              <a16:creationId xmlns:a16="http://schemas.microsoft.com/office/drawing/2014/main" id="{00000000-0008-0000-0300-00003B000000}"/>
            </a:ext>
          </a:extLst>
        </xdr:cNvPr>
        <xdr:cNvGrpSpPr/>
      </xdr:nvGrpSpPr>
      <xdr:grpSpPr>
        <a:xfrm>
          <a:off x="455083" y="34078333"/>
          <a:ext cx="2935817" cy="445770"/>
          <a:chOff x="0" y="0"/>
          <a:chExt cx="2838450" cy="445770"/>
        </a:xfrm>
      </xdr:grpSpPr>
      <xdr:sp macro="" textlink="">
        <xdr:nvSpPr>
          <xdr:cNvPr id="60" name="Textové pole 2">
            <a:extLst>
              <a:ext uri="{FF2B5EF4-FFF2-40B4-BE49-F238E27FC236}">
                <a16:creationId xmlns:a16="http://schemas.microsoft.com/office/drawing/2014/main" id="{00000000-0008-0000-0300-00003C000000}"/>
              </a:ext>
            </a:extLst>
          </xdr:cNvPr>
          <xdr:cNvSpPr txBox="1">
            <a:spLocks noChangeArrowheads="1"/>
          </xdr:cNvSpPr>
        </xdr:nvSpPr>
        <xdr:spPr bwMode="auto">
          <a:xfrm>
            <a:off x="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Čas</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61" name="Textové pole 2">
            <a:extLst>
              <a:ext uri="{FF2B5EF4-FFF2-40B4-BE49-F238E27FC236}">
                <a16:creationId xmlns:a16="http://schemas.microsoft.com/office/drawing/2014/main" id="{00000000-0008-0000-0300-00003D000000}"/>
              </a:ext>
            </a:extLst>
          </xdr:cNvPr>
          <xdr:cNvSpPr txBox="1">
            <a:spLocks noChangeArrowheads="1"/>
          </xdr:cNvSpPr>
        </xdr:nvSpPr>
        <xdr:spPr bwMode="auto">
          <a:xfrm>
            <a:off x="816890" y="71529"/>
            <a:ext cx="100965" cy="3048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900" b="1">
                <a:effectLst/>
                <a:latin typeface="Arial" panose="020B0604020202020204" pitchFamily="34" charset="0"/>
                <a:ea typeface="Calibri" panose="020F0502020204030204" pitchFamily="34" charset="0"/>
                <a:cs typeface="Arial" panose="020B0604020202020204" pitchFamily="34" charset="0"/>
              </a:rPr>
              <a:t>x</a:t>
            </a:r>
          </a:p>
        </xdr:txBody>
      </xdr:sp>
      <xdr:sp macro="" textlink="">
        <xdr:nvSpPr>
          <xdr:cNvPr id="62" name="Textové pole 2">
            <a:extLst>
              <a:ext uri="{FF2B5EF4-FFF2-40B4-BE49-F238E27FC236}">
                <a16:creationId xmlns:a16="http://schemas.microsoft.com/office/drawing/2014/main" id="{00000000-0008-0000-0300-00003E000000}"/>
              </a:ext>
            </a:extLst>
          </xdr:cNvPr>
          <xdr:cNvSpPr txBox="1">
            <a:spLocks noChangeArrowheads="1"/>
          </xdr:cNvSpPr>
        </xdr:nvSpPr>
        <xdr:spPr bwMode="auto">
          <a:xfrm>
            <a:off x="105727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Tarifa *</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63" name="Textové pole 2">
            <a:extLst>
              <a:ext uri="{FF2B5EF4-FFF2-40B4-BE49-F238E27FC236}">
                <a16:creationId xmlns:a16="http://schemas.microsoft.com/office/drawing/2014/main" id="{00000000-0008-0000-0300-00003F000000}"/>
              </a:ext>
            </a:extLst>
          </xdr:cNvPr>
          <xdr:cNvSpPr txBox="1">
            <a:spLocks noChangeArrowheads="1"/>
          </xdr:cNvSpPr>
        </xdr:nvSpPr>
        <xdr:spPr bwMode="auto">
          <a:xfrm>
            <a:off x="1874164" y="71529"/>
            <a:ext cx="85090" cy="3429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900" b="1">
                <a:effectLst/>
                <a:latin typeface="Arial" panose="020B0604020202020204" pitchFamily="34" charset="0"/>
                <a:ea typeface="Calibri" panose="020F0502020204030204" pitchFamily="34" charset="0"/>
                <a:cs typeface="Arial" panose="020B0604020202020204" pitchFamily="34" charset="0"/>
              </a:rPr>
              <a:t>x</a:t>
            </a:r>
          </a:p>
        </xdr:txBody>
      </xdr:sp>
      <xdr:sp macro="" textlink="">
        <xdr:nvSpPr>
          <xdr:cNvPr id="64" name="Textové pole 2">
            <a:extLst>
              <a:ext uri="{FF2B5EF4-FFF2-40B4-BE49-F238E27FC236}">
                <a16:creationId xmlns:a16="http://schemas.microsoft.com/office/drawing/2014/main" id="{00000000-0008-0000-0300-000040000000}"/>
              </a:ext>
            </a:extLst>
          </xdr:cNvPr>
          <xdr:cNvSpPr txBox="1">
            <a:spLocks noChangeArrowheads="1"/>
          </xdr:cNvSpPr>
        </xdr:nvSpPr>
        <xdr:spPr bwMode="auto">
          <a:xfrm>
            <a:off x="210502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Frekvencia</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clientData/>
  </xdr:twoCellAnchor>
  <xdr:twoCellAnchor>
    <xdr:from>
      <xdr:col>10</xdr:col>
      <xdr:colOff>21166</xdr:colOff>
      <xdr:row>110</xdr:row>
      <xdr:rowOff>84667</xdr:rowOff>
    </xdr:from>
    <xdr:to>
      <xdr:col>16</xdr:col>
      <xdr:colOff>310091</xdr:colOff>
      <xdr:row>113</xdr:row>
      <xdr:rowOff>54187</xdr:rowOff>
    </xdr:to>
    <xdr:grpSp>
      <xdr:nvGrpSpPr>
        <xdr:cNvPr id="65" name="Skupina 64">
          <a:extLst>
            <a:ext uri="{FF2B5EF4-FFF2-40B4-BE49-F238E27FC236}">
              <a16:creationId xmlns:a16="http://schemas.microsoft.com/office/drawing/2014/main" id="{00000000-0008-0000-0300-000041000000}"/>
            </a:ext>
          </a:extLst>
        </xdr:cNvPr>
        <xdr:cNvGrpSpPr/>
      </xdr:nvGrpSpPr>
      <xdr:grpSpPr>
        <a:xfrm>
          <a:off x="10234083" y="34014834"/>
          <a:ext cx="3971925" cy="445770"/>
          <a:chOff x="0" y="0"/>
          <a:chExt cx="3971925" cy="445770"/>
        </a:xfrm>
      </xdr:grpSpPr>
      <xdr:sp macro="" textlink="">
        <xdr:nvSpPr>
          <xdr:cNvPr id="66" name="Textové pole 2">
            <a:extLst>
              <a:ext uri="{FF2B5EF4-FFF2-40B4-BE49-F238E27FC236}">
                <a16:creationId xmlns:a16="http://schemas.microsoft.com/office/drawing/2014/main" id="{00000000-0008-0000-0300-000042000000}"/>
              </a:ext>
            </a:extLst>
          </xdr:cNvPr>
          <xdr:cNvSpPr txBox="1">
            <a:spLocks noChangeArrowheads="1"/>
          </xdr:cNvSpPr>
        </xdr:nvSpPr>
        <xdr:spPr bwMode="auto">
          <a:xfrm>
            <a:off x="3105150" y="0"/>
            <a:ext cx="86677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Počet dotknutých subjektov</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nvGrpSpPr>
          <xdr:cNvPr id="67" name="Skupina 66">
            <a:extLst>
              <a:ext uri="{FF2B5EF4-FFF2-40B4-BE49-F238E27FC236}">
                <a16:creationId xmlns:a16="http://schemas.microsoft.com/office/drawing/2014/main" id="{00000000-0008-0000-0300-000043000000}"/>
              </a:ext>
            </a:extLst>
          </xdr:cNvPr>
          <xdr:cNvGrpSpPr/>
        </xdr:nvGrpSpPr>
        <xdr:grpSpPr>
          <a:xfrm>
            <a:off x="0" y="0"/>
            <a:ext cx="3022302" cy="445770"/>
            <a:chOff x="0" y="0"/>
            <a:chExt cx="3022302" cy="445770"/>
          </a:xfrm>
        </xdr:grpSpPr>
        <xdr:sp macro="" textlink="">
          <xdr:nvSpPr>
            <xdr:cNvPr id="68" name="Textové pole 2">
              <a:extLst>
                <a:ext uri="{FF2B5EF4-FFF2-40B4-BE49-F238E27FC236}">
                  <a16:creationId xmlns:a16="http://schemas.microsoft.com/office/drawing/2014/main" id="{00000000-0008-0000-0300-000044000000}"/>
                </a:ext>
              </a:extLst>
            </xdr:cNvPr>
            <xdr:cNvSpPr txBox="1">
              <a:spLocks noChangeArrowheads="1"/>
            </xdr:cNvSpPr>
          </xdr:nvSpPr>
          <xdr:spPr bwMode="auto">
            <a:xfrm>
              <a:off x="798071" y="95250"/>
              <a:ext cx="100965" cy="3048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900" b="1">
                  <a:effectLst/>
                  <a:latin typeface="Arial" panose="020B0604020202020204" pitchFamily="34" charset="0"/>
                  <a:ea typeface="Calibri" panose="020F0502020204030204" pitchFamily="34" charset="0"/>
                  <a:cs typeface="Arial" panose="020B0604020202020204" pitchFamily="34" charset="0"/>
                </a:rPr>
                <a:t>x</a:t>
              </a:r>
            </a:p>
          </xdr:txBody>
        </xdr:sp>
        <xdr:sp macro="" textlink="">
          <xdr:nvSpPr>
            <xdr:cNvPr id="69" name="Textové pole 2">
              <a:extLst>
                <a:ext uri="{FF2B5EF4-FFF2-40B4-BE49-F238E27FC236}">
                  <a16:creationId xmlns:a16="http://schemas.microsoft.com/office/drawing/2014/main" id="{00000000-0008-0000-0300-000045000000}"/>
                </a:ext>
              </a:extLst>
            </xdr:cNvPr>
            <xdr:cNvSpPr txBox="1">
              <a:spLocks noChangeArrowheads="1"/>
            </xdr:cNvSpPr>
          </xdr:nvSpPr>
          <xdr:spPr bwMode="auto">
            <a:xfrm>
              <a:off x="1866278" y="85725"/>
              <a:ext cx="85090" cy="3429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900" b="1">
                  <a:effectLst/>
                  <a:latin typeface="Arial" panose="020B0604020202020204" pitchFamily="34" charset="0"/>
                  <a:ea typeface="Calibri" panose="020F0502020204030204" pitchFamily="34" charset="0"/>
                  <a:cs typeface="Arial" panose="020B0604020202020204" pitchFamily="34" charset="0"/>
                </a:rPr>
                <a:t>x</a:t>
              </a:r>
            </a:p>
          </xdr:txBody>
        </xdr:sp>
        <xdr:sp macro="" textlink="">
          <xdr:nvSpPr>
            <xdr:cNvPr id="70" name="Textové pole 2">
              <a:extLst>
                <a:ext uri="{FF2B5EF4-FFF2-40B4-BE49-F238E27FC236}">
                  <a16:creationId xmlns:a16="http://schemas.microsoft.com/office/drawing/2014/main" id="{00000000-0008-0000-0300-000046000000}"/>
                </a:ext>
              </a:extLst>
            </xdr:cNvPr>
            <xdr:cNvSpPr txBox="1">
              <a:spLocks noChangeArrowheads="1"/>
            </xdr:cNvSpPr>
          </xdr:nvSpPr>
          <xdr:spPr bwMode="auto">
            <a:xfrm>
              <a:off x="2821428" y="95250"/>
              <a:ext cx="200874" cy="257175"/>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900" b="1">
                  <a:effectLst/>
                  <a:latin typeface="Arial" panose="020B0604020202020204" pitchFamily="34" charset="0"/>
                  <a:ea typeface="Calibri" panose="020F0502020204030204" pitchFamily="34" charset="0"/>
                  <a:cs typeface="Arial" panose="020B0604020202020204" pitchFamily="34" charset="0"/>
                </a:rPr>
                <a:t>x</a:t>
              </a:r>
            </a:p>
          </xdr:txBody>
        </xdr:sp>
        <xdr:sp macro="" textlink="">
          <xdr:nvSpPr>
            <xdr:cNvPr id="71" name="Textové pole 2">
              <a:extLst>
                <a:ext uri="{FF2B5EF4-FFF2-40B4-BE49-F238E27FC236}">
                  <a16:creationId xmlns:a16="http://schemas.microsoft.com/office/drawing/2014/main" id="{00000000-0008-0000-0300-000047000000}"/>
                </a:ext>
              </a:extLst>
            </xdr:cNvPr>
            <xdr:cNvSpPr txBox="1">
              <a:spLocks noChangeArrowheads="1"/>
            </xdr:cNvSpPr>
          </xdr:nvSpPr>
          <xdr:spPr bwMode="auto">
            <a:xfrm>
              <a:off x="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Čas</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72" name="Textové pole 2">
              <a:extLst>
                <a:ext uri="{FF2B5EF4-FFF2-40B4-BE49-F238E27FC236}">
                  <a16:creationId xmlns:a16="http://schemas.microsoft.com/office/drawing/2014/main" id="{00000000-0008-0000-0300-000048000000}"/>
                </a:ext>
              </a:extLst>
            </xdr:cNvPr>
            <xdr:cNvSpPr txBox="1">
              <a:spLocks noChangeArrowheads="1"/>
            </xdr:cNvSpPr>
          </xdr:nvSpPr>
          <xdr:spPr bwMode="auto">
            <a:xfrm>
              <a:off x="104775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Tarifa *</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73" name="Textové pole 2">
              <a:extLst>
                <a:ext uri="{FF2B5EF4-FFF2-40B4-BE49-F238E27FC236}">
                  <a16:creationId xmlns:a16="http://schemas.microsoft.com/office/drawing/2014/main" id="{00000000-0008-0000-0300-000049000000}"/>
                </a:ext>
              </a:extLst>
            </xdr:cNvPr>
            <xdr:cNvSpPr txBox="1">
              <a:spLocks noChangeArrowheads="1"/>
            </xdr:cNvSpPr>
          </xdr:nvSpPr>
          <xdr:spPr bwMode="auto">
            <a:xfrm>
              <a:off x="206692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Frekvencia</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grpSp>
    <xdr:clientData/>
  </xdr:twoCellAnchor>
  <xdr:twoCellAnchor editAs="oneCell">
    <xdr:from>
      <xdr:col>1</xdr:col>
      <xdr:colOff>228600</xdr:colOff>
      <xdr:row>118</xdr:row>
      <xdr:rowOff>9525</xdr:rowOff>
    </xdr:from>
    <xdr:to>
      <xdr:col>2</xdr:col>
      <xdr:colOff>1120140</xdr:colOff>
      <xdr:row>120</xdr:row>
      <xdr:rowOff>142875</xdr:rowOff>
    </xdr:to>
    <xdr:sp macro="" textlink="">
      <xdr:nvSpPr>
        <xdr:cNvPr id="74" name="AutoShape 1">
          <a:extLst>
            <a:ext uri="{FF2B5EF4-FFF2-40B4-BE49-F238E27FC236}">
              <a16:creationId xmlns:a16="http://schemas.microsoft.com/office/drawing/2014/main" id="{00000000-0008-0000-0300-00004A000000}"/>
            </a:ext>
          </a:extLst>
        </xdr:cNvPr>
        <xdr:cNvSpPr>
          <a:spLocks noChangeAspect="1" noChangeArrowheads="1"/>
        </xdr:cNvSpPr>
      </xdr:nvSpPr>
      <xdr:spPr bwMode="auto">
        <a:xfrm>
          <a:off x="638175" y="24660225"/>
          <a:ext cx="3848100" cy="4572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xdr:col>
      <xdr:colOff>56726</xdr:colOff>
      <xdr:row>73</xdr:row>
      <xdr:rowOff>125768</xdr:rowOff>
    </xdr:from>
    <xdr:to>
      <xdr:col>1</xdr:col>
      <xdr:colOff>2420540</xdr:colOff>
      <xdr:row>77</xdr:row>
      <xdr:rowOff>137861</xdr:rowOff>
    </xdr:to>
    <xdr:sp macro="" textlink="">
      <xdr:nvSpPr>
        <xdr:cNvPr id="76" name="Rectangle 2">
          <a:extLst>
            <a:ext uri="{FF2B5EF4-FFF2-40B4-BE49-F238E27FC236}">
              <a16:creationId xmlns:a16="http://schemas.microsoft.com/office/drawing/2014/main" id="{00000000-0008-0000-0300-00004C000000}"/>
            </a:ext>
          </a:extLst>
        </xdr:cNvPr>
        <xdr:cNvSpPr>
          <a:spLocks noChangeArrowheads="1"/>
        </xdr:cNvSpPr>
      </xdr:nvSpPr>
      <xdr:spPr bwMode="auto">
        <a:xfrm>
          <a:off x="475826" y="23618228"/>
          <a:ext cx="2363814" cy="682653"/>
        </a:xfrm>
        <a:prstGeom prst="rect">
          <a:avLst/>
        </a:prstGeom>
        <a:solidFill>
          <a:schemeClr val="accent4">
            <a:lumMod val="75000"/>
          </a:schemeClr>
        </a:solidFill>
        <a:ln w="9525">
          <a:noFill/>
          <a:miter lim="800000"/>
          <a:headEnd/>
          <a:tailEnd/>
        </a:ln>
      </xdr:spPr>
      <xdr:txBody>
        <a:bodyPr wrap="square" lIns="36000" tIns="36000" rIns="36000" bIns="36000" anchor="ctr"/>
        <a:lstStyle/>
        <a:p>
          <a:pPr algn="ctr" fontAlgn="base">
            <a:spcAft>
              <a:spcPts val="0"/>
            </a:spcAft>
          </a:pPr>
          <a:r>
            <a:rPr lang="sk-SK" sz="1000" i="0" kern="1200">
              <a:solidFill>
                <a:srgbClr val="FFFFFF"/>
              </a:solidFill>
              <a:effectLst/>
              <a:latin typeface="Arial"/>
              <a:ea typeface="Times New Roman"/>
            </a:rPr>
            <a:t>Celkové náklady spojené s plnením povinností vyplývajúcich podnikateľom z regulácie</a:t>
          </a:r>
          <a:endParaRPr lang="en-US" sz="1600" i="0">
            <a:effectLst/>
            <a:latin typeface="Times New Roman"/>
            <a:ea typeface="Times New Roman"/>
          </a:endParaRPr>
        </a:p>
      </xdr:txBody>
    </xdr:sp>
    <xdr:clientData/>
  </xdr:twoCellAnchor>
  <xdr:twoCellAnchor>
    <xdr:from>
      <xdr:col>1</xdr:col>
      <xdr:colOff>2982044</xdr:colOff>
      <xdr:row>82</xdr:row>
      <xdr:rowOff>20231</xdr:rowOff>
    </xdr:from>
    <xdr:to>
      <xdr:col>4</xdr:col>
      <xdr:colOff>67123</xdr:colOff>
      <xdr:row>86</xdr:row>
      <xdr:rowOff>12911</xdr:rowOff>
    </xdr:to>
    <xdr:sp macro="" textlink="">
      <xdr:nvSpPr>
        <xdr:cNvPr id="77" name="Rectangle 3">
          <a:extLst>
            <a:ext uri="{FF2B5EF4-FFF2-40B4-BE49-F238E27FC236}">
              <a16:creationId xmlns:a16="http://schemas.microsoft.com/office/drawing/2014/main" id="{00000000-0008-0000-0300-00004D000000}"/>
            </a:ext>
          </a:extLst>
        </xdr:cNvPr>
        <xdr:cNvSpPr>
          <a:spLocks noChangeArrowheads="1"/>
        </xdr:cNvSpPr>
      </xdr:nvSpPr>
      <xdr:spPr bwMode="auto">
        <a:xfrm>
          <a:off x="3401144" y="25021451"/>
          <a:ext cx="2159999" cy="648000"/>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Administratívne náklady</a:t>
          </a:r>
          <a:endParaRPr lang="en-US" sz="1600">
            <a:effectLst/>
            <a:latin typeface="Times New Roman"/>
            <a:ea typeface="Times New Roman"/>
          </a:endParaRPr>
        </a:p>
      </xdr:txBody>
    </xdr:sp>
    <xdr:clientData/>
  </xdr:twoCellAnchor>
  <xdr:twoCellAnchor>
    <xdr:from>
      <xdr:col>1</xdr:col>
      <xdr:colOff>2969779</xdr:colOff>
      <xdr:row>64</xdr:row>
      <xdr:rowOff>46088</xdr:rowOff>
    </xdr:from>
    <xdr:to>
      <xdr:col>4</xdr:col>
      <xdr:colOff>54858</xdr:colOff>
      <xdr:row>68</xdr:row>
      <xdr:rowOff>23528</xdr:rowOff>
    </xdr:to>
    <xdr:sp macro="" textlink="">
      <xdr:nvSpPr>
        <xdr:cNvPr id="78" name="Rectangle 4">
          <a:extLst>
            <a:ext uri="{FF2B5EF4-FFF2-40B4-BE49-F238E27FC236}">
              <a16:creationId xmlns:a16="http://schemas.microsoft.com/office/drawing/2014/main" id="{00000000-0008-0000-0300-00004E000000}"/>
            </a:ext>
          </a:extLst>
        </xdr:cNvPr>
        <xdr:cNvSpPr>
          <a:spLocks noChangeArrowheads="1"/>
        </xdr:cNvSpPr>
      </xdr:nvSpPr>
      <xdr:spPr bwMode="auto">
        <a:xfrm>
          <a:off x="3388879" y="22029788"/>
          <a:ext cx="2159999" cy="648000"/>
        </a:xfrm>
        <a:prstGeom prst="rect">
          <a:avLst/>
        </a:prstGeom>
        <a:solidFill>
          <a:srgbClr val="0070C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Priame finančné náklady </a:t>
          </a:r>
          <a:endParaRPr lang="en-US" sz="1600">
            <a:effectLst/>
            <a:latin typeface="Times New Roman"/>
            <a:ea typeface="Times New Roman"/>
          </a:endParaRPr>
        </a:p>
      </xdr:txBody>
    </xdr:sp>
    <xdr:clientData/>
  </xdr:twoCellAnchor>
  <xdr:twoCellAnchor>
    <xdr:from>
      <xdr:col>1</xdr:col>
      <xdr:colOff>2977401</xdr:colOff>
      <xdr:row>73</xdr:row>
      <xdr:rowOff>152198</xdr:rowOff>
    </xdr:from>
    <xdr:to>
      <xdr:col>4</xdr:col>
      <xdr:colOff>62480</xdr:colOff>
      <xdr:row>77</xdr:row>
      <xdr:rowOff>129638</xdr:rowOff>
    </xdr:to>
    <xdr:sp macro="" textlink="">
      <xdr:nvSpPr>
        <xdr:cNvPr id="79" name="Rectangle 5">
          <a:extLst>
            <a:ext uri="{FF2B5EF4-FFF2-40B4-BE49-F238E27FC236}">
              <a16:creationId xmlns:a16="http://schemas.microsoft.com/office/drawing/2014/main" id="{00000000-0008-0000-0300-00004F000000}"/>
            </a:ext>
          </a:extLst>
        </xdr:cNvPr>
        <xdr:cNvSpPr>
          <a:spLocks noChangeArrowheads="1"/>
        </xdr:cNvSpPr>
      </xdr:nvSpPr>
      <xdr:spPr bwMode="auto">
        <a:xfrm>
          <a:off x="3396501" y="23644658"/>
          <a:ext cx="2159999" cy="648000"/>
        </a:xfrm>
        <a:prstGeom prst="rect">
          <a:avLst/>
        </a:prstGeom>
        <a:solidFill>
          <a:srgbClr val="00A1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Nepriame finančné náklady</a:t>
          </a:r>
          <a:endParaRPr lang="en-US" sz="1600">
            <a:effectLst/>
            <a:latin typeface="Times New Roman"/>
            <a:ea typeface="Times New Roman"/>
          </a:endParaRPr>
        </a:p>
      </xdr:txBody>
    </xdr:sp>
    <xdr:clientData/>
  </xdr:twoCellAnchor>
  <xdr:twoCellAnchor>
    <xdr:from>
      <xdr:col>7</xdr:col>
      <xdr:colOff>237574</xdr:colOff>
      <xdr:row>76</xdr:row>
      <xdr:rowOff>69104</xdr:rowOff>
    </xdr:from>
    <xdr:to>
      <xdr:col>10</xdr:col>
      <xdr:colOff>564094</xdr:colOff>
      <xdr:row>80</xdr:row>
      <xdr:rowOff>46544</xdr:rowOff>
    </xdr:to>
    <xdr:sp macro="" textlink="">
      <xdr:nvSpPr>
        <xdr:cNvPr id="83" name="Rectangle 9">
          <a:extLst>
            <a:ext uri="{FF2B5EF4-FFF2-40B4-BE49-F238E27FC236}">
              <a16:creationId xmlns:a16="http://schemas.microsoft.com/office/drawing/2014/main" id="{00000000-0008-0000-0300-000053000000}"/>
            </a:ext>
          </a:extLst>
        </xdr:cNvPr>
        <xdr:cNvSpPr>
          <a:spLocks noChangeArrowheads="1"/>
        </xdr:cNvSpPr>
      </xdr:nvSpPr>
      <xdr:spPr bwMode="auto">
        <a:xfrm>
          <a:off x="8025214" y="24064484"/>
          <a:ext cx="3024000" cy="648000"/>
        </a:xfrm>
        <a:prstGeom prst="rect">
          <a:avLst/>
        </a:prstGeom>
        <a:solidFill>
          <a:srgbClr val="00A1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Školenia, investície do vybavenia  (registračná pokladňa, IT a pod.)</a:t>
          </a:r>
          <a:r>
            <a:rPr lang="sk-SK" sz="1000" kern="1200" baseline="0">
              <a:solidFill>
                <a:srgbClr val="FFFFFF"/>
              </a:solidFill>
              <a:effectLst/>
              <a:latin typeface="Arial"/>
              <a:ea typeface="Times New Roman"/>
            </a:rPr>
            <a:t>.</a:t>
          </a:r>
          <a:r>
            <a:rPr lang="sk-SK" sz="1000" kern="1200">
              <a:solidFill>
                <a:srgbClr val="FFFFFF"/>
              </a:solidFill>
              <a:effectLst/>
              <a:latin typeface="Arial"/>
              <a:ea typeface="Times New Roman"/>
            </a:rPr>
            <a:t> </a:t>
          </a:r>
          <a:endParaRPr lang="en-US" sz="1600">
            <a:effectLst/>
            <a:latin typeface="Times New Roman"/>
            <a:ea typeface="Times New Roman"/>
          </a:endParaRPr>
        </a:p>
      </xdr:txBody>
    </xdr:sp>
    <xdr:clientData/>
  </xdr:twoCellAnchor>
  <xdr:twoCellAnchor>
    <xdr:from>
      <xdr:col>4</xdr:col>
      <xdr:colOff>338868</xdr:colOff>
      <xdr:row>60</xdr:row>
      <xdr:rowOff>145682</xdr:rowOff>
    </xdr:from>
    <xdr:to>
      <xdr:col>6</xdr:col>
      <xdr:colOff>614088</xdr:colOff>
      <xdr:row>64</xdr:row>
      <xdr:rowOff>123122</xdr:rowOff>
    </xdr:to>
    <xdr:sp macro="" textlink="">
      <xdr:nvSpPr>
        <xdr:cNvPr id="84" name="Rectangle 10">
          <a:extLst>
            <a:ext uri="{FF2B5EF4-FFF2-40B4-BE49-F238E27FC236}">
              <a16:creationId xmlns:a16="http://schemas.microsoft.com/office/drawing/2014/main" id="{00000000-0008-0000-0300-000054000000}"/>
            </a:ext>
          </a:extLst>
        </xdr:cNvPr>
        <xdr:cNvSpPr>
          <a:spLocks noChangeArrowheads="1"/>
        </xdr:cNvSpPr>
      </xdr:nvSpPr>
      <xdr:spPr bwMode="auto">
        <a:xfrm>
          <a:off x="5832888" y="21458822"/>
          <a:ext cx="1944000" cy="648000"/>
        </a:xfrm>
        <a:prstGeom prst="rect">
          <a:avLst/>
        </a:prstGeom>
        <a:solidFill>
          <a:srgbClr val="0070C0"/>
        </a:solidFill>
        <a:ln w="9525">
          <a:noFill/>
          <a:miter lim="800000"/>
          <a:headEnd/>
          <a:tailEnd/>
        </a:ln>
      </xdr:spPr>
      <xdr:txBody>
        <a:bodyPr wrap="square" lIns="36000" tIns="36000" rIns="36000" bIns="36000" anchor="ctr"/>
        <a:lstStyle/>
        <a:p>
          <a:pPr algn="ctr" fontAlgn="base">
            <a:spcAft>
              <a:spcPts val="0"/>
            </a:spcAft>
          </a:pPr>
          <a:r>
            <a:rPr lang="sk-SK" sz="1000" kern="1200" baseline="0">
              <a:solidFill>
                <a:srgbClr val="FFFFFF"/>
              </a:solidFill>
              <a:effectLst/>
              <a:latin typeface="Arial"/>
              <a:ea typeface="Times New Roman"/>
            </a:rPr>
            <a:t>Dane, odvody, clá a poplatky, ktorých cieľom je znižovať negatívne externality</a:t>
          </a:r>
          <a:endParaRPr lang="en-US" sz="1600">
            <a:effectLst/>
            <a:latin typeface="Times New Roman"/>
            <a:ea typeface="Times New Roman"/>
          </a:endParaRPr>
        </a:p>
      </xdr:txBody>
    </xdr:sp>
    <xdr:clientData/>
  </xdr:twoCellAnchor>
  <xdr:twoCellAnchor>
    <xdr:from>
      <xdr:col>4</xdr:col>
      <xdr:colOff>336637</xdr:colOff>
      <xdr:row>82</xdr:row>
      <xdr:rowOff>22413</xdr:rowOff>
    </xdr:from>
    <xdr:to>
      <xdr:col>6</xdr:col>
      <xdr:colOff>611857</xdr:colOff>
      <xdr:row>86</xdr:row>
      <xdr:rowOff>15093</xdr:rowOff>
    </xdr:to>
    <xdr:sp macro="" textlink="">
      <xdr:nvSpPr>
        <xdr:cNvPr id="85" name="Rectangle 11">
          <a:extLst>
            <a:ext uri="{FF2B5EF4-FFF2-40B4-BE49-F238E27FC236}">
              <a16:creationId xmlns:a16="http://schemas.microsoft.com/office/drawing/2014/main" id="{00000000-0008-0000-0300-000055000000}"/>
            </a:ext>
          </a:extLst>
        </xdr:cNvPr>
        <xdr:cNvSpPr>
          <a:spLocks noChangeArrowheads="1"/>
        </xdr:cNvSpPr>
      </xdr:nvSpPr>
      <xdr:spPr bwMode="auto">
        <a:xfrm>
          <a:off x="5830657" y="25023633"/>
          <a:ext cx="1944000" cy="648000"/>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en-US" sz="1000" kern="1200">
              <a:solidFill>
                <a:srgbClr val="FFFFFF"/>
              </a:solidFill>
              <a:effectLst/>
              <a:latin typeface="Arial"/>
              <a:ea typeface="Times New Roman"/>
            </a:rPr>
            <a:t>O</a:t>
          </a:r>
          <a:r>
            <a:rPr lang="sk-SK" sz="1000" kern="1200">
              <a:solidFill>
                <a:srgbClr val="FFFFFF"/>
              </a:solidFill>
              <a:effectLst/>
              <a:latin typeface="Arial"/>
              <a:ea typeface="Times New Roman"/>
            </a:rPr>
            <a:t>cenenie času stráveného plnením administratívnych úkonov plynúcich z regulácie</a:t>
          </a:r>
          <a:endParaRPr lang="en-US" sz="1600">
            <a:effectLst/>
            <a:latin typeface="Times New Roman"/>
            <a:ea typeface="Times New Roman"/>
          </a:endParaRPr>
        </a:p>
      </xdr:txBody>
    </xdr:sp>
    <xdr:clientData/>
  </xdr:twoCellAnchor>
  <xdr:twoCellAnchor>
    <xdr:from>
      <xdr:col>4</xdr:col>
      <xdr:colOff>347124</xdr:colOff>
      <xdr:row>65</xdr:row>
      <xdr:rowOff>112609</xdr:rowOff>
    </xdr:from>
    <xdr:to>
      <xdr:col>6</xdr:col>
      <xdr:colOff>622344</xdr:colOff>
      <xdr:row>69</xdr:row>
      <xdr:rowOff>90049</xdr:rowOff>
    </xdr:to>
    <xdr:sp macro="" textlink="">
      <xdr:nvSpPr>
        <xdr:cNvPr id="87" name="Rectangle 10">
          <a:extLst>
            <a:ext uri="{FF2B5EF4-FFF2-40B4-BE49-F238E27FC236}">
              <a16:creationId xmlns:a16="http://schemas.microsoft.com/office/drawing/2014/main" id="{00000000-0008-0000-0300-000057000000}"/>
            </a:ext>
          </a:extLst>
        </xdr:cNvPr>
        <xdr:cNvSpPr>
          <a:spLocks noChangeArrowheads="1"/>
        </xdr:cNvSpPr>
      </xdr:nvSpPr>
      <xdr:spPr bwMode="auto">
        <a:xfrm>
          <a:off x="5841144" y="22263949"/>
          <a:ext cx="1944000" cy="648000"/>
        </a:xfrm>
        <a:prstGeom prst="rect">
          <a:avLst/>
        </a:prstGeom>
        <a:solidFill>
          <a:srgbClr val="0070C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Iné poplatky</a:t>
          </a:r>
          <a:endParaRPr lang="en-US" sz="1600">
            <a:effectLst/>
            <a:latin typeface="Times New Roman"/>
            <a:ea typeface="Times New Roman"/>
          </a:endParaRPr>
        </a:p>
      </xdr:txBody>
    </xdr:sp>
    <xdr:clientData/>
  </xdr:twoCellAnchor>
  <xdr:twoCellAnchor>
    <xdr:from>
      <xdr:col>1</xdr:col>
      <xdr:colOff>8890</xdr:colOff>
      <xdr:row>121</xdr:row>
      <xdr:rowOff>84057</xdr:rowOff>
    </xdr:from>
    <xdr:to>
      <xdr:col>7</xdr:col>
      <xdr:colOff>610568</xdr:colOff>
      <xdr:row>126</xdr:row>
      <xdr:rowOff>155333</xdr:rowOff>
    </xdr:to>
    <xdr:grpSp>
      <xdr:nvGrpSpPr>
        <xdr:cNvPr id="89" name="Skupina 88">
          <a:extLst>
            <a:ext uri="{FF2B5EF4-FFF2-40B4-BE49-F238E27FC236}">
              <a16:creationId xmlns:a16="http://schemas.microsoft.com/office/drawing/2014/main" id="{00000000-0008-0000-0300-000059000000}"/>
            </a:ext>
          </a:extLst>
        </xdr:cNvPr>
        <xdr:cNvGrpSpPr/>
      </xdr:nvGrpSpPr>
      <xdr:grpSpPr>
        <a:xfrm>
          <a:off x="421640" y="36204974"/>
          <a:ext cx="7777178" cy="865026"/>
          <a:chOff x="444500" y="21123818"/>
          <a:chExt cx="6809417" cy="862629"/>
        </a:xfrm>
      </xdr:grpSpPr>
      <xdr:sp macro="" textlink="">
        <xdr:nvSpPr>
          <xdr:cNvPr id="90" name="Rectangle 3">
            <a:extLst>
              <a:ext uri="{FF2B5EF4-FFF2-40B4-BE49-F238E27FC236}">
                <a16:creationId xmlns:a16="http://schemas.microsoft.com/office/drawing/2014/main" id="{00000000-0008-0000-0300-00005A000000}"/>
              </a:ext>
            </a:extLst>
          </xdr:cNvPr>
          <xdr:cNvSpPr>
            <a:spLocks noChangeArrowheads="1"/>
          </xdr:cNvSpPr>
        </xdr:nvSpPr>
        <xdr:spPr bwMode="auto">
          <a:xfrm>
            <a:off x="6177426" y="21123818"/>
            <a:ext cx="1076491" cy="853641"/>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1000" b="1" kern="1200">
                <a:solidFill>
                  <a:srgbClr val="FFFFFF"/>
                </a:solidFill>
                <a:effectLst/>
                <a:latin typeface="Arial"/>
                <a:ea typeface="Times New Roman"/>
              </a:rPr>
              <a:t>Administratívne náklady </a:t>
            </a:r>
          </a:p>
          <a:p>
            <a:pPr algn="ctr" fontAlgn="base">
              <a:spcAft>
                <a:spcPts val="0"/>
              </a:spcAft>
            </a:pPr>
            <a:endParaRPr lang="sk-SK" sz="1000" kern="1200">
              <a:solidFill>
                <a:srgbClr val="FFFFFF"/>
              </a:solidFill>
              <a:effectLst/>
              <a:latin typeface="Arial"/>
              <a:ea typeface="Times New Roman"/>
            </a:endParaRPr>
          </a:p>
          <a:p>
            <a:pPr algn="ctr" fontAlgn="base">
              <a:spcAft>
                <a:spcPts val="0"/>
              </a:spcAft>
            </a:pPr>
            <a:endParaRPr lang="sk-SK" sz="1000" kern="1200">
              <a:solidFill>
                <a:srgbClr val="FFFFFF"/>
              </a:solidFill>
              <a:effectLst/>
              <a:latin typeface="Arial"/>
              <a:ea typeface="Times New Roman"/>
            </a:endParaRPr>
          </a:p>
          <a:p>
            <a:pPr algn="ctr" fontAlgn="base">
              <a:spcAft>
                <a:spcPts val="0"/>
              </a:spcAft>
            </a:pPr>
            <a:r>
              <a:rPr lang="sk-SK" sz="800" i="1" kern="1200">
                <a:solidFill>
                  <a:srgbClr val="FFFFFF"/>
                </a:solidFill>
                <a:effectLst/>
                <a:latin typeface="Arial"/>
                <a:ea typeface="Times New Roman"/>
              </a:rPr>
              <a:t>na jedného podnikateľa</a:t>
            </a:r>
            <a:endParaRPr lang="en-US" sz="800" i="1">
              <a:effectLst/>
              <a:latin typeface="Times New Roman"/>
              <a:ea typeface="Times New Roman"/>
            </a:endParaRPr>
          </a:p>
        </xdr:txBody>
      </xdr:sp>
      <xdr:sp macro="" textlink="">
        <xdr:nvSpPr>
          <xdr:cNvPr id="91" name="Rectangle 3">
            <a:extLst>
              <a:ext uri="{FF2B5EF4-FFF2-40B4-BE49-F238E27FC236}">
                <a16:creationId xmlns:a16="http://schemas.microsoft.com/office/drawing/2014/main" id="{00000000-0008-0000-0300-00005B000000}"/>
              </a:ext>
            </a:extLst>
          </xdr:cNvPr>
          <xdr:cNvSpPr>
            <a:spLocks noChangeArrowheads="1"/>
          </xdr:cNvSpPr>
        </xdr:nvSpPr>
        <xdr:spPr bwMode="auto">
          <a:xfrm>
            <a:off x="444500" y="21124332"/>
            <a:ext cx="1568601" cy="853641"/>
          </a:xfrm>
          <a:prstGeom prst="rect">
            <a:avLst/>
          </a:prstGeom>
          <a:solidFill>
            <a:srgbClr val="0070C0"/>
          </a:solidFill>
          <a:ln w="9525">
            <a:noFill/>
            <a:miter lim="800000"/>
            <a:headEnd/>
            <a:tailEnd/>
          </a:ln>
        </xdr:spPr>
        <xdr:txBody>
          <a:bodyPr wrap="square" lIns="36000" tIns="36000" rIns="36000" bIns="36000" anchor="ctr" anchorCtr="0"/>
          <a:lstStyle/>
          <a:p>
            <a:pPr marL="0" marR="0" indent="0" algn="ctr" defTabSz="914400" eaLnBrk="1" fontAlgn="base" latinLnBrk="0" hangingPunct="1">
              <a:lnSpc>
                <a:spcPct val="100000"/>
              </a:lnSpc>
              <a:spcBef>
                <a:spcPts val="0"/>
              </a:spcBef>
              <a:spcAft>
                <a:spcPts val="0"/>
              </a:spcAft>
              <a:buClrTx/>
              <a:buSzTx/>
              <a:buFontTx/>
              <a:buNone/>
              <a:tabLst/>
              <a:defRPr/>
            </a:pPr>
            <a:endParaRPr lang="sk-SK" sz="800" b="1" kern="1200">
              <a:solidFill>
                <a:srgbClr val="FFFFFF"/>
              </a:solidFill>
              <a:effectLst/>
              <a:latin typeface="Arial"/>
              <a:ea typeface="Times New Roman"/>
              <a:cs typeface="+mn-cs"/>
            </a:endParaRPr>
          </a:p>
          <a:p>
            <a:pPr marL="0" marR="0" indent="0" algn="ctr" defTabSz="914400" eaLnBrk="1" fontAlgn="base" latinLnBrk="0" hangingPunct="1">
              <a:lnSpc>
                <a:spcPct val="100000"/>
              </a:lnSpc>
              <a:spcBef>
                <a:spcPts val="0"/>
              </a:spcBef>
              <a:spcAft>
                <a:spcPts val="0"/>
              </a:spcAft>
              <a:buClrTx/>
              <a:buSzTx/>
              <a:buFontTx/>
              <a:buNone/>
              <a:tabLst/>
              <a:defRPr/>
            </a:pPr>
            <a:r>
              <a:rPr lang="sk-SK" sz="1000" b="1" kern="1200">
                <a:solidFill>
                  <a:srgbClr val="FFFFFF"/>
                </a:solidFill>
                <a:effectLst/>
                <a:latin typeface="Arial"/>
                <a:ea typeface="Times New Roman"/>
                <a:cs typeface="+mn-cs"/>
              </a:rPr>
              <a:t>Priame náklady </a:t>
            </a:r>
          </a:p>
          <a:p>
            <a:pPr marL="0" marR="0" indent="0" algn="ctr" defTabSz="914400" eaLnBrk="1" fontAlgn="base" latinLnBrk="0" hangingPunct="1">
              <a:lnSpc>
                <a:spcPct val="100000"/>
              </a:lnSpc>
              <a:spcBef>
                <a:spcPts val="0"/>
              </a:spcBef>
              <a:spcAft>
                <a:spcPts val="0"/>
              </a:spcAft>
              <a:buClrTx/>
              <a:buSzTx/>
              <a:buFontTx/>
              <a:buNone/>
              <a:tabLst/>
              <a:defRPr/>
            </a:pPr>
            <a:endParaRPr lang="sk-SK" sz="800" b="1" kern="1200">
              <a:solidFill>
                <a:srgbClr val="FFFFFF"/>
              </a:solidFill>
              <a:effectLst/>
              <a:latin typeface="Arial"/>
              <a:ea typeface="Times New Roman"/>
              <a:cs typeface="+mn-cs"/>
            </a:endParaRPr>
          </a:p>
          <a:p>
            <a:pPr marL="0" marR="0" indent="0" algn="ctr" defTabSz="914400" eaLnBrk="1" fontAlgn="base" latinLnBrk="0" hangingPunct="1">
              <a:lnSpc>
                <a:spcPct val="100000"/>
              </a:lnSpc>
              <a:spcBef>
                <a:spcPts val="0"/>
              </a:spcBef>
              <a:spcAft>
                <a:spcPts val="0"/>
              </a:spcAft>
              <a:buClrTx/>
              <a:buSzTx/>
              <a:buFontTx/>
              <a:buNone/>
              <a:tabLst/>
              <a:defRPr/>
            </a:pPr>
            <a:r>
              <a:rPr lang="sk-SK" sz="800" kern="1200">
                <a:solidFill>
                  <a:srgbClr val="FFFFFF"/>
                </a:solidFill>
                <a:effectLst/>
                <a:latin typeface="Arial"/>
                <a:ea typeface="Times New Roman"/>
                <a:cs typeface="+mn-cs"/>
              </a:rPr>
              <a:t>Dane, odvody, clá a poplatky, ktorých cieľom je znižovať negatívne externality)</a:t>
            </a:r>
          </a:p>
          <a:p>
            <a:pPr marL="0" marR="0" indent="0" algn="ctr" defTabSz="914400" eaLnBrk="1" fontAlgn="base" latinLnBrk="0" hangingPunct="1">
              <a:lnSpc>
                <a:spcPct val="100000"/>
              </a:lnSpc>
              <a:spcBef>
                <a:spcPts val="0"/>
              </a:spcBef>
              <a:spcAft>
                <a:spcPts val="0"/>
              </a:spcAft>
              <a:buClrTx/>
              <a:buSzTx/>
              <a:buFontTx/>
              <a:buNone/>
              <a:tabLst/>
              <a:defRPr/>
            </a:pPr>
            <a:r>
              <a:rPr lang="sk-SK" sz="800" kern="1200">
                <a:solidFill>
                  <a:srgbClr val="FFFFFF"/>
                </a:solidFill>
                <a:effectLst/>
                <a:latin typeface="Arial"/>
                <a:ea typeface="Times New Roman"/>
                <a:cs typeface="+mn-cs"/>
              </a:rPr>
              <a:t> </a:t>
            </a:r>
            <a:r>
              <a:rPr lang="sk-SK" sz="800" i="1" kern="1200">
                <a:solidFill>
                  <a:srgbClr val="FFFFFF"/>
                </a:solidFill>
                <a:effectLst/>
                <a:latin typeface="Arial"/>
                <a:ea typeface="Times New Roman"/>
                <a:cs typeface="+mn-cs"/>
              </a:rPr>
              <a:t>na jedného podnikateľa</a:t>
            </a:r>
          </a:p>
          <a:p>
            <a:pPr marL="0" marR="0" indent="0" algn="ctr" defTabSz="914400" eaLnBrk="1" fontAlgn="base" latinLnBrk="0" hangingPunct="1">
              <a:lnSpc>
                <a:spcPct val="100000"/>
              </a:lnSpc>
              <a:spcBef>
                <a:spcPts val="0"/>
              </a:spcBef>
              <a:spcAft>
                <a:spcPts val="0"/>
              </a:spcAft>
              <a:buClrTx/>
              <a:buSzTx/>
              <a:buFontTx/>
              <a:buNone/>
              <a:tabLst/>
              <a:defRPr/>
            </a:pPr>
            <a:endParaRPr lang="sk-SK" sz="800" i="1" kern="1200">
              <a:solidFill>
                <a:srgbClr val="FFFFFF"/>
              </a:solidFill>
              <a:effectLst/>
              <a:latin typeface="Arial"/>
              <a:ea typeface="Times New Roman"/>
              <a:cs typeface="+mn-cs"/>
            </a:endParaRPr>
          </a:p>
        </xdr:txBody>
      </xdr:sp>
      <xdr:sp macro="" textlink="">
        <xdr:nvSpPr>
          <xdr:cNvPr id="92" name="Rectangle 3">
            <a:extLst>
              <a:ext uri="{FF2B5EF4-FFF2-40B4-BE49-F238E27FC236}">
                <a16:creationId xmlns:a16="http://schemas.microsoft.com/office/drawing/2014/main" id="{00000000-0008-0000-0300-00005C000000}"/>
              </a:ext>
            </a:extLst>
          </xdr:cNvPr>
          <xdr:cNvSpPr>
            <a:spLocks noChangeArrowheads="1"/>
          </xdr:cNvSpPr>
        </xdr:nvSpPr>
        <xdr:spPr bwMode="auto">
          <a:xfrm>
            <a:off x="2251868" y="21128570"/>
            <a:ext cx="1076491" cy="853641"/>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1000" b="1" kern="1200">
                <a:solidFill>
                  <a:srgbClr val="FFFFFF"/>
                </a:solidFill>
                <a:effectLst/>
                <a:latin typeface="Arial"/>
                <a:ea typeface="Times New Roman"/>
                <a:cs typeface="+mn-cs"/>
              </a:rPr>
              <a:t>Priame náklady</a:t>
            </a:r>
          </a:p>
          <a:p>
            <a:pPr marL="0" indent="0" algn="ctr" fontAlgn="base">
              <a:spcAft>
                <a:spcPts val="0"/>
              </a:spcAft>
            </a:pPr>
            <a:endParaRPr lang="sk-SK" sz="800" b="1" kern="1200">
              <a:solidFill>
                <a:srgbClr val="FFFFFF"/>
              </a:solidFill>
              <a:effectLst/>
              <a:latin typeface="Arial"/>
              <a:ea typeface="Times New Roman"/>
              <a:cs typeface="+mn-cs"/>
            </a:endParaRPr>
          </a:p>
          <a:p>
            <a:pPr marL="0" indent="0" algn="ctr" fontAlgn="base">
              <a:spcAft>
                <a:spcPts val="0"/>
              </a:spcAft>
            </a:pPr>
            <a:r>
              <a:rPr lang="sk-SK" sz="800" kern="1200">
                <a:solidFill>
                  <a:srgbClr val="FFFFFF"/>
                </a:solidFill>
                <a:effectLst/>
                <a:latin typeface="Arial"/>
                <a:ea typeface="Times New Roman"/>
                <a:cs typeface="+mn-cs"/>
              </a:rPr>
              <a:t> </a:t>
            </a:r>
            <a:r>
              <a:rPr lang="sk-SK" sz="800" kern="1200" baseline="0">
                <a:solidFill>
                  <a:srgbClr val="FFFFFF"/>
                </a:solidFill>
                <a:effectLst/>
                <a:latin typeface="Arial"/>
                <a:ea typeface="Times New Roman"/>
                <a:cs typeface="+mn-cs"/>
              </a:rPr>
              <a:t> Iné </a:t>
            </a:r>
            <a:r>
              <a:rPr lang="sk-SK" sz="800" kern="1200">
                <a:solidFill>
                  <a:srgbClr val="FFFFFF"/>
                </a:solidFill>
                <a:effectLst/>
                <a:latin typeface="Arial"/>
                <a:ea typeface="Times New Roman"/>
                <a:cs typeface="+mn-cs"/>
              </a:rPr>
              <a:t>poplatky</a:t>
            </a:r>
          </a:p>
          <a:p>
            <a:pPr marL="0" indent="0" algn="ctr" fontAlgn="base">
              <a:spcAft>
                <a:spcPts val="0"/>
              </a:spcAft>
            </a:pPr>
            <a:endParaRPr lang="sk-SK" sz="800" kern="1200">
              <a:solidFill>
                <a:srgbClr val="FFFFFF"/>
              </a:solidFill>
              <a:effectLst/>
              <a:latin typeface="Arial"/>
              <a:ea typeface="Times New Roman"/>
              <a:cs typeface="+mn-cs"/>
            </a:endParaRPr>
          </a:p>
          <a:p>
            <a:pPr marL="0" indent="0" algn="ctr" fontAlgn="base">
              <a:spcAft>
                <a:spcPts val="0"/>
              </a:spcAft>
            </a:pPr>
            <a:endParaRPr lang="sk-SK" sz="800" kern="1200">
              <a:solidFill>
                <a:srgbClr val="FFFFFF"/>
              </a:solidFill>
              <a:effectLst/>
              <a:latin typeface="Arial"/>
              <a:ea typeface="Times New Roman"/>
              <a:cs typeface="+mn-cs"/>
            </a:endParaRPr>
          </a:p>
          <a:p>
            <a:pPr marL="0" marR="0" indent="0" algn="ctr" defTabSz="914400" eaLnBrk="1" fontAlgn="base" latinLnBrk="0" hangingPunct="1">
              <a:lnSpc>
                <a:spcPct val="100000"/>
              </a:lnSpc>
              <a:spcBef>
                <a:spcPts val="0"/>
              </a:spcBef>
              <a:spcAft>
                <a:spcPts val="0"/>
              </a:spcAft>
              <a:buClrTx/>
              <a:buSzTx/>
              <a:buFontTx/>
              <a:buNone/>
              <a:tabLst/>
              <a:defRPr/>
            </a:pPr>
            <a:r>
              <a:rPr lang="sk-SK" sz="800" i="1" kern="1200">
                <a:solidFill>
                  <a:srgbClr val="FFFFFF"/>
                </a:solidFill>
                <a:effectLst/>
                <a:latin typeface="Arial"/>
                <a:ea typeface="Times New Roman"/>
                <a:cs typeface="+mn-cs"/>
              </a:rPr>
              <a:t>na jedného podnikateľa</a:t>
            </a:r>
          </a:p>
        </xdr:txBody>
      </xdr:sp>
      <xdr:sp macro="" textlink="">
        <xdr:nvSpPr>
          <xdr:cNvPr id="93" name="Rectangle 3">
            <a:extLst>
              <a:ext uri="{FF2B5EF4-FFF2-40B4-BE49-F238E27FC236}">
                <a16:creationId xmlns:a16="http://schemas.microsoft.com/office/drawing/2014/main" id="{00000000-0008-0000-0300-00005D000000}"/>
              </a:ext>
            </a:extLst>
          </xdr:cNvPr>
          <xdr:cNvSpPr>
            <a:spLocks noChangeArrowheads="1"/>
          </xdr:cNvSpPr>
        </xdr:nvSpPr>
        <xdr:spPr bwMode="auto">
          <a:xfrm>
            <a:off x="3557622" y="21132806"/>
            <a:ext cx="1076491" cy="853641"/>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1000" b="1" kern="1200">
                <a:solidFill>
                  <a:srgbClr val="FFFFFF"/>
                </a:solidFill>
                <a:effectLst/>
                <a:latin typeface="Arial"/>
                <a:ea typeface="Times New Roman"/>
                <a:cs typeface="+mn-cs"/>
              </a:rPr>
              <a:t>Nepriame náklady</a:t>
            </a:r>
          </a:p>
          <a:p>
            <a:pPr marL="0" indent="0" algn="ctr" fontAlgn="base">
              <a:spcAft>
                <a:spcPts val="0"/>
              </a:spcAft>
            </a:pPr>
            <a:endParaRPr lang="sk-SK" sz="800" kern="1200">
              <a:solidFill>
                <a:srgbClr val="FFFFFF"/>
              </a:solidFill>
              <a:effectLst/>
              <a:latin typeface="Arial"/>
              <a:ea typeface="Times New Roman"/>
              <a:cs typeface="+mn-cs"/>
            </a:endParaRPr>
          </a:p>
          <a:p>
            <a:pPr marL="0" indent="0" algn="ctr" fontAlgn="base">
              <a:spcAft>
                <a:spcPts val="0"/>
              </a:spcAft>
            </a:pPr>
            <a:r>
              <a:rPr lang="sk-SK" sz="800" kern="1200">
                <a:solidFill>
                  <a:srgbClr val="FFFFFF"/>
                </a:solidFill>
                <a:effectLst/>
                <a:latin typeface="Arial"/>
                <a:ea typeface="Times New Roman"/>
                <a:cs typeface="+mn-cs"/>
              </a:rPr>
              <a:t>Sankcie a pokuty</a:t>
            </a:r>
          </a:p>
          <a:p>
            <a:pPr marL="0" indent="0" algn="ctr" fontAlgn="base">
              <a:spcAft>
                <a:spcPts val="0"/>
              </a:spcAft>
            </a:pPr>
            <a:endParaRPr lang="sk-SK" sz="800" kern="1200">
              <a:solidFill>
                <a:srgbClr val="FFFFFF"/>
              </a:solidFill>
              <a:effectLst/>
              <a:latin typeface="Arial"/>
              <a:ea typeface="Times New Roman"/>
              <a:cs typeface="+mn-cs"/>
            </a:endParaRPr>
          </a:p>
          <a:p>
            <a:pPr marL="0" indent="0" algn="ctr" fontAlgn="base">
              <a:spcAft>
                <a:spcPts val="0"/>
              </a:spcAft>
            </a:pPr>
            <a:endParaRPr lang="sk-SK" sz="800" kern="1200">
              <a:solidFill>
                <a:srgbClr val="FFFFFF"/>
              </a:solidFill>
              <a:effectLst/>
              <a:latin typeface="Arial"/>
              <a:ea typeface="Times New Roman"/>
              <a:cs typeface="+mn-cs"/>
            </a:endParaRPr>
          </a:p>
          <a:p>
            <a:pPr marL="0" indent="0" algn="ctr" fontAlgn="base">
              <a:spcAft>
                <a:spcPts val="0"/>
              </a:spcAft>
            </a:pPr>
            <a:r>
              <a:rPr lang="sk-SK" sz="800" i="1" kern="1200">
                <a:solidFill>
                  <a:srgbClr val="FFFFFF"/>
                </a:solidFill>
                <a:effectLst/>
                <a:latin typeface="Arial"/>
                <a:ea typeface="Times New Roman"/>
                <a:cs typeface="+mn-cs"/>
              </a:rPr>
              <a:t> na jedného podnikateľa</a:t>
            </a:r>
            <a:r>
              <a:rPr lang="sk-SK" sz="800" kern="1200">
                <a:solidFill>
                  <a:srgbClr val="FFFFFF"/>
                </a:solidFill>
                <a:effectLst/>
                <a:latin typeface="Arial"/>
                <a:ea typeface="Times New Roman"/>
                <a:cs typeface="+mn-cs"/>
              </a:rPr>
              <a:t> </a:t>
            </a:r>
            <a:endParaRPr lang="en-US" sz="800" kern="1200">
              <a:solidFill>
                <a:srgbClr val="FFFFFF"/>
              </a:solidFill>
              <a:effectLst/>
              <a:latin typeface="Arial"/>
              <a:ea typeface="Times New Roman"/>
              <a:cs typeface="+mn-cs"/>
            </a:endParaRPr>
          </a:p>
        </xdr:txBody>
      </xdr:sp>
      <xdr:sp macro="" textlink="">
        <xdr:nvSpPr>
          <xdr:cNvPr id="94" name="BlokTextu 93">
            <a:extLst>
              <a:ext uri="{FF2B5EF4-FFF2-40B4-BE49-F238E27FC236}">
                <a16:creationId xmlns:a16="http://schemas.microsoft.com/office/drawing/2014/main" id="{00000000-0008-0000-0300-00005E000000}"/>
              </a:ext>
            </a:extLst>
          </xdr:cNvPr>
          <xdr:cNvSpPr txBox="1"/>
        </xdr:nvSpPr>
        <xdr:spPr>
          <a:xfrm>
            <a:off x="2014808" y="21396399"/>
            <a:ext cx="212404" cy="2539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sk-SK" sz="1100" b="1"/>
              <a:t>+</a:t>
            </a:r>
          </a:p>
        </xdr:txBody>
      </xdr:sp>
      <xdr:sp macro="" textlink="">
        <xdr:nvSpPr>
          <xdr:cNvPr id="96" name="BlokTextu 95">
            <a:extLst>
              <a:ext uri="{FF2B5EF4-FFF2-40B4-BE49-F238E27FC236}">
                <a16:creationId xmlns:a16="http://schemas.microsoft.com/office/drawing/2014/main" id="{00000000-0008-0000-0300-000060000000}"/>
              </a:ext>
            </a:extLst>
          </xdr:cNvPr>
          <xdr:cNvSpPr txBox="1"/>
        </xdr:nvSpPr>
        <xdr:spPr>
          <a:xfrm>
            <a:off x="5379843" y="21234040"/>
            <a:ext cx="21166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k-SK" sz="1100"/>
              <a:t>+</a:t>
            </a:r>
          </a:p>
        </xdr:txBody>
      </xdr:sp>
    </xdr:grpSp>
    <xdr:clientData/>
  </xdr:twoCellAnchor>
  <xdr:twoCellAnchor>
    <xdr:from>
      <xdr:col>1</xdr:col>
      <xdr:colOff>31751</xdr:colOff>
      <xdr:row>94</xdr:row>
      <xdr:rowOff>84669</xdr:rowOff>
    </xdr:from>
    <xdr:to>
      <xdr:col>3</xdr:col>
      <xdr:colOff>232834</xdr:colOff>
      <xdr:row>97</xdr:row>
      <xdr:rowOff>95249</xdr:rowOff>
    </xdr:to>
    <xdr:sp macro="" textlink="">
      <xdr:nvSpPr>
        <xdr:cNvPr id="105" name="Rectangle 3">
          <a:extLst>
            <a:ext uri="{FF2B5EF4-FFF2-40B4-BE49-F238E27FC236}">
              <a16:creationId xmlns:a16="http://schemas.microsoft.com/office/drawing/2014/main" id="{00000000-0008-0000-0300-000069000000}"/>
            </a:ext>
          </a:extLst>
        </xdr:cNvPr>
        <xdr:cNvSpPr>
          <a:spLocks noChangeArrowheads="1"/>
        </xdr:cNvSpPr>
      </xdr:nvSpPr>
      <xdr:spPr bwMode="auto">
        <a:xfrm>
          <a:off x="450851" y="27554769"/>
          <a:ext cx="4651163" cy="513500"/>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b="1" kern="1200">
              <a:solidFill>
                <a:srgbClr val="FFFFFF"/>
              </a:solidFill>
              <a:effectLst/>
              <a:latin typeface="Arial"/>
              <a:ea typeface="Times New Roman"/>
              <a:cs typeface="+mn-cs"/>
            </a:rPr>
            <a:t>Priame náklady (dane, odvody, clá a poplatky, ktorých cieľom je znižovať negatívne externality</a:t>
          </a:r>
        </a:p>
        <a:p>
          <a:pPr marL="0" indent="0" algn="ctr" fontAlgn="base">
            <a:spcAft>
              <a:spcPts val="0"/>
            </a:spcAft>
          </a:pPr>
          <a:r>
            <a:rPr lang="sk-SK" sz="800" b="1" kern="1200">
              <a:solidFill>
                <a:srgbClr val="FFFFFF"/>
              </a:solidFill>
              <a:effectLst/>
              <a:latin typeface="Arial"/>
              <a:ea typeface="Times New Roman"/>
              <a:cs typeface="+mn-cs"/>
            </a:rPr>
            <a:t> </a:t>
          </a:r>
        </a:p>
        <a:p>
          <a:pPr marL="0" indent="0" algn="ctr" fontAlgn="base">
            <a:spcAft>
              <a:spcPts val="0"/>
            </a:spcAft>
          </a:pPr>
          <a:r>
            <a:rPr lang="sk-SK" sz="800" i="1" kern="1200">
              <a:solidFill>
                <a:srgbClr val="FFFFFF"/>
              </a:solidFill>
              <a:effectLst/>
              <a:latin typeface="Arial"/>
              <a:ea typeface="Times New Roman"/>
              <a:cs typeface="+mn-cs"/>
            </a:rPr>
            <a:t>ročný vplyv na kategóriu dotknutých subjektov</a:t>
          </a:r>
          <a:endParaRPr lang="en-US" sz="800" i="1" kern="1200">
            <a:solidFill>
              <a:srgbClr val="FFFFFF"/>
            </a:solidFill>
            <a:effectLst/>
            <a:latin typeface="Arial"/>
            <a:ea typeface="Times New Roman"/>
            <a:cs typeface="+mn-cs"/>
          </a:endParaRPr>
        </a:p>
      </xdr:txBody>
    </xdr:sp>
    <xdr:clientData/>
  </xdr:twoCellAnchor>
  <xdr:twoCellAnchor>
    <xdr:from>
      <xdr:col>1</xdr:col>
      <xdr:colOff>27518</xdr:colOff>
      <xdr:row>101</xdr:row>
      <xdr:rowOff>42765</xdr:rowOff>
    </xdr:from>
    <xdr:to>
      <xdr:col>3</xdr:col>
      <xdr:colOff>180975</xdr:colOff>
      <xdr:row>104</xdr:row>
      <xdr:rowOff>53345</xdr:rowOff>
    </xdr:to>
    <xdr:sp macro="" textlink="">
      <xdr:nvSpPr>
        <xdr:cNvPr id="106" name="Rectangle 3">
          <a:extLst>
            <a:ext uri="{FF2B5EF4-FFF2-40B4-BE49-F238E27FC236}">
              <a16:creationId xmlns:a16="http://schemas.microsoft.com/office/drawing/2014/main" id="{00000000-0008-0000-0300-00006A000000}"/>
            </a:ext>
          </a:extLst>
        </xdr:cNvPr>
        <xdr:cNvSpPr>
          <a:spLocks noChangeArrowheads="1"/>
        </xdr:cNvSpPr>
      </xdr:nvSpPr>
      <xdr:spPr bwMode="auto">
        <a:xfrm>
          <a:off x="446618" y="28686345"/>
          <a:ext cx="4603537" cy="513500"/>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b="1" kern="1200">
              <a:solidFill>
                <a:srgbClr val="FFFFFF"/>
              </a:solidFill>
              <a:effectLst/>
              <a:latin typeface="Arial"/>
              <a:ea typeface="Times New Roman"/>
              <a:cs typeface="+mn-cs"/>
            </a:rPr>
            <a:t>Nepriame náklady - Sankcie a pokuty</a:t>
          </a:r>
        </a:p>
        <a:p>
          <a:pPr marL="0" indent="0" algn="ctr" fontAlgn="base">
            <a:spcAft>
              <a:spcPts val="0"/>
            </a:spcAft>
          </a:pPr>
          <a:r>
            <a:rPr lang="sk-SK" sz="800" b="1" kern="1200">
              <a:solidFill>
                <a:srgbClr val="FFFFFF"/>
              </a:solidFill>
              <a:effectLst/>
              <a:latin typeface="Arial"/>
              <a:ea typeface="Times New Roman"/>
              <a:cs typeface="+mn-cs"/>
            </a:rPr>
            <a:t> </a:t>
          </a:r>
          <a:r>
            <a:rPr lang="sk-SK" sz="800" b="1" kern="1200" baseline="0">
              <a:solidFill>
                <a:srgbClr val="FFFFFF"/>
              </a:solidFill>
              <a:effectLst/>
              <a:latin typeface="Arial"/>
              <a:ea typeface="Times New Roman"/>
              <a:cs typeface="+mn-cs"/>
            </a:rPr>
            <a:t> </a:t>
          </a:r>
        </a:p>
        <a:p>
          <a:pPr marL="0" indent="0" algn="ctr" fontAlgn="base">
            <a:spcAft>
              <a:spcPts val="0"/>
            </a:spcAft>
          </a:pPr>
          <a:r>
            <a:rPr lang="sk-SK" sz="800" i="1" kern="1200">
              <a:solidFill>
                <a:srgbClr val="FFFFFF"/>
              </a:solidFill>
              <a:effectLst/>
              <a:latin typeface="Arial"/>
              <a:ea typeface="Times New Roman"/>
              <a:cs typeface="+mn-cs"/>
            </a:rPr>
            <a:t>ročný vplyv na kategóriu dotknutých subjektov</a:t>
          </a:r>
          <a:endParaRPr lang="en-US" sz="800" i="1" kern="1200">
            <a:solidFill>
              <a:srgbClr val="FFFFFF"/>
            </a:solidFill>
            <a:effectLst/>
            <a:latin typeface="Arial"/>
            <a:ea typeface="Times New Roman"/>
            <a:cs typeface="+mn-cs"/>
          </a:endParaRPr>
        </a:p>
      </xdr:txBody>
    </xdr:sp>
    <xdr:clientData/>
  </xdr:twoCellAnchor>
  <xdr:oneCellAnchor>
    <xdr:from>
      <xdr:col>3</xdr:col>
      <xdr:colOff>222260</xdr:colOff>
      <xdr:row>105</xdr:row>
      <xdr:rowOff>87651</xdr:rowOff>
    </xdr:from>
    <xdr:ext cx="248851" cy="224998"/>
    <xdr:sp macro="" textlink="">
      <xdr:nvSpPr>
        <xdr:cNvPr id="113" name="BlokTextu 112">
          <a:extLst>
            <a:ext uri="{FF2B5EF4-FFF2-40B4-BE49-F238E27FC236}">
              <a16:creationId xmlns:a16="http://schemas.microsoft.com/office/drawing/2014/main" id="{00000000-0008-0000-0300-000071000000}"/>
            </a:ext>
          </a:extLst>
        </xdr:cNvPr>
        <xdr:cNvSpPr txBox="1"/>
      </xdr:nvSpPr>
      <xdr:spPr>
        <a:xfrm>
          <a:off x="5091440" y="29401791"/>
          <a:ext cx="248851" cy="2249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900" b="1">
              <a:latin typeface="Arial" panose="020B0604020202020204" pitchFamily="34" charset="0"/>
              <a:cs typeface="Arial" panose="020B0604020202020204" pitchFamily="34" charset="0"/>
            </a:rPr>
            <a:t>x</a:t>
          </a:r>
        </a:p>
      </xdr:txBody>
    </xdr:sp>
    <xdr:clientData/>
  </xdr:oneCellAnchor>
  <xdr:twoCellAnchor editAs="oneCell">
    <xdr:from>
      <xdr:col>1</xdr:col>
      <xdr:colOff>47625</xdr:colOff>
      <xdr:row>84</xdr:row>
      <xdr:rowOff>0</xdr:rowOff>
    </xdr:from>
    <xdr:to>
      <xdr:col>3</xdr:col>
      <xdr:colOff>75354</xdr:colOff>
      <xdr:row>86</xdr:row>
      <xdr:rowOff>83609</xdr:rowOff>
    </xdr:to>
    <xdr:sp macro="" textlink="">
      <xdr:nvSpPr>
        <xdr:cNvPr id="130" name="AutoShape 1">
          <a:extLst>
            <a:ext uri="{FF2B5EF4-FFF2-40B4-BE49-F238E27FC236}">
              <a16:creationId xmlns:a16="http://schemas.microsoft.com/office/drawing/2014/main" id="{00000000-0008-0000-0300-000082000000}"/>
            </a:ext>
          </a:extLst>
        </xdr:cNvPr>
        <xdr:cNvSpPr>
          <a:spLocks noChangeAspect="1" noChangeArrowheads="1"/>
        </xdr:cNvSpPr>
      </xdr:nvSpPr>
      <xdr:spPr bwMode="auto">
        <a:xfrm>
          <a:off x="457200" y="22450425"/>
          <a:ext cx="4363509" cy="40745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xdr:col>
      <xdr:colOff>42333</xdr:colOff>
      <xdr:row>110</xdr:row>
      <xdr:rowOff>148166</xdr:rowOff>
    </xdr:from>
    <xdr:to>
      <xdr:col>2</xdr:col>
      <xdr:colOff>4233</xdr:colOff>
      <xdr:row>113</xdr:row>
      <xdr:rowOff>117686</xdr:rowOff>
    </xdr:to>
    <xdr:grpSp>
      <xdr:nvGrpSpPr>
        <xdr:cNvPr id="132" name="Skupina 131">
          <a:extLst>
            <a:ext uri="{FF2B5EF4-FFF2-40B4-BE49-F238E27FC236}">
              <a16:creationId xmlns:a16="http://schemas.microsoft.com/office/drawing/2014/main" id="{00000000-0008-0000-0300-000084000000}"/>
            </a:ext>
          </a:extLst>
        </xdr:cNvPr>
        <xdr:cNvGrpSpPr/>
      </xdr:nvGrpSpPr>
      <xdr:grpSpPr>
        <a:xfrm>
          <a:off x="455083" y="34078333"/>
          <a:ext cx="2935817" cy="445770"/>
          <a:chOff x="0" y="0"/>
          <a:chExt cx="2838450" cy="445770"/>
        </a:xfrm>
      </xdr:grpSpPr>
      <xdr:sp macro="" textlink="">
        <xdr:nvSpPr>
          <xdr:cNvPr id="133" name="Textové pole 2">
            <a:extLst>
              <a:ext uri="{FF2B5EF4-FFF2-40B4-BE49-F238E27FC236}">
                <a16:creationId xmlns:a16="http://schemas.microsoft.com/office/drawing/2014/main" id="{00000000-0008-0000-0300-000085000000}"/>
              </a:ext>
            </a:extLst>
          </xdr:cNvPr>
          <xdr:cNvSpPr txBox="1">
            <a:spLocks noChangeArrowheads="1"/>
          </xdr:cNvSpPr>
        </xdr:nvSpPr>
        <xdr:spPr bwMode="auto">
          <a:xfrm>
            <a:off x="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Arial" panose="020B0604020202020204" pitchFamily="34" charset="0"/>
                <a:ea typeface="Calibri" panose="020F0502020204030204" pitchFamily="34" charset="0"/>
                <a:cs typeface="Arial" panose="020B0604020202020204" pitchFamily="34" charset="0"/>
              </a:rPr>
              <a:t>Čas</a:t>
            </a:r>
            <a:endParaRPr lang="sk-SK" sz="800">
              <a:effectLst/>
              <a:latin typeface="Arial" panose="020B0604020202020204" pitchFamily="34" charset="0"/>
              <a:ea typeface="Calibri" panose="020F0502020204030204" pitchFamily="34" charset="0"/>
              <a:cs typeface="Arial" panose="020B0604020202020204" pitchFamily="34" charset="0"/>
            </a:endParaRPr>
          </a:p>
        </xdr:txBody>
      </xdr:sp>
      <xdr:sp macro="" textlink="">
        <xdr:nvSpPr>
          <xdr:cNvPr id="135" name="Textové pole 2">
            <a:extLst>
              <a:ext uri="{FF2B5EF4-FFF2-40B4-BE49-F238E27FC236}">
                <a16:creationId xmlns:a16="http://schemas.microsoft.com/office/drawing/2014/main" id="{00000000-0008-0000-0300-000087000000}"/>
              </a:ext>
            </a:extLst>
          </xdr:cNvPr>
          <xdr:cNvSpPr txBox="1">
            <a:spLocks noChangeArrowheads="1"/>
          </xdr:cNvSpPr>
        </xdr:nvSpPr>
        <xdr:spPr bwMode="auto">
          <a:xfrm>
            <a:off x="105727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Arial" panose="020B0604020202020204" pitchFamily="34" charset="0"/>
                <a:ea typeface="Calibri" panose="020F0502020204030204" pitchFamily="34" charset="0"/>
                <a:cs typeface="Arial" panose="020B0604020202020204" pitchFamily="34" charset="0"/>
              </a:rPr>
              <a:t>Tarifa *</a:t>
            </a:r>
            <a:endParaRPr lang="sk-SK" sz="800">
              <a:effectLst/>
              <a:latin typeface="Arial" panose="020B0604020202020204" pitchFamily="34" charset="0"/>
              <a:ea typeface="Calibri" panose="020F0502020204030204" pitchFamily="34" charset="0"/>
              <a:cs typeface="Arial" panose="020B0604020202020204" pitchFamily="34" charset="0"/>
            </a:endParaRPr>
          </a:p>
        </xdr:txBody>
      </xdr:sp>
      <xdr:sp macro="" textlink="">
        <xdr:nvSpPr>
          <xdr:cNvPr id="137" name="Textové pole 2">
            <a:extLst>
              <a:ext uri="{FF2B5EF4-FFF2-40B4-BE49-F238E27FC236}">
                <a16:creationId xmlns:a16="http://schemas.microsoft.com/office/drawing/2014/main" id="{00000000-0008-0000-0300-000089000000}"/>
              </a:ext>
            </a:extLst>
          </xdr:cNvPr>
          <xdr:cNvSpPr txBox="1">
            <a:spLocks noChangeArrowheads="1"/>
          </xdr:cNvSpPr>
        </xdr:nvSpPr>
        <xdr:spPr bwMode="auto">
          <a:xfrm>
            <a:off x="210502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Arial" panose="020B0604020202020204" pitchFamily="34" charset="0"/>
                <a:ea typeface="Calibri" panose="020F0502020204030204" pitchFamily="34" charset="0"/>
                <a:cs typeface="Arial" panose="020B0604020202020204" pitchFamily="34" charset="0"/>
              </a:rPr>
              <a:t>Frekvencia</a:t>
            </a:r>
            <a:endParaRPr lang="sk-SK" sz="800">
              <a:effectLst/>
              <a:latin typeface="Arial" panose="020B0604020202020204" pitchFamily="34" charset="0"/>
              <a:ea typeface="Calibri" panose="020F0502020204030204" pitchFamily="34" charset="0"/>
              <a:cs typeface="Arial" panose="020B0604020202020204" pitchFamily="34" charset="0"/>
            </a:endParaRPr>
          </a:p>
        </xdr:txBody>
      </xdr:sp>
    </xdr:grpSp>
    <xdr:clientData/>
  </xdr:twoCellAnchor>
  <xdr:twoCellAnchor>
    <xdr:from>
      <xdr:col>10</xdr:col>
      <xdr:colOff>21166</xdr:colOff>
      <xdr:row>110</xdr:row>
      <xdr:rowOff>84667</xdr:rowOff>
    </xdr:from>
    <xdr:to>
      <xdr:col>16</xdr:col>
      <xdr:colOff>310091</xdr:colOff>
      <xdr:row>113</xdr:row>
      <xdr:rowOff>54187</xdr:rowOff>
    </xdr:to>
    <xdr:grpSp>
      <xdr:nvGrpSpPr>
        <xdr:cNvPr id="138" name="Skupina 137">
          <a:extLst>
            <a:ext uri="{FF2B5EF4-FFF2-40B4-BE49-F238E27FC236}">
              <a16:creationId xmlns:a16="http://schemas.microsoft.com/office/drawing/2014/main" id="{00000000-0008-0000-0300-00008A000000}"/>
            </a:ext>
          </a:extLst>
        </xdr:cNvPr>
        <xdr:cNvGrpSpPr/>
      </xdr:nvGrpSpPr>
      <xdr:grpSpPr>
        <a:xfrm>
          <a:off x="10234083" y="34014834"/>
          <a:ext cx="3971925" cy="445770"/>
          <a:chOff x="0" y="0"/>
          <a:chExt cx="3971925" cy="445770"/>
        </a:xfrm>
      </xdr:grpSpPr>
      <xdr:sp macro="" textlink="">
        <xdr:nvSpPr>
          <xdr:cNvPr id="139" name="Textové pole 2">
            <a:extLst>
              <a:ext uri="{FF2B5EF4-FFF2-40B4-BE49-F238E27FC236}">
                <a16:creationId xmlns:a16="http://schemas.microsoft.com/office/drawing/2014/main" id="{00000000-0008-0000-0300-00008B000000}"/>
              </a:ext>
            </a:extLst>
          </xdr:cNvPr>
          <xdr:cNvSpPr txBox="1">
            <a:spLocks noChangeArrowheads="1"/>
          </xdr:cNvSpPr>
        </xdr:nvSpPr>
        <xdr:spPr bwMode="auto">
          <a:xfrm>
            <a:off x="3105150" y="0"/>
            <a:ext cx="86677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Arial" panose="020B0604020202020204" pitchFamily="34" charset="0"/>
                <a:ea typeface="Calibri" panose="020F0502020204030204" pitchFamily="34" charset="0"/>
                <a:cs typeface="Arial" panose="020B0604020202020204" pitchFamily="34" charset="0"/>
              </a:rPr>
              <a:t>Počet dotknutých subjektov</a:t>
            </a:r>
            <a:endParaRPr lang="sk-SK" sz="800">
              <a:effectLst/>
              <a:latin typeface="Arial" panose="020B0604020202020204" pitchFamily="34" charset="0"/>
              <a:ea typeface="Calibri" panose="020F0502020204030204" pitchFamily="34" charset="0"/>
              <a:cs typeface="Arial" panose="020B0604020202020204" pitchFamily="34" charset="0"/>
            </a:endParaRPr>
          </a:p>
        </xdr:txBody>
      </xdr:sp>
      <xdr:grpSp>
        <xdr:nvGrpSpPr>
          <xdr:cNvPr id="140" name="Skupina 139">
            <a:extLst>
              <a:ext uri="{FF2B5EF4-FFF2-40B4-BE49-F238E27FC236}">
                <a16:creationId xmlns:a16="http://schemas.microsoft.com/office/drawing/2014/main" id="{00000000-0008-0000-0300-00008C000000}"/>
              </a:ext>
            </a:extLst>
          </xdr:cNvPr>
          <xdr:cNvGrpSpPr/>
        </xdr:nvGrpSpPr>
        <xdr:grpSpPr>
          <a:xfrm>
            <a:off x="0" y="0"/>
            <a:ext cx="2800350" cy="445770"/>
            <a:chOff x="0" y="0"/>
            <a:chExt cx="2800350" cy="445770"/>
          </a:xfrm>
        </xdr:grpSpPr>
        <xdr:sp macro="" textlink="">
          <xdr:nvSpPr>
            <xdr:cNvPr id="144" name="Textové pole 2">
              <a:extLst>
                <a:ext uri="{FF2B5EF4-FFF2-40B4-BE49-F238E27FC236}">
                  <a16:creationId xmlns:a16="http://schemas.microsoft.com/office/drawing/2014/main" id="{00000000-0008-0000-0300-000090000000}"/>
                </a:ext>
              </a:extLst>
            </xdr:cNvPr>
            <xdr:cNvSpPr txBox="1">
              <a:spLocks noChangeArrowheads="1"/>
            </xdr:cNvSpPr>
          </xdr:nvSpPr>
          <xdr:spPr bwMode="auto">
            <a:xfrm>
              <a:off x="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Arial" panose="020B0604020202020204" pitchFamily="34" charset="0"/>
                  <a:ea typeface="Calibri" panose="020F0502020204030204" pitchFamily="34" charset="0"/>
                  <a:cs typeface="Arial" panose="020B0604020202020204" pitchFamily="34" charset="0"/>
                </a:rPr>
                <a:t>Čas</a:t>
              </a:r>
              <a:endParaRPr lang="sk-SK" sz="800">
                <a:effectLst/>
                <a:latin typeface="Arial" panose="020B0604020202020204" pitchFamily="34" charset="0"/>
                <a:ea typeface="Calibri" panose="020F0502020204030204" pitchFamily="34" charset="0"/>
                <a:cs typeface="Arial" panose="020B0604020202020204" pitchFamily="34" charset="0"/>
              </a:endParaRPr>
            </a:p>
          </xdr:txBody>
        </xdr:sp>
        <xdr:sp macro="" textlink="">
          <xdr:nvSpPr>
            <xdr:cNvPr id="145" name="Textové pole 2">
              <a:extLst>
                <a:ext uri="{FF2B5EF4-FFF2-40B4-BE49-F238E27FC236}">
                  <a16:creationId xmlns:a16="http://schemas.microsoft.com/office/drawing/2014/main" id="{00000000-0008-0000-0300-000091000000}"/>
                </a:ext>
              </a:extLst>
            </xdr:cNvPr>
            <xdr:cNvSpPr txBox="1">
              <a:spLocks noChangeArrowheads="1"/>
            </xdr:cNvSpPr>
          </xdr:nvSpPr>
          <xdr:spPr bwMode="auto">
            <a:xfrm>
              <a:off x="104775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Arial" panose="020B0604020202020204" pitchFamily="34" charset="0"/>
                  <a:ea typeface="Calibri" panose="020F0502020204030204" pitchFamily="34" charset="0"/>
                  <a:cs typeface="Arial" panose="020B0604020202020204" pitchFamily="34" charset="0"/>
                </a:rPr>
                <a:t>Tarifa *</a:t>
              </a:r>
              <a:endParaRPr lang="sk-SK" sz="800">
                <a:effectLst/>
                <a:latin typeface="Arial" panose="020B0604020202020204" pitchFamily="34" charset="0"/>
                <a:ea typeface="Calibri" panose="020F0502020204030204" pitchFamily="34" charset="0"/>
                <a:cs typeface="Arial" panose="020B0604020202020204" pitchFamily="34" charset="0"/>
              </a:endParaRPr>
            </a:p>
          </xdr:txBody>
        </xdr:sp>
        <xdr:sp macro="" textlink="">
          <xdr:nvSpPr>
            <xdr:cNvPr id="146" name="Textové pole 2">
              <a:extLst>
                <a:ext uri="{FF2B5EF4-FFF2-40B4-BE49-F238E27FC236}">
                  <a16:creationId xmlns:a16="http://schemas.microsoft.com/office/drawing/2014/main" id="{00000000-0008-0000-0300-000092000000}"/>
                </a:ext>
              </a:extLst>
            </xdr:cNvPr>
            <xdr:cNvSpPr txBox="1">
              <a:spLocks noChangeArrowheads="1"/>
            </xdr:cNvSpPr>
          </xdr:nvSpPr>
          <xdr:spPr bwMode="auto">
            <a:xfrm>
              <a:off x="206692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Arial" panose="020B0604020202020204" pitchFamily="34" charset="0"/>
                  <a:ea typeface="Calibri" panose="020F0502020204030204" pitchFamily="34" charset="0"/>
                  <a:cs typeface="Arial" panose="020B0604020202020204" pitchFamily="34" charset="0"/>
                </a:rPr>
                <a:t>Frekvencia</a:t>
              </a:r>
              <a:endParaRPr lang="sk-SK" sz="800">
                <a:effectLst/>
                <a:latin typeface="Arial" panose="020B0604020202020204" pitchFamily="34" charset="0"/>
                <a:ea typeface="Calibri" panose="020F0502020204030204" pitchFamily="34" charset="0"/>
                <a:cs typeface="Arial" panose="020B0604020202020204" pitchFamily="34" charset="0"/>
              </a:endParaRPr>
            </a:p>
          </xdr:txBody>
        </xdr:sp>
      </xdr:grpSp>
    </xdr:grpSp>
    <xdr:clientData/>
  </xdr:twoCellAnchor>
  <xdr:twoCellAnchor editAs="oneCell">
    <xdr:from>
      <xdr:col>1</xdr:col>
      <xdr:colOff>228600</xdr:colOff>
      <xdr:row>118</xdr:row>
      <xdr:rowOff>9525</xdr:rowOff>
    </xdr:from>
    <xdr:to>
      <xdr:col>2</xdr:col>
      <xdr:colOff>1120140</xdr:colOff>
      <xdr:row>120</xdr:row>
      <xdr:rowOff>142875</xdr:rowOff>
    </xdr:to>
    <xdr:sp macro="" textlink="">
      <xdr:nvSpPr>
        <xdr:cNvPr id="147" name="AutoShape 1">
          <a:extLst>
            <a:ext uri="{FF2B5EF4-FFF2-40B4-BE49-F238E27FC236}">
              <a16:creationId xmlns:a16="http://schemas.microsoft.com/office/drawing/2014/main" id="{00000000-0008-0000-0300-000093000000}"/>
            </a:ext>
          </a:extLst>
        </xdr:cNvPr>
        <xdr:cNvSpPr>
          <a:spLocks noChangeAspect="1" noChangeArrowheads="1"/>
        </xdr:cNvSpPr>
      </xdr:nvSpPr>
      <xdr:spPr bwMode="auto">
        <a:xfrm>
          <a:off x="638175" y="28251150"/>
          <a:ext cx="3848100" cy="4572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3</xdr:col>
      <xdr:colOff>495779</xdr:colOff>
      <xdr:row>101</xdr:row>
      <xdr:rowOff>48702</xdr:rowOff>
    </xdr:from>
    <xdr:to>
      <xdr:col>5</xdr:col>
      <xdr:colOff>368795</xdr:colOff>
      <xdr:row>104</xdr:row>
      <xdr:rowOff>48003</xdr:rowOff>
    </xdr:to>
    <xdr:sp macro="" textlink="">
      <xdr:nvSpPr>
        <xdr:cNvPr id="148" name="Rectangle 3">
          <a:extLst>
            <a:ext uri="{FF2B5EF4-FFF2-40B4-BE49-F238E27FC236}">
              <a16:creationId xmlns:a16="http://schemas.microsoft.com/office/drawing/2014/main" id="{00000000-0008-0000-0300-000094000000}"/>
            </a:ext>
          </a:extLst>
        </xdr:cNvPr>
        <xdr:cNvSpPr>
          <a:spLocks noChangeArrowheads="1"/>
        </xdr:cNvSpPr>
      </xdr:nvSpPr>
      <xdr:spPr bwMode="auto">
        <a:xfrm>
          <a:off x="5364959" y="28692282"/>
          <a:ext cx="1282716" cy="502221"/>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b="1" kern="1200">
              <a:solidFill>
                <a:srgbClr val="FFFFFF"/>
              </a:solidFill>
              <a:effectLst/>
              <a:latin typeface="Arial"/>
              <a:ea typeface="Times New Roman"/>
              <a:cs typeface="+mn-cs"/>
            </a:rPr>
            <a:t>Počet dotknutých subjektov</a:t>
          </a:r>
        </a:p>
      </xdr:txBody>
    </xdr:sp>
    <xdr:clientData/>
  </xdr:twoCellAnchor>
  <xdr:oneCellAnchor>
    <xdr:from>
      <xdr:col>3</xdr:col>
      <xdr:colOff>235595</xdr:colOff>
      <xdr:row>102</xdr:row>
      <xdr:rowOff>1926</xdr:rowOff>
    </xdr:from>
    <xdr:ext cx="216726" cy="224998"/>
    <xdr:sp macro="" textlink="">
      <xdr:nvSpPr>
        <xdr:cNvPr id="149" name="BlokTextu 148">
          <a:extLst>
            <a:ext uri="{FF2B5EF4-FFF2-40B4-BE49-F238E27FC236}">
              <a16:creationId xmlns:a16="http://schemas.microsoft.com/office/drawing/2014/main" id="{00000000-0008-0000-0300-000095000000}"/>
            </a:ext>
          </a:extLst>
        </xdr:cNvPr>
        <xdr:cNvSpPr txBox="1"/>
      </xdr:nvSpPr>
      <xdr:spPr>
        <a:xfrm>
          <a:off x="5104775" y="28813146"/>
          <a:ext cx="216726" cy="2249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900" b="1">
              <a:latin typeface="Arial" panose="020B0604020202020204" pitchFamily="34" charset="0"/>
              <a:cs typeface="Arial" panose="020B0604020202020204" pitchFamily="34" charset="0"/>
            </a:rPr>
            <a:t>/</a:t>
          </a:r>
        </a:p>
      </xdr:txBody>
    </xdr:sp>
    <xdr:clientData/>
  </xdr:oneCellAnchor>
  <xdr:oneCellAnchor>
    <xdr:from>
      <xdr:col>3</xdr:col>
      <xdr:colOff>243215</xdr:colOff>
      <xdr:row>95</xdr:row>
      <xdr:rowOff>55266</xdr:rowOff>
    </xdr:from>
    <xdr:ext cx="216726" cy="224998"/>
    <xdr:sp macro="" textlink="">
      <xdr:nvSpPr>
        <xdr:cNvPr id="150" name="BlokTextu 149">
          <a:extLst>
            <a:ext uri="{FF2B5EF4-FFF2-40B4-BE49-F238E27FC236}">
              <a16:creationId xmlns:a16="http://schemas.microsoft.com/office/drawing/2014/main" id="{00000000-0008-0000-0300-000096000000}"/>
            </a:ext>
          </a:extLst>
        </xdr:cNvPr>
        <xdr:cNvSpPr txBox="1"/>
      </xdr:nvSpPr>
      <xdr:spPr>
        <a:xfrm>
          <a:off x="5112395" y="27693006"/>
          <a:ext cx="216726" cy="2249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900" b="1">
              <a:latin typeface="Arial" panose="020B0604020202020204" pitchFamily="34" charset="0"/>
              <a:cs typeface="Arial" panose="020B0604020202020204" pitchFamily="34" charset="0"/>
            </a:rPr>
            <a:t>/</a:t>
          </a:r>
        </a:p>
      </xdr:txBody>
    </xdr:sp>
    <xdr:clientData/>
  </xdr:oneCellAnchor>
  <xdr:twoCellAnchor>
    <xdr:from>
      <xdr:col>7</xdr:col>
      <xdr:colOff>217584</xdr:colOff>
      <xdr:row>60</xdr:row>
      <xdr:rowOff>144779</xdr:rowOff>
    </xdr:from>
    <xdr:to>
      <xdr:col>10</xdr:col>
      <xdr:colOff>508104</xdr:colOff>
      <xdr:row>64</xdr:row>
      <xdr:rowOff>122219</xdr:rowOff>
    </xdr:to>
    <xdr:sp macro="" textlink="">
      <xdr:nvSpPr>
        <xdr:cNvPr id="123" name="Rectangle 10">
          <a:extLst>
            <a:ext uri="{FF2B5EF4-FFF2-40B4-BE49-F238E27FC236}">
              <a16:creationId xmlns:a16="http://schemas.microsoft.com/office/drawing/2014/main" id="{00000000-0008-0000-0300-00000E000000}"/>
            </a:ext>
          </a:extLst>
        </xdr:cNvPr>
        <xdr:cNvSpPr>
          <a:spLocks noChangeArrowheads="1"/>
        </xdr:cNvSpPr>
      </xdr:nvSpPr>
      <xdr:spPr bwMode="auto">
        <a:xfrm>
          <a:off x="8005224" y="21457919"/>
          <a:ext cx="2988000" cy="648000"/>
        </a:xfrm>
        <a:prstGeom prst="rect">
          <a:avLst/>
        </a:prstGeom>
        <a:solidFill>
          <a:srgbClr val="0070C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Dane, clá a pod. </a:t>
          </a:r>
          <a:endParaRPr lang="en-US" sz="1600">
            <a:effectLst/>
            <a:latin typeface="Times New Roman"/>
            <a:ea typeface="Times New Roman"/>
          </a:endParaRPr>
        </a:p>
      </xdr:txBody>
    </xdr:sp>
    <xdr:clientData/>
  </xdr:twoCellAnchor>
  <xdr:twoCellAnchor>
    <xdr:from>
      <xdr:col>4</xdr:col>
      <xdr:colOff>346286</xdr:colOff>
      <xdr:row>71</xdr:row>
      <xdr:rowOff>31382</xdr:rowOff>
    </xdr:from>
    <xdr:to>
      <xdr:col>6</xdr:col>
      <xdr:colOff>621507</xdr:colOff>
      <xdr:row>75</xdr:row>
      <xdr:rowOff>8822</xdr:rowOff>
    </xdr:to>
    <xdr:sp macro="" textlink="">
      <xdr:nvSpPr>
        <xdr:cNvPr id="124" name="Rectangle 9">
          <a:extLst>
            <a:ext uri="{FF2B5EF4-FFF2-40B4-BE49-F238E27FC236}">
              <a16:creationId xmlns:a16="http://schemas.microsoft.com/office/drawing/2014/main" id="{00000000-0008-0000-0300-000053000000}"/>
            </a:ext>
          </a:extLst>
        </xdr:cNvPr>
        <xdr:cNvSpPr>
          <a:spLocks noChangeArrowheads="1"/>
        </xdr:cNvSpPr>
      </xdr:nvSpPr>
      <xdr:spPr bwMode="auto">
        <a:xfrm>
          <a:off x="5840306" y="23188562"/>
          <a:ext cx="1944001" cy="648000"/>
        </a:xfrm>
        <a:prstGeom prst="rect">
          <a:avLst/>
        </a:prstGeom>
        <a:solidFill>
          <a:srgbClr val="00A1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Sankcie a pokuty</a:t>
          </a:r>
          <a:endParaRPr lang="en-US" sz="1600">
            <a:effectLst/>
            <a:latin typeface="Times New Roman"/>
            <a:ea typeface="Times New Roman"/>
          </a:endParaRPr>
        </a:p>
      </xdr:txBody>
    </xdr:sp>
    <xdr:clientData/>
  </xdr:twoCellAnchor>
  <xdr:twoCellAnchor>
    <xdr:from>
      <xdr:col>4</xdr:col>
      <xdr:colOff>346286</xdr:colOff>
      <xdr:row>76</xdr:row>
      <xdr:rowOff>69482</xdr:rowOff>
    </xdr:from>
    <xdr:to>
      <xdr:col>6</xdr:col>
      <xdr:colOff>621507</xdr:colOff>
      <xdr:row>80</xdr:row>
      <xdr:rowOff>46922</xdr:rowOff>
    </xdr:to>
    <xdr:sp macro="" textlink="">
      <xdr:nvSpPr>
        <xdr:cNvPr id="125" name="Rectangle 9">
          <a:extLst>
            <a:ext uri="{FF2B5EF4-FFF2-40B4-BE49-F238E27FC236}">
              <a16:creationId xmlns:a16="http://schemas.microsoft.com/office/drawing/2014/main" id="{00000000-0008-0000-0300-000053000000}"/>
            </a:ext>
          </a:extLst>
        </xdr:cNvPr>
        <xdr:cNvSpPr>
          <a:spLocks noChangeArrowheads="1"/>
        </xdr:cNvSpPr>
      </xdr:nvSpPr>
      <xdr:spPr bwMode="auto">
        <a:xfrm>
          <a:off x="5840306" y="24064862"/>
          <a:ext cx="1944001" cy="648000"/>
        </a:xfrm>
        <a:prstGeom prst="rect">
          <a:avLst/>
        </a:prstGeom>
        <a:solidFill>
          <a:srgbClr val="00A1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Iné nepriame náklady</a:t>
          </a:r>
          <a:endParaRPr lang="en-US" sz="1600">
            <a:effectLst/>
            <a:latin typeface="Times New Roman"/>
            <a:ea typeface="Times New Roman"/>
          </a:endParaRPr>
        </a:p>
      </xdr:txBody>
    </xdr:sp>
    <xdr:clientData/>
  </xdr:twoCellAnchor>
  <xdr:twoCellAnchor>
    <xdr:from>
      <xdr:col>4</xdr:col>
      <xdr:colOff>54858</xdr:colOff>
      <xdr:row>62</xdr:row>
      <xdr:rowOff>134402</xdr:rowOff>
    </xdr:from>
    <xdr:to>
      <xdr:col>4</xdr:col>
      <xdr:colOff>338868</xdr:colOff>
      <xdr:row>66</xdr:row>
      <xdr:rowOff>34808</xdr:rowOff>
    </xdr:to>
    <xdr:cxnSp macro="">
      <xdr:nvCxnSpPr>
        <xdr:cNvPr id="46" name="Zalomená spojnica 45"/>
        <xdr:cNvCxnSpPr>
          <a:stCxn id="78" idx="3"/>
          <a:endCxn id="84" idx="1"/>
        </xdr:cNvCxnSpPr>
      </xdr:nvCxnSpPr>
      <xdr:spPr>
        <a:xfrm flipV="1">
          <a:off x="5548878" y="21782822"/>
          <a:ext cx="284010" cy="570966"/>
        </a:xfrm>
        <a:prstGeom prst="bentConnector3">
          <a:avLst/>
        </a:prstGeom>
        <a:ln>
          <a:solidFill>
            <a:srgbClr val="00206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54858</xdr:colOff>
      <xdr:row>66</xdr:row>
      <xdr:rowOff>34808</xdr:rowOff>
    </xdr:from>
    <xdr:to>
      <xdr:col>4</xdr:col>
      <xdr:colOff>347124</xdr:colOff>
      <xdr:row>67</xdr:row>
      <xdr:rowOff>101329</xdr:rowOff>
    </xdr:to>
    <xdr:cxnSp macro="">
      <xdr:nvCxnSpPr>
        <xdr:cNvPr id="151" name="Zalomená spojnica 150"/>
        <xdr:cNvCxnSpPr>
          <a:stCxn id="78" idx="3"/>
          <a:endCxn id="87" idx="1"/>
        </xdr:cNvCxnSpPr>
      </xdr:nvCxnSpPr>
      <xdr:spPr>
        <a:xfrm>
          <a:off x="5548878" y="22353788"/>
          <a:ext cx="292266" cy="234161"/>
        </a:xfrm>
        <a:prstGeom prst="bentConnector3">
          <a:avLst/>
        </a:prstGeom>
        <a:ln>
          <a:solidFill>
            <a:srgbClr val="00206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2420540</xdr:colOff>
      <xdr:row>66</xdr:row>
      <xdr:rowOff>34808</xdr:rowOff>
    </xdr:from>
    <xdr:to>
      <xdr:col>1</xdr:col>
      <xdr:colOff>2969779</xdr:colOff>
      <xdr:row>75</xdr:row>
      <xdr:rowOff>131815</xdr:rowOff>
    </xdr:to>
    <xdr:cxnSp macro="">
      <xdr:nvCxnSpPr>
        <xdr:cNvPr id="152" name="Zalomená spojnica 151"/>
        <xdr:cNvCxnSpPr>
          <a:stCxn id="76" idx="3"/>
          <a:endCxn id="78" idx="1"/>
        </xdr:cNvCxnSpPr>
      </xdr:nvCxnSpPr>
      <xdr:spPr>
        <a:xfrm flipV="1">
          <a:off x="2839640" y="22353788"/>
          <a:ext cx="549239" cy="1605767"/>
        </a:xfrm>
        <a:prstGeom prst="bentConnector3">
          <a:avLst/>
        </a:prstGeom>
        <a:ln>
          <a:solidFill>
            <a:srgbClr val="00206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2697484</xdr:colOff>
      <xdr:row>70</xdr:row>
      <xdr:rowOff>76202</xdr:rowOff>
    </xdr:from>
    <xdr:to>
      <xdr:col>1</xdr:col>
      <xdr:colOff>2977402</xdr:colOff>
      <xdr:row>75</xdr:row>
      <xdr:rowOff>140917</xdr:rowOff>
    </xdr:to>
    <xdr:cxnSp macro="">
      <xdr:nvCxnSpPr>
        <xdr:cNvPr id="155" name="Zalomená spojnica 154"/>
        <xdr:cNvCxnSpPr>
          <a:endCxn id="79" idx="1"/>
        </xdr:cNvCxnSpPr>
      </xdr:nvCxnSpPr>
      <xdr:spPr>
        <a:xfrm rot="16200000" flipH="1">
          <a:off x="2805085" y="23377241"/>
          <a:ext cx="902915" cy="279918"/>
        </a:xfrm>
        <a:prstGeom prst="bentConnector2">
          <a:avLst/>
        </a:prstGeom>
        <a:ln>
          <a:solidFill>
            <a:srgbClr val="00206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2697485</xdr:colOff>
      <xdr:row>70</xdr:row>
      <xdr:rowOff>83821</xdr:rowOff>
    </xdr:from>
    <xdr:to>
      <xdr:col>1</xdr:col>
      <xdr:colOff>2982045</xdr:colOff>
      <xdr:row>84</xdr:row>
      <xdr:rowOff>8950</xdr:rowOff>
    </xdr:to>
    <xdr:cxnSp macro="">
      <xdr:nvCxnSpPr>
        <xdr:cNvPr id="156" name="Zalomená spojnica 155"/>
        <xdr:cNvCxnSpPr>
          <a:endCxn id="77" idx="1"/>
        </xdr:cNvCxnSpPr>
      </xdr:nvCxnSpPr>
      <xdr:spPr>
        <a:xfrm rot="16200000" flipH="1">
          <a:off x="2122820" y="24067126"/>
          <a:ext cx="2272089" cy="284560"/>
        </a:xfrm>
        <a:prstGeom prst="bentConnector2">
          <a:avLst/>
        </a:prstGeom>
        <a:ln>
          <a:solidFill>
            <a:srgbClr val="00206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62480</xdr:colOff>
      <xdr:row>75</xdr:row>
      <xdr:rowOff>140918</xdr:rowOff>
    </xdr:from>
    <xdr:to>
      <xdr:col>4</xdr:col>
      <xdr:colOff>346286</xdr:colOff>
      <xdr:row>78</xdr:row>
      <xdr:rowOff>58202</xdr:rowOff>
    </xdr:to>
    <xdr:cxnSp macro="">
      <xdr:nvCxnSpPr>
        <xdr:cNvPr id="157" name="Zalomená spojnica 156"/>
        <xdr:cNvCxnSpPr>
          <a:stCxn id="79" idx="3"/>
          <a:endCxn id="125" idx="1"/>
        </xdr:cNvCxnSpPr>
      </xdr:nvCxnSpPr>
      <xdr:spPr>
        <a:xfrm>
          <a:off x="5556500" y="23968658"/>
          <a:ext cx="283806" cy="420204"/>
        </a:xfrm>
        <a:prstGeom prst="bentConnector3">
          <a:avLst>
            <a:gd name="adj1" fmla="val 50000"/>
          </a:avLst>
        </a:prstGeom>
        <a:ln>
          <a:solidFill>
            <a:srgbClr val="00206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62480</xdr:colOff>
      <xdr:row>73</xdr:row>
      <xdr:rowOff>20102</xdr:rowOff>
    </xdr:from>
    <xdr:to>
      <xdr:col>4</xdr:col>
      <xdr:colOff>346286</xdr:colOff>
      <xdr:row>75</xdr:row>
      <xdr:rowOff>140918</xdr:rowOff>
    </xdr:to>
    <xdr:cxnSp macro="">
      <xdr:nvCxnSpPr>
        <xdr:cNvPr id="160" name="Zalomená spojnica 159"/>
        <xdr:cNvCxnSpPr>
          <a:stCxn id="79" idx="3"/>
          <a:endCxn id="124" idx="1"/>
        </xdr:cNvCxnSpPr>
      </xdr:nvCxnSpPr>
      <xdr:spPr>
        <a:xfrm flipV="1">
          <a:off x="5556500" y="23512562"/>
          <a:ext cx="283806" cy="456096"/>
        </a:xfrm>
        <a:prstGeom prst="bentConnector3">
          <a:avLst>
            <a:gd name="adj1" fmla="val 50000"/>
          </a:avLst>
        </a:prstGeom>
        <a:ln>
          <a:solidFill>
            <a:srgbClr val="00206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67123</xdr:colOff>
      <xdr:row>84</xdr:row>
      <xdr:rowOff>8951</xdr:rowOff>
    </xdr:from>
    <xdr:to>
      <xdr:col>4</xdr:col>
      <xdr:colOff>336637</xdr:colOff>
      <xdr:row>84</xdr:row>
      <xdr:rowOff>11133</xdr:rowOff>
    </xdr:to>
    <xdr:cxnSp macro="">
      <xdr:nvCxnSpPr>
        <xdr:cNvPr id="163" name="Zalomená spojnica 162"/>
        <xdr:cNvCxnSpPr>
          <a:stCxn id="77" idx="3"/>
          <a:endCxn id="85" idx="1"/>
        </xdr:cNvCxnSpPr>
      </xdr:nvCxnSpPr>
      <xdr:spPr>
        <a:xfrm>
          <a:off x="5561143" y="25345451"/>
          <a:ext cx="269514" cy="2182"/>
        </a:xfrm>
        <a:prstGeom prst="bentConnector3">
          <a:avLst>
            <a:gd name="adj1" fmla="val 50000"/>
          </a:avLst>
        </a:prstGeom>
        <a:ln>
          <a:solidFill>
            <a:srgbClr val="00206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614088</xdr:colOff>
      <xdr:row>62</xdr:row>
      <xdr:rowOff>133499</xdr:rowOff>
    </xdr:from>
    <xdr:to>
      <xdr:col>7</xdr:col>
      <xdr:colOff>217584</xdr:colOff>
      <xdr:row>62</xdr:row>
      <xdr:rowOff>134402</xdr:rowOff>
    </xdr:to>
    <xdr:cxnSp macro="">
      <xdr:nvCxnSpPr>
        <xdr:cNvPr id="166" name="Zalomená spojnica 165"/>
        <xdr:cNvCxnSpPr>
          <a:stCxn id="84" idx="3"/>
          <a:endCxn id="123" idx="1"/>
        </xdr:cNvCxnSpPr>
      </xdr:nvCxnSpPr>
      <xdr:spPr>
        <a:xfrm flipV="1">
          <a:off x="7776888" y="21781919"/>
          <a:ext cx="228336" cy="903"/>
        </a:xfrm>
        <a:prstGeom prst="bentConnector3">
          <a:avLst>
            <a:gd name="adj1" fmla="val 50000"/>
          </a:avLst>
        </a:prstGeom>
        <a:ln>
          <a:solidFill>
            <a:srgbClr val="00206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622344</xdr:colOff>
      <xdr:row>67</xdr:row>
      <xdr:rowOff>101329</xdr:rowOff>
    </xdr:from>
    <xdr:to>
      <xdr:col>7</xdr:col>
      <xdr:colOff>217584</xdr:colOff>
      <xdr:row>67</xdr:row>
      <xdr:rowOff>103021</xdr:rowOff>
    </xdr:to>
    <xdr:cxnSp macro="">
      <xdr:nvCxnSpPr>
        <xdr:cNvPr id="169" name="Zalomená spojnica 168"/>
        <xdr:cNvCxnSpPr>
          <a:stCxn id="87" idx="3"/>
          <a:endCxn id="14" idx="1"/>
        </xdr:cNvCxnSpPr>
      </xdr:nvCxnSpPr>
      <xdr:spPr>
        <a:xfrm>
          <a:off x="7785144" y="22587949"/>
          <a:ext cx="220080" cy="1692"/>
        </a:xfrm>
        <a:prstGeom prst="bentConnector3">
          <a:avLst>
            <a:gd name="adj1" fmla="val 50000"/>
          </a:avLst>
        </a:prstGeom>
        <a:ln>
          <a:solidFill>
            <a:srgbClr val="00206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237574</xdr:colOff>
      <xdr:row>71</xdr:row>
      <xdr:rowOff>31004</xdr:rowOff>
    </xdr:from>
    <xdr:to>
      <xdr:col>10</xdr:col>
      <xdr:colOff>564094</xdr:colOff>
      <xdr:row>75</xdr:row>
      <xdr:rowOff>8444</xdr:rowOff>
    </xdr:to>
    <xdr:sp macro="" textlink="">
      <xdr:nvSpPr>
        <xdr:cNvPr id="172" name="Rectangle 9">
          <a:extLst>
            <a:ext uri="{FF2B5EF4-FFF2-40B4-BE49-F238E27FC236}">
              <a16:creationId xmlns:a16="http://schemas.microsoft.com/office/drawing/2014/main" id="{00000000-0008-0000-0300-000053000000}"/>
            </a:ext>
          </a:extLst>
        </xdr:cNvPr>
        <xdr:cNvSpPr>
          <a:spLocks noChangeArrowheads="1"/>
        </xdr:cNvSpPr>
      </xdr:nvSpPr>
      <xdr:spPr bwMode="auto">
        <a:xfrm>
          <a:off x="8025214" y="23188184"/>
          <a:ext cx="3024000" cy="648000"/>
        </a:xfrm>
        <a:prstGeom prst="rect">
          <a:avLst/>
        </a:prstGeom>
        <a:solidFill>
          <a:srgbClr val="00A1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Sankcie,</a:t>
          </a:r>
          <a:r>
            <a:rPr lang="sk-SK" sz="1000" kern="1200" baseline="0">
              <a:solidFill>
                <a:srgbClr val="FFFFFF"/>
              </a:solidFill>
              <a:effectLst/>
              <a:latin typeface="Arial"/>
              <a:ea typeface="Times New Roman"/>
            </a:rPr>
            <a:t> pokuty a pod-</a:t>
          </a:r>
          <a:endParaRPr lang="en-US" sz="1600">
            <a:effectLst/>
            <a:latin typeface="Times New Roman"/>
            <a:ea typeface="Times New Roman"/>
          </a:endParaRPr>
        </a:p>
      </xdr:txBody>
    </xdr:sp>
    <xdr:clientData/>
  </xdr:twoCellAnchor>
  <xdr:twoCellAnchor>
    <xdr:from>
      <xdr:col>6</xdr:col>
      <xdr:colOff>621507</xdr:colOff>
      <xdr:row>73</xdr:row>
      <xdr:rowOff>19724</xdr:rowOff>
    </xdr:from>
    <xdr:to>
      <xdr:col>7</xdr:col>
      <xdr:colOff>237574</xdr:colOff>
      <xdr:row>73</xdr:row>
      <xdr:rowOff>20102</xdr:rowOff>
    </xdr:to>
    <xdr:cxnSp macro="">
      <xdr:nvCxnSpPr>
        <xdr:cNvPr id="173" name="Zalomená spojnica 172"/>
        <xdr:cNvCxnSpPr>
          <a:stCxn id="124" idx="3"/>
          <a:endCxn id="172" idx="1"/>
        </xdr:cNvCxnSpPr>
      </xdr:nvCxnSpPr>
      <xdr:spPr>
        <a:xfrm flipV="1">
          <a:off x="7784307" y="23512184"/>
          <a:ext cx="240907" cy="378"/>
        </a:xfrm>
        <a:prstGeom prst="bentConnector3">
          <a:avLst>
            <a:gd name="adj1" fmla="val 50000"/>
          </a:avLst>
        </a:prstGeom>
        <a:ln>
          <a:solidFill>
            <a:srgbClr val="00206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621507</xdr:colOff>
      <xdr:row>78</xdr:row>
      <xdr:rowOff>57824</xdr:rowOff>
    </xdr:from>
    <xdr:to>
      <xdr:col>7</xdr:col>
      <xdr:colOff>237574</xdr:colOff>
      <xdr:row>78</xdr:row>
      <xdr:rowOff>58202</xdr:rowOff>
    </xdr:to>
    <xdr:cxnSp macro="">
      <xdr:nvCxnSpPr>
        <xdr:cNvPr id="176" name="Zalomená spojnica 175"/>
        <xdr:cNvCxnSpPr>
          <a:stCxn id="125" idx="3"/>
          <a:endCxn id="83" idx="1"/>
        </xdr:cNvCxnSpPr>
      </xdr:nvCxnSpPr>
      <xdr:spPr>
        <a:xfrm flipV="1">
          <a:off x="7784307" y="24388484"/>
          <a:ext cx="240907" cy="378"/>
        </a:xfrm>
        <a:prstGeom prst="bentConnector3">
          <a:avLst>
            <a:gd name="adj1" fmla="val 50000"/>
          </a:avLst>
        </a:prstGeom>
        <a:ln>
          <a:solidFill>
            <a:srgbClr val="00206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274320</xdr:colOff>
      <xdr:row>82</xdr:row>
      <xdr:rowOff>22860</xdr:rowOff>
    </xdr:from>
    <xdr:to>
      <xdr:col>10</xdr:col>
      <xdr:colOff>600840</xdr:colOff>
      <xdr:row>86</xdr:row>
      <xdr:rowOff>15540</xdr:rowOff>
    </xdr:to>
    <xdr:sp macro="" textlink="">
      <xdr:nvSpPr>
        <xdr:cNvPr id="179" name="Rectangle 11">
          <a:extLst>
            <a:ext uri="{FF2B5EF4-FFF2-40B4-BE49-F238E27FC236}">
              <a16:creationId xmlns:a16="http://schemas.microsoft.com/office/drawing/2014/main" id="{00000000-0008-0000-0300-000055000000}"/>
            </a:ext>
          </a:extLst>
        </xdr:cNvPr>
        <xdr:cNvSpPr>
          <a:spLocks noChangeArrowheads="1"/>
        </xdr:cNvSpPr>
      </xdr:nvSpPr>
      <xdr:spPr bwMode="auto">
        <a:xfrm>
          <a:off x="8061960" y="25024080"/>
          <a:ext cx="3024000" cy="648000"/>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en-US" sz="1000" kern="1200">
              <a:solidFill>
                <a:srgbClr val="FFFFFF"/>
              </a:solidFill>
              <a:effectLst/>
              <a:latin typeface="Arial"/>
              <a:ea typeface="Times New Roman"/>
            </a:rPr>
            <a:t>Čas potrebný na naštudovanie legislatívnej zmeny</a:t>
          </a:r>
          <a:r>
            <a:rPr lang="sk-SK" sz="1000" kern="1200">
              <a:solidFill>
                <a:srgbClr val="FFFFFF"/>
              </a:solidFill>
              <a:effectLst/>
              <a:latin typeface="Arial"/>
              <a:ea typeface="Times New Roman"/>
            </a:rPr>
            <a:t>, zistenie potrebných skutočností, n</a:t>
          </a:r>
          <a:r>
            <a:rPr lang="en-US" sz="1000" kern="1200">
              <a:solidFill>
                <a:srgbClr val="FFFFFF"/>
              </a:solidFill>
              <a:effectLst/>
              <a:latin typeface="Arial"/>
              <a:ea typeface="Times New Roman"/>
              <a:cs typeface="+mn-cs"/>
            </a:rPr>
            <a:t>astavenie vnútorných procesov na zabezpečenie súladu </a:t>
          </a:r>
          <a:r>
            <a:rPr lang="sk-SK" sz="1000" kern="1200">
              <a:solidFill>
                <a:srgbClr val="FFFFFF"/>
              </a:solidFill>
              <a:effectLst/>
              <a:latin typeface="Arial"/>
              <a:ea typeface="Times New Roman"/>
              <a:cs typeface="+mn-cs"/>
            </a:rPr>
            <a:t>s </a:t>
          </a:r>
          <a:r>
            <a:rPr lang="en-US" sz="1000" kern="1200">
              <a:solidFill>
                <a:srgbClr val="FFFFFF"/>
              </a:solidFill>
              <a:effectLst/>
              <a:latin typeface="Arial"/>
              <a:ea typeface="Times New Roman"/>
              <a:cs typeface="+mn-cs"/>
            </a:rPr>
            <a:t>legislatívou</a:t>
          </a:r>
          <a:r>
            <a:rPr lang="sk-SK" sz="1000" kern="1200">
              <a:solidFill>
                <a:srgbClr val="FFFFFF"/>
              </a:solidFill>
              <a:effectLst/>
              <a:latin typeface="Arial"/>
              <a:ea typeface="Times New Roman"/>
              <a:cs typeface="+mn-cs"/>
            </a:rPr>
            <a:t>, archivácia dokumentácie a pod.</a:t>
          </a:r>
        </a:p>
      </xdr:txBody>
    </xdr:sp>
    <xdr:clientData/>
  </xdr:twoCellAnchor>
  <xdr:twoCellAnchor>
    <xdr:from>
      <xdr:col>6</xdr:col>
      <xdr:colOff>611857</xdr:colOff>
      <xdr:row>84</xdr:row>
      <xdr:rowOff>11133</xdr:rowOff>
    </xdr:from>
    <xdr:to>
      <xdr:col>7</xdr:col>
      <xdr:colOff>274320</xdr:colOff>
      <xdr:row>84</xdr:row>
      <xdr:rowOff>11580</xdr:rowOff>
    </xdr:to>
    <xdr:cxnSp macro="">
      <xdr:nvCxnSpPr>
        <xdr:cNvPr id="180" name="Zalomená spojnica 179"/>
        <xdr:cNvCxnSpPr>
          <a:stCxn id="85" idx="3"/>
          <a:endCxn id="179" idx="1"/>
        </xdr:cNvCxnSpPr>
      </xdr:nvCxnSpPr>
      <xdr:spPr>
        <a:xfrm>
          <a:off x="7774657" y="25347633"/>
          <a:ext cx="287303" cy="447"/>
        </a:xfrm>
        <a:prstGeom prst="bentConnector3">
          <a:avLst>
            <a:gd name="adj1" fmla="val 50000"/>
          </a:avLst>
        </a:prstGeom>
        <a:ln>
          <a:solidFill>
            <a:srgbClr val="00206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495779</xdr:colOff>
      <xdr:row>94</xdr:row>
      <xdr:rowOff>86802</xdr:rowOff>
    </xdr:from>
    <xdr:to>
      <xdr:col>5</xdr:col>
      <xdr:colOff>368795</xdr:colOff>
      <xdr:row>97</xdr:row>
      <xdr:rowOff>86103</xdr:rowOff>
    </xdr:to>
    <xdr:sp macro="" textlink="">
      <xdr:nvSpPr>
        <xdr:cNvPr id="185" name="Rectangle 3">
          <a:extLst>
            <a:ext uri="{FF2B5EF4-FFF2-40B4-BE49-F238E27FC236}">
              <a16:creationId xmlns:a16="http://schemas.microsoft.com/office/drawing/2014/main" id="{00000000-0008-0000-0300-000094000000}"/>
            </a:ext>
          </a:extLst>
        </xdr:cNvPr>
        <xdr:cNvSpPr>
          <a:spLocks noChangeArrowheads="1"/>
        </xdr:cNvSpPr>
      </xdr:nvSpPr>
      <xdr:spPr bwMode="auto">
        <a:xfrm>
          <a:off x="5364959" y="27556902"/>
          <a:ext cx="1282716" cy="502221"/>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b="1" kern="1200">
              <a:solidFill>
                <a:srgbClr val="FFFFFF"/>
              </a:solidFill>
              <a:effectLst/>
              <a:latin typeface="Arial"/>
              <a:ea typeface="Times New Roman"/>
              <a:cs typeface="+mn-cs"/>
            </a:rPr>
            <a:t>Počet dotknutých subjektov</a:t>
          </a:r>
        </a:p>
      </xdr:txBody>
    </xdr:sp>
    <xdr:clientData/>
  </xdr:twoCellAnchor>
  <xdr:twoCellAnchor>
    <xdr:from>
      <xdr:col>3</xdr:col>
      <xdr:colOff>488541</xdr:colOff>
      <xdr:row>97</xdr:row>
      <xdr:rowOff>152423</xdr:rowOff>
    </xdr:from>
    <xdr:to>
      <xdr:col>5</xdr:col>
      <xdr:colOff>374247</xdr:colOff>
      <xdr:row>100</xdr:row>
      <xdr:rowOff>151192</xdr:rowOff>
    </xdr:to>
    <xdr:sp macro="" textlink="">
      <xdr:nvSpPr>
        <xdr:cNvPr id="187" name="Rectangle 3">
          <a:extLst>
            <a:ext uri="{FF2B5EF4-FFF2-40B4-BE49-F238E27FC236}">
              <a16:creationId xmlns:a16="http://schemas.microsoft.com/office/drawing/2014/main" id="{00000000-0008-0000-0300-000025000000}"/>
            </a:ext>
          </a:extLst>
        </xdr:cNvPr>
        <xdr:cNvSpPr>
          <a:spLocks noChangeArrowheads="1"/>
        </xdr:cNvSpPr>
      </xdr:nvSpPr>
      <xdr:spPr bwMode="auto">
        <a:xfrm>
          <a:off x="5229874" y="27245756"/>
          <a:ext cx="1261540" cy="475019"/>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b="1" kern="1200">
              <a:solidFill>
                <a:srgbClr val="FFFFFF"/>
              </a:solidFill>
              <a:effectLst/>
              <a:latin typeface="Arial"/>
              <a:ea typeface="Times New Roman"/>
              <a:cs typeface="+mn-cs"/>
            </a:rPr>
            <a:t>Frekvencia</a:t>
          </a:r>
          <a:endParaRPr lang="en-US" sz="800" b="1" kern="1200">
            <a:solidFill>
              <a:srgbClr val="FFFFFF"/>
            </a:solidFill>
            <a:effectLst/>
            <a:latin typeface="Arial"/>
            <a:ea typeface="Times New Roman"/>
            <a:cs typeface="+mn-cs"/>
          </a:endParaRPr>
        </a:p>
      </xdr:txBody>
    </xdr:sp>
    <xdr:clientData/>
  </xdr:twoCellAnchor>
  <xdr:oneCellAnchor>
    <xdr:from>
      <xdr:col>3</xdr:col>
      <xdr:colOff>214640</xdr:colOff>
      <xdr:row>98</xdr:row>
      <xdr:rowOff>87651</xdr:rowOff>
    </xdr:from>
    <xdr:ext cx="248851" cy="224998"/>
    <xdr:sp macro="" textlink="">
      <xdr:nvSpPr>
        <xdr:cNvPr id="188" name="BlokTextu 187">
          <a:extLst>
            <a:ext uri="{FF2B5EF4-FFF2-40B4-BE49-F238E27FC236}">
              <a16:creationId xmlns:a16="http://schemas.microsoft.com/office/drawing/2014/main" id="{00000000-0008-0000-0300-000071000000}"/>
            </a:ext>
          </a:extLst>
        </xdr:cNvPr>
        <xdr:cNvSpPr txBox="1"/>
      </xdr:nvSpPr>
      <xdr:spPr>
        <a:xfrm>
          <a:off x="5083820" y="28228311"/>
          <a:ext cx="248851" cy="2249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900" b="1">
              <a:latin typeface="Arial" panose="020B0604020202020204" pitchFamily="34" charset="0"/>
              <a:cs typeface="Arial" panose="020B0604020202020204" pitchFamily="34" charset="0"/>
            </a:rPr>
            <a:t>x</a:t>
          </a:r>
        </a:p>
      </xdr:txBody>
    </xdr:sp>
    <xdr:clientData/>
  </xdr:oneCellAnchor>
  <xdr:twoCellAnchor>
    <xdr:from>
      <xdr:col>10</xdr:col>
      <xdr:colOff>46568</xdr:colOff>
      <xdr:row>97</xdr:row>
      <xdr:rowOff>141825</xdr:rowOff>
    </xdr:from>
    <xdr:to>
      <xdr:col>17</xdr:col>
      <xdr:colOff>295276</xdr:colOff>
      <xdr:row>100</xdr:row>
      <xdr:rowOff>152405</xdr:rowOff>
    </xdr:to>
    <xdr:sp macro="" textlink="">
      <xdr:nvSpPr>
        <xdr:cNvPr id="189" name="Rectangle 3">
          <a:extLst>
            <a:ext uri="{FF2B5EF4-FFF2-40B4-BE49-F238E27FC236}">
              <a16:creationId xmlns:a16="http://schemas.microsoft.com/office/drawing/2014/main" id="{00000000-0008-0000-0300-000021000000}"/>
            </a:ext>
          </a:extLst>
        </xdr:cNvPr>
        <xdr:cNvSpPr>
          <a:spLocks noChangeArrowheads="1"/>
        </xdr:cNvSpPr>
      </xdr:nvSpPr>
      <xdr:spPr bwMode="auto">
        <a:xfrm>
          <a:off x="10531688" y="28114845"/>
          <a:ext cx="4622588" cy="513500"/>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b="1" kern="1200">
              <a:solidFill>
                <a:srgbClr val="FFFFFF"/>
              </a:solidFill>
              <a:effectLst/>
              <a:latin typeface="Arial"/>
              <a:ea typeface="Times New Roman"/>
              <a:cs typeface="+mn-cs"/>
            </a:rPr>
            <a:t>Priame náklady </a:t>
          </a:r>
          <a:r>
            <a:rPr lang="en-US" sz="800" b="1" kern="1200">
              <a:solidFill>
                <a:srgbClr val="FFFFFF"/>
              </a:solidFill>
              <a:effectLst/>
              <a:latin typeface="Arial"/>
              <a:ea typeface="Times New Roman"/>
              <a:cs typeface="+mn-cs"/>
            </a:rPr>
            <a:t>-</a:t>
          </a:r>
          <a:r>
            <a:rPr lang="en-US" sz="800" b="1" kern="1200" baseline="0">
              <a:solidFill>
                <a:srgbClr val="FFFFFF"/>
              </a:solidFill>
              <a:effectLst/>
              <a:latin typeface="Arial"/>
              <a:ea typeface="Times New Roman"/>
              <a:cs typeface="+mn-cs"/>
            </a:rPr>
            <a:t> in</a:t>
          </a:r>
          <a:r>
            <a:rPr lang="sk-SK" sz="800" b="1" kern="1200" baseline="0">
              <a:solidFill>
                <a:srgbClr val="FFFFFF"/>
              </a:solidFill>
              <a:effectLst/>
              <a:latin typeface="Arial"/>
              <a:ea typeface="Times New Roman"/>
              <a:cs typeface="+mn-cs"/>
            </a:rPr>
            <a:t>é</a:t>
          </a:r>
          <a:r>
            <a:rPr lang="en-US" sz="800" b="1" kern="1200" baseline="0">
              <a:solidFill>
                <a:srgbClr val="FFFFFF"/>
              </a:solidFill>
              <a:effectLst/>
              <a:latin typeface="Arial"/>
              <a:ea typeface="Times New Roman"/>
              <a:cs typeface="+mn-cs"/>
            </a:rPr>
            <a:t> poplatk</a:t>
          </a:r>
          <a:r>
            <a:rPr lang="sk-SK" sz="800" b="1" kern="1200" baseline="0">
              <a:solidFill>
                <a:srgbClr val="FFFFFF"/>
              </a:solidFill>
              <a:effectLst/>
              <a:latin typeface="Arial"/>
              <a:ea typeface="Times New Roman"/>
              <a:cs typeface="+mn-cs"/>
            </a:rPr>
            <a:t>y</a:t>
          </a:r>
        </a:p>
        <a:p>
          <a:pPr marL="0" indent="0" algn="ctr" fontAlgn="base">
            <a:spcAft>
              <a:spcPts val="0"/>
            </a:spcAft>
          </a:pPr>
          <a:r>
            <a:rPr lang="en-US" sz="800" b="1" kern="1200" baseline="0">
              <a:solidFill>
                <a:srgbClr val="FFFFFF"/>
              </a:solidFill>
              <a:effectLst/>
              <a:latin typeface="Arial"/>
              <a:ea typeface="Times New Roman"/>
              <a:cs typeface="+mn-cs"/>
            </a:rPr>
            <a:t> </a:t>
          </a:r>
          <a:endParaRPr lang="sk-SK" sz="800" b="1" kern="1200" baseline="0">
            <a:solidFill>
              <a:srgbClr val="FFFFFF"/>
            </a:solidFill>
            <a:effectLst/>
            <a:latin typeface="Arial"/>
            <a:ea typeface="Times New Roman"/>
            <a:cs typeface="+mn-cs"/>
          </a:endParaRPr>
        </a:p>
        <a:p>
          <a:pPr marL="0" indent="0" algn="ctr" fontAlgn="base">
            <a:spcAft>
              <a:spcPts val="0"/>
            </a:spcAft>
          </a:pPr>
          <a:r>
            <a:rPr lang="sk-SK" sz="800" b="0" i="1" kern="1200" baseline="0">
              <a:solidFill>
                <a:srgbClr val="FFFFFF"/>
              </a:solidFill>
              <a:effectLst/>
              <a:latin typeface="Arial"/>
              <a:ea typeface="Times New Roman"/>
              <a:cs typeface="+mn-cs"/>
            </a:rPr>
            <a:t>n</a:t>
          </a:r>
          <a:r>
            <a:rPr lang="sk-SK" sz="800" b="0" i="1" kern="1200">
              <a:solidFill>
                <a:srgbClr val="FFFFFF"/>
              </a:solidFill>
              <a:effectLst/>
              <a:latin typeface="Arial"/>
              <a:ea typeface="Times New Roman"/>
              <a:cs typeface="+mn-cs"/>
            </a:rPr>
            <a:t>a jedného podnikateľa </a:t>
          </a:r>
          <a:endParaRPr lang="en-US" sz="800" b="0" i="1" kern="1200">
            <a:solidFill>
              <a:srgbClr val="FFFFFF"/>
            </a:solidFill>
            <a:effectLst/>
            <a:latin typeface="Arial"/>
            <a:ea typeface="Times New Roman"/>
            <a:cs typeface="+mn-cs"/>
          </a:endParaRPr>
        </a:p>
      </xdr:txBody>
    </xdr:sp>
    <xdr:clientData/>
  </xdr:twoCellAnchor>
  <xdr:twoCellAnchor>
    <xdr:from>
      <xdr:col>10</xdr:col>
      <xdr:colOff>32604</xdr:colOff>
      <xdr:row>104</xdr:row>
      <xdr:rowOff>143944</xdr:rowOff>
    </xdr:from>
    <xdr:to>
      <xdr:col>17</xdr:col>
      <xdr:colOff>301413</xdr:colOff>
      <xdr:row>107</xdr:row>
      <xdr:rowOff>142713</xdr:rowOff>
    </xdr:to>
    <xdr:sp macro="" textlink="">
      <xdr:nvSpPr>
        <xdr:cNvPr id="190" name="Rectangle 3">
          <a:extLst>
            <a:ext uri="{FF2B5EF4-FFF2-40B4-BE49-F238E27FC236}">
              <a16:creationId xmlns:a16="http://schemas.microsoft.com/office/drawing/2014/main" id="{00000000-0008-0000-0300-000022000000}"/>
            </a:ext>
          </a:extLst>
        </xdr:cNvPr>
        <xdr:cNvSpPr>
          <a:spLocks noChangeArrowheads="1"/>
        </xdr:cNvSpPr>
      </xdr:nvSpPr>
      <xdr:spPr bwMode="auto">
        <a:xfrm>
          <a:off x="10517724" y="29290444"/>
          <a:ext cx="4642689" cy="50168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b="1" kern="1200">
              <a:solidFill>
                <a:srgbClr val="FFFFFF"/>
              </a:solidFill>
              <a:effectLst/>
              <a:latin typeface="Arial"/>
              <a:ea typeface="Times New Roman"/>
              <a:cs typeface="+mn-cs"/>
            </a:rPr>
            <a:t>Iné nepriame náklady</a:t>
          </a:r>
        </a:p>
        <a:p>
          <a:pPr marL="0" indent="0" algn="ctr" fontAlgn="base">
            <a:spcAft>
              <a:spcPts val="0"/>
            </a:spcAft>
          </a:pPr>
          <a:r>
            <a:rPr lang="sk-SK" sz="800" kern="1200">
              <a:solidFill>
                <a:srgbClr val="FFFFFF"/>
              </a:solidFill>
              <a:effectLst/>
              <a:latin typeface="Arial"/>
              <a:ea typeface="Times New Roman"/>
              <a:cs typeface="+mn-cs"/>
            </a:rPr>
            <a:t> </a:t>
          </a:r>
          <a:endParaRPr lang="sk-SK" sz="800" b="1" kern="1200">
            <a:solidFill>
              <a:srgbClr val="FFFFFF"/>
            </a:solidFill>
            <a:effectLst/>
            <a:latin typeface="Arial"/>
            <a:ea typeface="Times New Roman"/>
            <a:cs typeface="+mn-cs"/>
          </a:endParaRPr>
        </a:p>
        <a:p>
          <a:pPr marL="0" indent="0" algn="ctr" fontAlgn="base">
            <a:spcAft>
              <a:spcPts val="0"/>
            </a:spcAft>
          </a:pPr>
          <a:r>
            <a:rPr lang="sk-SK" sz="800" i="1" kern="1200">
              <a:solidFill>
                <a:srgbClr val="FFFFFF"/>
              </a:solidFill>
              <a:effectLst/>
              <a:latin typeface="Arial"/>
              <a:ea typeface="Times New Roman"/>
              <a:cs typeface="+mn-cs"/>
            </a:rPr>
            <a:t>na jedného podnikateľa</a:t>
          </a:r>
          <a:r>
            <a:rPr lang="sk-SK" sz="800" kern="1200">
              <a:solidFill>
                <a:srgbClr val="FFFFFF"/>
              </a:solidFill>
              <a:effectLst/>
              <a:latin typeface="Arial"/>
              <a:ea typeface="Times New Roman"/>
              <a:cs typeface="+mn-cs"/>
            </a:rPr>
            <a:t> </a:t>
          </a:r>
          <a:endParaRPr lang="en-US" sz="800" kern="1200">
            <a:solidFill>
              <a:srgbClr val="FFFFFF"/>
            </a:solidFill>
            <a:effectLst/>
            <a:latin typeface="Arial"/>
            <a:ea typeface="Times New Roman"/>
            <a:cs typeface="+mn-cs"/>
          </a:endParaRPr>
        </a:p>
      </xdr:txBody>
    </xdr:sp>
    <xdr:clientData/>
  </xdr:twoCellAnchor>
  <xdr:twoCellAnchor>
    <xdr:from>
      <xdr:col>17</xdr:col>
      <xdr:colOff>564741</xdr:colOff>
      <xdr:row>104</xdr:row>
      <xdr:rowOff>137183</xdr:rowOff>
    </xdr:from>
    <xdr:to>
      <xdr:col>17</xdr:col>
      <xdr:colOff>1860147</xdr:colOff>
      <xdr:row>107</xdr:row>
      <xdr:rowOff>135952</xdr:rowOff>
    </xdr:to>
    <xdr:sp macro="" textlink="">
      <xdr:nvSpPr>
        <xdr:cNvPr id="191" name="Rectangle 3">
          <a:extLst>
            <a:ext uri="{FF2B5EF4-FFF2-40B4-BE49-F238E27FC236}">
              <a16:creationId xmlns:a16="http://schemas.microsoft.com/office/drawing/2014/main" id="{00000000-0008-0000-0300-000025000000}"/>
            </a:ext>
          </a:extLst>
        </xdr:cNvPr>
        <xdr:cNvSpPr>
          <a:spLocks noChangeArrowheads="1"/>
        </xdr:cNvSpPr>
      </xdr:nvSpPr>
      <xdr:spPr bwMode="auto">
        <a:xfrm>
          <a:off x="15423741" y="29283683"/>
          <a:ext cx="1295406" cy="50168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b="1" kern="1200">
              <a:solidFill>
                <a:srgbClr val="FFFFFF"/>
              </a:solidFill>
              <a:effectLst/>
              <a:latin typeface="Arial"/>
              <a:ea typeface="Times New Roman"/>
              <a:cs typeface="+mn-cs"/>
            </a:rPr>
            <a:t>Počet dotknutých subjektov</a:t>
          </a:r>
        </a:p>
      </xdr:txBody>
    </xdr:sp>
    <xdr:clientData/>
  </xdr:twoCellAnchor>
  <xdr:twoCellAnchor>
    <xdr:from>
      <xdr:col>10</xdr:col>
      <xdr:colOff>31751</xdr:colOff>
      <xdr:row>94</xdr:row>
      <xdr:rowOff>84669</xdr:rowOff>
    </xdr:from>
    <xdr:to>
      <xdr:col>17</xdr:col>
      <xdr:colOff>309034</xdr:colOff>
      <xdr:row>97</xdr:row>
      <xdr:rowOff>95249</xdr:rowOff>
    </xdr:to>
    <xdr:sp macro="" textlink="">
      <xdr:nvSpPr>
        <xdr:cNvPr id="192" name="Rectangle 3">
          <a:extLst>
            <a:ext uri="{FF2B5EF4-FFF2-40B4-BE49-F238E27FC236}">
              <a16:creationId xmlns:a16="http://schemas.microsoft.com/office/drawing/2014/main" id="{00000000-0008-0000-0300-000069000000}"/>
            </a:ext>
          </a:extLst>
        </xdr:cNvPr>
        <xdr:cNvSpPr>
          <a:spLocks noChangeArrowheads="1"/>
        </xdr:cNvSpPr>
      </xdr:nvSpPr>
      <xdr:spPr bwMode="auto">
        <a:xfrm>
          <a:off x="10516871" y="27554769"/>
          <a:ext cx="4651163" cy="513500"/>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b="1" kern="1200">
              <a:solidFill>
                <a:srgbClr val="FFFFFF"/>
              </a:solidFill>
              <a:effectLst/>
              <a:latin typeface="Arial"/>
              <a:ea typeface="Times New Roman"/>
              <a:cs typeface="+mn-cs"/>
            </a:rPr>
            <a:t>Priame náklady (dane, odvody, clá a poplatky, ktorých cieľom je znižovať negatívne externality</a:t>
          </a:r>
        </a:p>
        <a:p>
          <a:pPr marL="0" indent="0" algn="ctr" fontAlgn="base">
            <a:spcAft>
              <a:spcPts val="0"/>
            </a:spcAft>
          </a:pPr>
          <a:r>
            <a:rPr lang="sk-SK" sz="800" b="1" kern="1200">
              <a:solidFill>
                <a:srgbClr val="FFFFFF"/>
              </a:solidFill>
              <a:effectLst/>
              <a:latin typeface="Arial"/>
              <a:ea typeface="Times New Roman"/>
              <a:cs typeface="+mn-cs"/>
            </a:rPr>
            <a:t> </a:t>
          </a:r>
        </a:p>
        <a:p>
          <a:pPr marL="0" indent="0" algn="ctr" fontAlgn="base">
            <a:spcAft>
              <a:spcPts val="0"/>
            </a:spcAft>
          </a:pPr>
          <a:r>
            <a:rPr lang="sk-SK" sz="800" i="1" kern="1200">
              <a:solidFill>
                <a:srgbClr val="FFFFFF"/>
              </a:solidFill>
              <a:effectLst/>
              <a:latin typeface="Arial"/>
              <a:ea typeface="Times New Roman"/>
              <a:cs typeface="+mn-cs"/>
            </a:rPr>
            <a:t>ročný vplyv na kategóriu dotknutých subjektov</a:t>
          </a:r>
          <a:endParaRPr lang="en-US" sz="800" i="1" kern="1200">
            <a:solidFill>
              <a:srgbClr val="FFFFFF"/>
            </a:solidFill>
            <a:effectLst/>
            <a:latin typeface="Arial"/>
            <a:ea typeface="Times New Roman"/>
            <a:cs typeface="+mn-cs"/>
          </a:endParaRPr>
        </a:p>
      </xdr:txBody>
    </xdr:sp>
    <xdr:clientData/>
  </xdr:twoCellAnchor>
  <xdr:twoCellAnchor>
    <xdr:from>
      <xdr:col>10</xdr:col>
      <xdr:colOff>27518</xdr:colOff>
      <xdr:row>101</xdr:row>
      <xdr:rowOff>42765</xdr:rowOff>
    </xdr:from>
    <xdr:to>
      <xdr:col>17</xdr:col>
      <xdr:colOff>257175</xdr:colOff>
      <xdr:row>104</xdr:row>
      <xdr:rowOff>53345</xdr:rowOff>
    </xdr:to>
    <xdr:sp macro="" textlink="">
      <xdr:nvSpPr>
        <xdr:cNvPr id="193" name="Rectangle 3">
          <a:extLst>
            <a:ext uri="{FF2B5EF4-FFF2-40B4-BE49-F238E27FC236}">
              <a16:creationId xmlns:a16="http://schemas.microsoft.com/office/drawing/2014/main" id="{00000000-0008-0000-0300-00006A000000}"/>
            </a:ext>
          </a:extLst>
        </xdr:cNvPr>
        <xdr:cNvSpPr>
          <a:spLocks noChangeArrowheads="1"/>
        </xdr:cNvSpPr>
      </xdr:nvSpPr>
      <xdr:spPr bwMode="auto">
        <a:xfrm>
          <a:off x="10512638" y="28686345"/>
          <a:ext cx="4603537" cy="513500"/>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b="1" kern="1200">
              <a:solidFill>
                <a:srgbClr val="FFFFFF"/>
              </a:solidFill>
              <a:effectLst/>
              <a:latin typeface="Arial"/>
              <a:ea typeface="Times New Roman"/>
              <a:cs typeface="+mn-cs"/>
            </a:rPr>
            <a:t>Nepriame náklady - Sankcie a pokuty</a:t>
          </a:r>
        </a:p>
        <a:p>
          <a:pPr marL="0" indent="0" algn="ctr" fontAlgn="base">
            <a:spcAft>
              <a:spcPts val="0"/>
            </a:spcAft>
          </a:pPr>
          <a:r>
            <a:rPr lang="sk-SK" sz="800" b="1" kern="1200">
              <a:solidFill>
                <a:srgbClr val="FFFFFF"/>
              </a:solidFill>
              <a:effectLst/>
              <a:latin typeface="Arial"/>
              <a:ea typeface="Times New Roman"/>
              <a:cs typeface="+mn-cs"/>
            </a:rPr>
            <a:t> </a:t>
          </a:r>
          <a:r>
            <a:rPr lang="sk-SK" sz="800" b="1" kern="1200" baseline="0">
              <a:solidFill>
                <a:srgbClr val="FFFFFF"/>
              </a:solidFill>
              <a:effectLst/>
              <a:latin typeface="Arial"/>
              <a:ea typeface="Times New Roman"/>
              <a:cs typeface="+mn-cs"/>
            </a:rPr>
            <a:t> </a:t>
          </a:r>
        </a:p>
        <a:p>
          <a:pPr marL="0" indent="0" algn="ctr" fontAlgn="base">
            <a:spcAft>
              <a:spcPts val="0"/>
            </a:spcAft>
          </a:pPr>
          <a:r>
            <a:rPr lang="sk-SK" sz="800" i="1" kern="1200">
              <a:solidFill>
                <a:srgbClr val="FFFFFF"/>
              </a:solidFill>
              <a:effectLst/>
              <a:latin typeface="Arial"/>
              <a:ea typeface="Times New Roman"/>
              <a:cs typeface="+mn-cs"/>
            </a:rPr>
            <a:t>ročný vplyv na kategóriu dotknutých subjektov</a:t>
          </a:r>
          <a:endParaRPr lang="en-US" sz="800" i="1" kern="1200">
            <a:solidFill>
              <a:srgbClr val="FFFFFF"/>
            </a:solidFill>
            <a:effectLst/>
            <a:latin typeface="Arial"/>
            <a:ea typeface="Times New Roman"/>
            <a:cs typeface="+mn-cs"/>
          </a:endParaRPr>
        </a:p>
      </xdr:txBody>
    </xdr:sp>
    <xdr:clientData/>
  </xdr:twoCellAnchor>
  <xdr:oneCellAnchor>
    <xdr:from>
      <xdr:col>17</xdr:col>
      <xdr:colOff>298460</xdr:colOff>
      <xdr:row>105</xdr:row>
      <xdr:rowOff>87651</xdr:rowOff>
    </xdr:from>
    <xdr:ext cx="248851" cy="224998"/>
    <xdr:sp macro="" textlink="">
      <xdr:nvSpPr>
        <xdr:cNvPr id="194" name="BlokTextu 193">
          <a:extLst>
            <a:ext uri="{FF2B5EF4-FFF2-40B4-BE49-F238E27FC236}">
              <a16:creationId xmlns:a16="http://schemas.microsoft.com/office/drawing/2014/main" id="{00000000-0008-0000-0300-000071000000}"/>
            </a:ext>
          </a:extLst>
        </xdr:cNvPr>
        <xdr:cNvSpPr txBox="1"/>
      </xdr:nvSpPr>
      <xdr:spPr>
        <a:xfrm>
          <a:off x="15157460" y="29401791"/>
          <a:ext cx="248851" cy="2249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900" b="1">
              <a:latin typeface="Arial" panose="020B0604020202020204" pitchFamily="34" charset="0"/>
              <a:cs typeface="Arial" panose="020B0604020202020204" pitchFamily="34" charset="0"/>
            </a:rPr>
            <a:t>x</a:t>
          </a:r>
        </a:p>
      </xdr:txBody>
    </xdr:sp>
    <xdr:clientData/>
  </xdr:oneCellAnchor>
  <xdr:twoCellAnchor>
    <xdr:from>
      <xdr:col>17</xdr:col>
      <xdr:colOff>564741</xdr:colOff>
      <xdr:row>97</xdr:row>
      <xdr:rowOff>152423</xdr:rowOff>
    </xdr:from>
    <xdr:to>
      <xdr:col>17</xdr:col>
      <xdr:colOff>1860147</xdr:colOff>
      <xdr:row>100</xdr:row>
      <xdr:rowOff>151192</xdr:rowOff>
    </xdr:to>
    <xdr:sp macro="" textlink="">
      <xdr:nvSpPr>
        <xdr:cNvPr id="199" name="Rectangle 3">
          <a:extLst>
            <a:ext uri="{FF2B5EF4-FFF2-40B4-BE49-F238E27FC236}">
              <a16:creationId xmlns:a16="http://schemas.microsoft.com/office/drawing/2014/main" id="{00000000-0008-0000-0300-000025000000}"/>
            </a:ext>
          </a:extLst>
        </xdr:cNvPr>
        <xdr:cNvSpPr>
          <a:spLocks noChangeArrowheads="1"/>
        </xdr:cNvSpPr>
      </xdr:nvSpPr>
      <xdr:spPr bwMode="auto">
        <a:xfrm>
          <a:off x="15423741" y="28125443"/>
          <a:ext cx="1295406" cy="501689"/>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b="1" kern="1200">
              <a:solidFill>
                <a:srgbClr val="FFFFFF"/>
              </a:solidFill>
              <a:effectLst/>
              <a:latin typeface="Arial"/>
              <a:ea typeface="Times New Roman"/>
              <a:cs typeface="+mn-cs"/>
            </a:rPr>
            <a:t>Počet dotknutých subjektov</a:t>
          </a:r>
        </a:p>
      </xdr:txBody>
    </xdr:sp>
    <xdr:clientData/>
  </xdr:twoCellAnchor>
  <xdr:oneCellAnchor>
    <xdr:from>
      <xdr:col>17</xdr:col>
      <xdr:colOff>290840</xdr:colOff>
      <xdr:row>98</xdr:row>
      <xdr:rowOff>87651</xdr:rowOff>
    </xdr:from>
    <xdr:ext cx="248851" cy="224998"/>
    <xdr:sp macro="" textlink="">
      <xdr:nvSpPr>
        <xdr:cNvPr id="200" name="BlokTextu 199">
          <a:extLst>
            <a:ext uri="{FF2B5EF4-FFF2-40B4-BE49-F238E27FC236}">
              <a16:creationId xmlns:a16="http://schemas.microsoft.com/office/drawing/2014/main" id="{00000000-0008-0000-0300-000071000000}"/>
            </a:ext>
          </a:extLst>
        </xdr:cNvPr>
        <xdr:cNvSpPr txBox="1"/>
      </xdr:nvSpPr>
      <xdr:spPr>
        <a:xfrm>
          <a:off x="15149840" y="28228311"/>
          <a:ext cx="248851" cy="2249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900" b="1">
              <a:latin typeface="Arial" panose="020B0604020202020204" pitchFamily="34" charset="0"/>
              <a:cs typeface="Arial" panose="020B0604020202020204" pitchFamily="34" charset="0"/>
            </a:rPr>
            <a:t>x</a:t>
          </a:r>
        </a:p>
      </xdr:txBody>
    </xdr:sp>
    <xdr:clientData/>
  </xdr:oneCellAnchor>
  <xdr:twoCellAnchor>
    <xdr:from>
      <xdr:col>2</xdr:col>
      <xdr:colOff>328930</xdr:colOff>
      <xdr:row>123</xdr:row>
      <xdr:rowOff>38878</xdr:rowOff>
    </xdr:from>
    <xdr:to>
      <xdr:col>2</xdr:col>
      <xdr:colOff>577542</xdr:colOff>
      <xdr:row>124</xdr:row>
      <xdr:rowOff>139012</xdr:rowOff>
    </xdr:to>
    <xdr:sp macro="" textlink="">
      <xdr:nvSpPr>
        <xdr:cNvPr id="201" name="BlokTextu 200">
          <a:extLst>
            <a:ext uri="{FF2B5EF4-FFF2-40B4-BE49-F238E27FC236}">
              <a16:creationId xmlns:a16="http://schemas.microsoft.com/office/drawing/2014/main" id="{00000000-0008-0000-0300-00005E000000}"/>
            </a:ext>
          </a:extLst>
        </xdr:cNvPr>
        <xdr:cNvSpPr txBox="1"/>
      </xdr:nvSpPr>
      <xdr:spPr>
        <a:xfrm>
          <a:off x="3803650" y="32751538"/>
          <a:ext cx="248612" cy="2677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sk-SK" sz="1100" b="1"/>
            <a:t>+</a:t>
          </a:r>
        </a:p>
      </xdr:txBody>
    </xdr:sp>
    <xdr:clientData/>
  </xdr:twoCellAnchor>
  <xdr:twoCellAnchor>
    <xdr:from>
      <xdr:col>4</xdr:col>
      <xdr:colOff>115570</xdr:colOff>
      <xdr:row>121</xdr:row>
      <xdr:rowOff>84597</xdr:rowOff>
    </xdr:from>
    <xdr:to>
      <xdr:col>5</xdr:col>
      <xdr:colOff>590710</xdr:colOff>
      <xdr:row>126</xdr:row>
      <xdr:rowOff>146397</xdr:rowOff>
    </xdr:to>
    <xdr:sp macro="" textlink="">
      <xdr:nvSpPr>
        <xdr:cNvPr id="203" name="Rectangle 3">
          <a:extLst>
            <a:ext uri="{FF2B5EF4-FFF2-40B4-BE49-F238E27FC236}">
              <a16:creationId xmlns:a16="http://schemas.microsoft.com/office/drawing/2014/main" id="{00000000-0008-0000-0300-00005D000000}"/>
            </a:ext>
          </a:extLst>
        </xdr:cNvPr>
        <xdr:cNvSpPr>
          <a:spLocks noChangeArrowheads="1"/>
        </xdr:cNvSpPr>
      </xdr:nvSpPr>
      <xdr:spPr bwMode="auto">
        <a:xfrm>
          <a:off x="5609590" y="32461977"/>
          <a:ext cx="1260000" cy="900000"/>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1000" b="1" kern="1200">
              <a:solidFill>
                <a:srgbClr val="FFFFFF"/>
              </a:solidFill>
              <a:effectLst/>
              <a:latin typeface="Arial"/>
              <a:ea typeface="Times New Roman"/>
              <a:cs typeface="+mn-cs"/>
            </a:rPr>
            <a:t>Nepriame náklady</a:t>
          </a:r>
        </a:p>
        <a:p>
          <a:pPr marL="0" indent="0" algn="ctr" fontAlgn="base">
            <a:spcAft>
              <a:spcPts val="0"/>
            </a:spcAft>
          </a:pPr>
          <a:endParaRPr lang="sk-SK" sz="800" kern="1200">
            <a:solidFill>
              <a:srgbClr val="FFFFFF"/>
            </a:solidFill>
            <a:effectLst/>
            <a:latin typeface="Arial"/>
            <a:ea typeface="Times New Roman"/>
            <a:cs typeface="+mn-cs"/>
          </a:endParaRPr>
        </a:p>
        <a:p>
          <a:pPr marL="0" indent="0" algn="ctr" fontAlgn="base">
            <a:spcAft>
              <a:spcPts val="0"/>
            </a:spcAft>
          </a:pPr>
          <a:r>
            <a:rPr lang="sk-SK" sz="800" kern="1200">
              <a:solidFill>
                <a:srgbClr val="FFFFFF"/>
              </a:solidFill>
              <a:effectLst/>
              <a:latin typeface="Arial"/>
              <a:ea typeface="Times New Roman"/>
              <a:cs typeface="+mn-cs"/>
            </a:rPr>
            <a:t>Iné nepriame náklady</a:t>
          </a:r>
        </a:p>
        <a:p>
          <a:pPr marL="0" indent="0" algn="ctr" fontAlgn="base">
            <a:spcAft>
              <a:spcPts val="0"/>
            </a:spcAft>
          </a:pPr>
          <a:endParaRPr lang="sk-SK" sz="800" kern="1200">
            <a:solidFill>
              <a:srgbClr val="FFFFFF"/>
            </a:solidFill>
            <a:effectLst/>
            <a:latin typeface="Arial"/>
            <a:ea typeface="Times New Roman"/>
            <a:cs typeface="+mn-cs"/>
          </a:endParaRPr>
        </a:p>
        <a:p>
          <a:pPr marL="0" indent="0" algn="ctr" fontAlgn="base">
            <a:spcAft>
              <a:spcPts val="0"/>
            </a:spcAft>
          </a:pPr>
          <a:endParaRPr lang="sk-SK" sz="800" kern="1200">
            <a:solidFill>
              <a:srgbClr val="FFFFFF"/>
            </a:solidFill>
            <a:effectLst/>
            <a:latin typeface="Arial"/>
            <a:ea typeface="Times New Roman"/>
            <a:cs typeface="+mn-cs"/>
          </a:endParaRPr>
        </a:p>
        <a:p>
          <a:pPr marL="0" indent="0" algn="ctr" fontAlgn="base">
            <a:spcAft>
              <a:spcPts val="0"/>
            </a:spcAft>
          </a:pPr>
          <a:r>
            <a:rPr lang="sk-SK" sz="800" i="1" kern="1200">
              <a:solidFill>
                <a:srgbClr val="FFFFFF"/>
              </a:solidFill>
              <a:effectLst/>
              <a:latin typeface="Arial"/>
              <a:ea typeface="Times New Roman"/>
              <a:cs typeface="+mn-cs"/>
            </a:rPr>
            <a:t> na jedného podnikateľa</a:t>
          </a:r>
          <a:r>
            <a:rPr lang="sk-SK" sz="800" kern="1200">
              <a:solidFill>
                <a:srgbClr val="FFFFFF"/>
              </a:solidFill>
              <a:effectLst/>
              <a:latin typeface="Arial"/>
              <a:ea typeface="Times New Roman"/>
              <a:cs typeface="+mn-cs"/>
            </a:rPr>
            <a:t> </a:t>
          </a:r>
          <a:endParaRPr lang="en-US" sz="800" kern="1200">
            <a:solidFill>
              <a:srgbClr val="FFFFFF"/>
            </a:solidFill>
            <a:effectLst/>
            <a:latin typeface="Arial"/>
            <a:ea typeface="Times New Roman"/>
            <a:cs typeface="+mn-cs"/>
          </a:endParaRPr>
        </a:p>
      </xdr:txBody>
    </xdr:sp>
    <xdr:clientData/>
  </xdr:twoCellAnchor>
  <xdr:twoCellAnchor>
    <xdr:from>
      <xdr:col>3</xdr:col>
      <xdr:colOff>458470</xdr:colOff>
      <xdr:row>123</xdr:row>
      <xdr:rowOff>38878</xdr:rowOff>
    </xdr:from>
    <xdr:to>
      <xdr:col>4</xdr:col>
      <xdr:colOff>82242</xdr:colOff>
      <xdr:row>124</xdr:row>
      <xdr:rowOff>139012</xdr:rowOff>
    </xdr:to>
    <xdr:sp macro="" textlink="">
      <xdr:nvSpPr>
        <xdr:cNvPr id="204" name="BlokTextu 203">
          <a:extLst>
            <a:ext uri="{FF2B5EF4-FFF2-40B4-BE49-F238E27FC236}">
              <a16:creationId xmlns:a16="http://schemas.microsoft.com/office/drawing/2014/main" id="{00000000-0008-0000-0300-00005E000000}"/>
            </a:ext>
          </a:extLst>
        </xdr:cNvPr>
        <xdr:cNvSpPr txBox="1"/>
      </xdr:nvSpPr>
      <xdr:spPr>
        <a:xfrm>
          <a:off x="5327650" y="32751538"/>
          <a:ext cx="248612" cy="2677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sk-SK" sz="1100" b="1"/>
            <a:t>+</a:t>
          </a:r>
        </a:p>
      </xdr:txBody>
    </xdr:sp>
    <xdr:clientData/>
  </xdr:twoCellAnchor>
  <xdr:twoCellAnchor>
    <xdr:from>
      <xdr:col>5</xdr:col>
      <xdr:colOff>580390</xdr:colOff>
      <xdr:row>123</xdr:row>
      <xdr:rowOff>38878</xdr:rowOff>
    </xdr:from>
    <xdr:to>
      <xdr:col>5</xdr:col>
      <xdr:colOff>829002</xdr:colOff>
      <xdr:row>124</xdr:row>
      <xdr:rowOff>139012</xdr:rowOff>
    </xdr:to>
    <xdr:sp macro="" textlink="">
      <xdr:nvSpPr>
        <xdr:cNvPr id="205" name="BlokTextu 204">
          <a:extLst>
            <a:ext uri="{FF2B5EF4-FFF2-40B4-BE49-F238E27FC236}">
              <a16:creationId xmlns:a16="http://schemas.microsoft.com/office/drawing/2014/main" id="{00000000-0008-0000-0300-00005E000000}"/>
            </a:ext>
          </a:extLst>
        </xdr:cNvPr>
        <xdr:cNvSpPr txBox="1"/>
      </xdr:nvSpPr>
      <xdr:spPr>
        <a:xfrm>
          <a:off x="6859270" y="32751538"/>
          <a:ext cx="248612" cy="2677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sk-SK" sz="1100" b="1"/>
            <a:t>+</a:t>
          </a:r>
        </a:p>
      </xdr:txBody>
    </xdr:sp>
    <xdr:clientData/>
  </xdr:twoCellAnchor>
  <xdr:twoCellAnchor>
    <xdr:from>
      <xdr:col>10</xdr:col>
      <xdr:colOff>46990</xdr:colOff>
      <xdr:row>121</xdr:row>
      <xdr:rowOff>91677</xdr:rowOff>
    </xdr:from>
    <xdr:to>
      <xdr:col>20</xdr:col>
      <xdr:colOff>473408</xdr:colOff>
      <xdr:row>126</xdr:row>
      <xdr:rowOff>162953</xdr:rowOff>
    </xdr:to>
    <xdr:grpSp>
      <xdr:nvGrpSpPr>
        <xdr:cNvPr id="206" name="Skupina 205">
          <a:extLst>
            <a:ext uri="{FF2B5EF4-FFF2-40B4-BE49-F238E27FC236}">
              <a16:creationId xmlns:a16="http://schemas.microsoft.com/office/drawing/2014/main" id="{00000000-0008-0000-0300-000059000000}"/>
            </a:ext>
          </a:extLst>
        </xdr:cNvPr>
        <xdr:cNvGrpSpPr/>
      </xdr:nvGrpSpPr>
      <xdr:grpSpPr>
        <a:xfrm>
          <a:off x="10259907" y="36212594"/>
          <a:ext cx="8088751" cy="865026"/>
          <a:chOff x="444500" y="21123818"/>
          <a:chExt cx="6809417" cy="862629"/>
        </a:xfrm>
      </xdr:grpSpPr>
      <xdr:sp macro="" textlink="">
        <xdr:nvSpPr>
          <xdr:cNvPr id="207" name="Rectangle 3">
            <a:extLst>
              <a:ext uri="{FF2B5EF4-FFF2-40B4-BE49-F238E27FC236}">
                <a16:creationId xmlns:a16="http://schemas.microsoft.com/office/drawing/2014/main" id="{00000000-0008-0000-0300-00005A000000}"/>
              </a:ext>
            </a:extLst>
          </xdr:cNvPr>
          <xdr:cNvSpPr>
            <a:spLocks noChangeArrowheads="1"/>
          </xdr:cNvSpPr>
        </xdr:nvSpPr>
        <xdr:spPr bwMode="auto">
          <a:xfrm>
            <a:off x="6177426" y="21123818"/>
            <a:ext cx="1076491" cy="853641"/>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1000" b="1" kern="1200">
                <a:solidFill>
                  <a:srgbClr val="FFFFFF"/>
                </a:solidFill>
                <a:effectLst/>
                <a:latin typeface="Arial"/>
                <a:ea typeface="Times New Roman"/>
              </a:rPr>
              <a:t>Administratívne náklady </a:t>
            </a:r>
          </a:p>
          <a:p>
            <a:pPr algn="ctr" fontAlgn="base">
              <a:spcAft>
                <a:spcPts val="0"/>
              </a:spcAft>
            </a:pPr>
            <a:endParaRPr lang="sk-SK" sz="1000" kern="1200">
              <a:solidFill>
                <a:srgbClr val="FFFFFF"/>
              </a:solidFill>
              <a:effectLst/>
              <a:latin typeface="Arial"/>
              <a:ea typeface="Times New Roman"/>
            </a:endParaRPr>
          </a:p>
          <a:p>
            <a:pPr algn="ctr" fontAlgn="base">
              <a:spcAft>
                <a:spcPts val="0"/>
              </a:spcAft>
            </a:pPr>
            <a:endParaRPr lang="sk-SK" sz="1000" kern="1200">
              <a:solidFill>
                <a:srgbClr val="FFFFFF"/>
              </a:solidFill>
              <a:effectLst/>
              <a:latin typeface="Arial"/>
              <a:ea typeface="Times New Roman"/>
            </a:endParaRPr>
          </a:p>
          <a:p>
            <a:pPr algn="ctr" fontAlgn="base">
              <a:spcAft>
                <a:spcPts val="0"/>
              </a:spcAft>
            </a:pPr>
            <a:r>
              <a:rPr lang="sk-SK" sz="800" i="1" kern="1200">
                <a:solidFill>
                  <a:srgbClr val="FFFFFF"/>
                </a:solidFill>
                <a:effectLst/>
                <a:latin typeface="Arial"/>
                <a:ea typeface="Times New Roman"/>
              </a:rPr>
              <a:t>na jedného podnikateľa</a:t>
            </a:r>
            <a:endParaRPr lang="en-US" sz="800" i="1">
              <a:effectLst/>
              <a:latin typeface="Times New Roman"/>
              <a:ea typeface="Times New Roman"/>
            </a:endParaRPr>
          </a:p>
        </xdr:txBody>
      </xdr:sp>
      <xdr:sp macro="" textlink="">
        <xdr:nvSpPr>
          <xdr:cNvPr id="208" name="Rectangle 3">
            <a:extLst>
              <a:ext uri="{FF2B5EF4-FFF2-40B4-BE49-F238E27FC236}">
                <a16:creationId xmlns:a16="http://schemas.microsoft.com/office/drawing/2014/main" id="{00000000-0008-0000-0300-00005B000000}"/>
              </a:ext>
            </a:extLst>
          </xdr:cNvPr>
          <xdr:cNvSpPr>
            <a:spLocks noChangeArrowheads="1"/>
          </xdr:cNvSpPr>
        </xdr:nvSpPr>
        <xdr:spPr bwMode="auto">
          <a:xfrm>
            <a:off x="444500" y="21124332"/>
            <a:ext cx="1568601" cy="853641"/>
          </a:xfrm>
          <a:prstGeom prst="rect">
            <a:avLst/>
          </a:prstGeom>
          <a:solidFill>
            <a:srgbClr val="0070C0"/>
          </a:solidFill>
          <a:ln w="9525">
            <a:noFill/>
            <a:miter lim="800000"/>
            <a:headEnd/>
            <a:tailEnd/>
          </a:ln>
        </xdr:spPr>
        <xdr:txBody>
          <a:bodyPr wrap="square" lIns="36000" tIns="36000" rIns="36000" bIns="36000" anchor="ctr" anchorCtr="0"/>
          <a:lstStyle/>
          <a:p>
            <a:pPr marL="0" marR="0" indent="0" algn="ctr" defTabSz="914400" eaLnBrk="1" fontAlgn="base" latinLnBrk="0" hangingPunct="1">
              <a:lnSpc>
                <a:spcPct val="100000"/>
              </a:lnSpc>
              <a:spcBef>
                <a:spcPts val="0"/>
              </a:spcBef>
              <a:spcAft>
                <a:spcPts val="0"/>
              </a:spcAft>
              <a:buClrTx/>
              <a:buSzTx/>
              <a:buFontTx/>
              <a:buNone/>
              <a:tabLst/>
              <a:defRPr/>
            </a:pPr>
            <a:endParaRPr lang="sk-SK" sz="800" b="1" kern="1200">
              <a:solidFill>
                <a:srgbClr val="FFFFFF"/>
              </a:solidFill>
              <a:effectLst/>
              <a:latin typeface="Arial"/>
              <a:ea typeface="Times New Roman"/>
              <a:cs typeface="+mn-cs"/>
            </a:endParaRPr>
          </a:p>
          <a:p>
            <a:pPr marL="0" marR="0" indent="0" algn="ctr" defTabSz="914400" eaLnBrk="1" fontAlgn="base" latinLnBrk="0" hangingPunct="1">
              <a:lnSpc>
                <a:spcPct val="100000"/>
              </a:lnSpc>
              <a:spcBef>
                <a:spcPts val="0"/>
              </a:spcBef>
              <a:spcAft>
                <a:spcPts val="0"/>
              </a:spcAft>
              <a:buClrTx/>
              <a:buSzTx/>
              <a:buFontTx/>
              <a:buNone/>
              <a:tabLst/>
              <a:defRPr/>
            </a:pPr>
            <a:r>
              <a:rPr lang="sk-SK" sz="1000" b="1" kern="1200">
                <a:solidFill>
                  <a:srgbClr val="FFFFFF"/>
                </a:solidFill>
                <a:effectLst/>
                <a:latin typeface="Arial"/>
                <a:ea typeface="Times New Roman"/>
                <a:cs typeface="+mn-cs"/>
              </a:rPr>
              <a:t>Priame náklady </a:t>
            </a:r>
          </a:p>
          <a:p>
            <a:pPr marL="0" marR="0" indent="0" algn="ctr" defTabSz="914400" eaLnBrk="1" fontAlgn="base" latinLnBrk="0" hangingPunct="1">
              <a:lnSpc>
                <a:spcPct val="100000"/>
              </a:lnSpc>
              <a:spcBef>
                <a:spcPts val="0"/>
              </a:spcBef>
              <a:spcAft>
                <a:spcPts val="0"/>
              </a:spcAft>
              <a:buClrTx/>
              <a:buSzTx/>
              <a:buFontTx/>
              <a:buNone/>
              <a:tabLst/>
              <a:defRPr/>
            </a:pPr>
            <a:endParaRPr lang="sk-SK" sz="800" b="1" kern="1200">
              <a:solidFill>
                <a:srgbClr val="FFFFFF"/>
              </a:solidFill>
              <a:effectLst/>
              <a:latin typeface="Arial"/>
              <a:ea typeface="Times New Roman"/>
              <a:cs typeface="+mn-cs"/>
            </a:endParaRPr>
          </a:p>
          <a:p>
            <a:pPr marL="0" marR="0" indent="0" algn="ctr" defTabSz="914400" eaLnBrk="1" fontAlgn="base" latinLnBrk="0" hangingPunct="1">
              <a:lnSpc>
                <a:spcPct val="100000"/>
              </a:lnSpc>
              <a:spcBef>
                <a:spcPts val="0"/>
              </a:spcBef>
              <a:spcAft>
                <a:spcPts val="0"/>
              </a:spcAft>
              <a:buClrTx/>
              <a:buSzTx/>
              <a:buFontTx/>
              <a:buNone/>
              <a:tabLst/>
              <a:defRPr/>
            </a:pPr>
            <a:r>
              <a:rPr lang="sk-SK" sz="800" kern="1200">
                <a:solidFill>
                  <a:srgbClr val="FFFFFF"/>
                </a:solidFill>
                <a:effectLst/>
                <a:latin typeface="Arial"/>
                <a:ea typeface="Times New Roman"/>
                <a:cs typeface="+mn-cs"/>
              </a:rPr>
              <a:t>Dane, odvody, clá a poplatky, ktorých cieľom je znižovať negatívne externality)</a:t>
            </a:r>
          </a:p>
          <a:p>
            <a:pPr marL="0" marR="0" indent="0" algn="ctr" defTabSz="914400" eaLnBrk="1" fontAlgn="base" latinLnBrk="0" hangingPunct="1">
              <a:lnSpc>
                <a:spcPct val="100000"/>
              </a:lnSpc>
              <a:spcBef>
                <a:spcPts val="0"/>
              </a:spcBef>
              <a:spcAft>
                <a:spcPts val="0"/>
              </a:spcAft>
              <a:buClrTx/>
              <a:buSzTx/>
              <a:buFontTx/>
              <a:buNone/>
              <a:tabLst/>
              <a:defRPr/>
            </a:pPr>
            <a:r>
              <a:rPr lang="sk-SK" sz="800" kern="1200">
                <a:solidFill>
                  <a:srgbClr val="FFFFFF"/>
                </a:solidFill>
                <a:effectLst/>
                <a:latin typeface="Arial"/>
                <a:ea typeface="Times New Roman"/>
                <a:cs typeface="+mn-cs"/>
              </a:rPr>
              <a:t> </a:t>
            </a:r>
            <a:r>
              <a:rPr lang="sk-SK" sz="800" i="1" kern="1200">
                <a:solidFill>
                  <a:srgbClr val="FFFFFF"/>
                </a:solidFill>
                <a:effectLst/>
                <a:latin typeface="Arial"/>
                <a:ea typeface="Times New Roman"/>
                <a:cs typeface="+mn-cs"/>
              </a:rPr>
              <a:t>na celé podnikateľské prostredie</a:t>
            </a:r>
          </a:p>
          <a:p>
            <a:pPr marL="0" marR="0" indent="0" algn="ctr" defTabSz="914400" eaLnBrk="1" fontAlgn="base" latinLnBrk="0" hangingPunct="1">
              <a:lnSpc>
                <a:spcPct val="100000"/>
              </a:lnSpc>
              <a:spcBef>
                <a:spcPts val="0"/>
              </a:spcBef>
              <a:spcAft>
                <a:spcPts val="0"/>
              </a:spcAft>
              <a:buClrTx/>
              <a:buSzTx/>
              <a:buFontTx/>
              <a:buNone/>
              <a:tabLst/>
              <a:defRPr/>
            </a:pPr>
            <a:endParaRPr lang="sk-SK" sz="800" i="1" kern="1200">
              <a:solidFill>
                <a:srgbClr val="FFFFFF"/>
              </a:solidFill>
              <a:effectLst/>
              <a:latin typeface="Arial"/>
              <a:ea typeface="Times New Roman"/>
              <a:cs typeface="+mn-cs"/>
            </a:endParaRPr>
          </a:p>
        </xdr:txBody>
      </xdr:sp>
      <xdr:sp macro="" textlink="">
        <xdr:nvSpPr>
          <xdr:cNvPr id="209" name="Rectangle 3">
            <a:extLst>
              <a:ext uri="{FF2B5EF4-FFF2-40B4-BE49-F238E27FC236}">
                <a16:creationId xmlns:a16="http://schemas.microsoft.com/office/drawing/2014/main" id="{00000000-0008-0000-0300-00005C000000}"/>
              </a:ext>
            </a:extLst>
          </xdr:cNvPr>
          <xdr:cNvSpPr>
            <a:spLocks noChangeArrowheads="1"/>
          </xdr:cNvSpPr>
        </xdr:nvSpPr>
        <xdr:spPr bwMode="auto">
          <a:xfrm>
            <a:off x="2251868" y="21128570"/>
            <a:ext cx="1076491" cy="853641"/>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1000" b="1" kern="1200">
                <a:solidFill>
                  <a:srgbClr val="FFFFFF"/>
                </a:solidFill>
                <a:effectLst/>
                <a:latin typeface="Arial"/>
                <a:ea typeface="Times New Roman"/>
                <a:cs typeface="+mn-cs"/>
              </a:rPr>
              <a:t>Priame náklady</a:t>
            </a:r>
          </a:p>
          <a:p>
            <a:pPr marL="0" indent="0" algn="ctr" fontAlgn="base">
              <a:spcAft>
                <a:spcPts val="0"/>
              </a:spcAft>
            </a:pPr>
            <a:endParaRPr lang="sk-SK" sz="800" b="1" kern="1200">
              <a:solidFill>
                <a:srgbClr val="FFFFFF"/>
              </a:solidFill>
              <a:effectLst/>
              <a:latin typeface="Arial"/>
              <a:ea typeface="Times New Roman"/>
              <a:cs typeface="+mn-cs"/>
            </a:endParaRPr>
          </a:p>
          <a:p>
            <a:pPr marL="0" indent="0" algn="ctr" fontAlgn="base">
              <a:spcAft>
                <a:spcPts val="0"/>
              </a:spcAft>
            </a:pPr>
            <a:r>
              <a:rPr lang="sk-SK" sz="800" kern="1200">
                <a:solidFill>
                  <a:srgbClr val="FFFFFF"/>
                </a:solidFill>
                <a:effectLst/>
                <a:latin typeface="Arial"/>
                <a:ea typeface="Times New Roman"/>
                <a:cs typeface="+mn-cs"/>
              </a:rPr>
              <a:t> </a:t>
            </a:r>
            <a:r>
              <a:rPr lang="sk-SK" sz="800" kern="1200" baseline="0">
                <a:solidFill>
                  <a:srgbClr val="FFFFFF"/>
                </a:solidFill>
                <a:effectLst/>
                <a:latin typeface="Arial"/>
                <a:ea typeface="Times New Roman"/>
                <a:cs typeface="+mn-cs"/>
              </a:rPr>
              <a:t> Iné </a:t>
            </a:r>
            <a:r>
              <a:rPr lang="sk-SK" sz="800" kern="1200">
                <a:solidFill>
                  <a:srgbClr val="FFFFFF"/>
                </a:solidFill>
                <a:effectLst/>
                <a:latin typeface="Arial"/>
                <a:ea typeface="Times New Roman"/>
                <a:cs typeface="+mn-cs"/>
              </a:rPr>
              <a:t>poplatky</a:t>
            </a:r>
          </a:p>
          <a:p>
            <a:pPr marL="0" indent="0" algn="ctr" fontAlgn="base">
              <a:spcAft>
                <a:spcPts val="0"/>
              </a:spcAft>
            </a:pPr>
            <a:endParaRPr lang="sk-SK" sz="800" kern="1200">
              <a:solidFill>
                <a:srgbClr val="FFFFFF"/>
              </a:solidFill>
              <a:effectLst/>
              <a:latin typeface="Arial"/>
              <a:ea typeface="Times New Roman"/>
              <a:cs typeface="+mn-cs"/>
            </a:endParaRPr>
          </a:p>
          <a:p>
            <a:pPr algn="ctr" eaLnBrk="1" fontAlgn="base" latinLnBrk="0" hangingPunct="1"/>
            <a:r>
              <a:rPr lang="sk-SK" sz="1100">
                <a:effectLst/>
                <a:latin typeface="+mn-lt"/>
                <a:ea typeface="+mn-ea"/>
                <a:cs typeface="+mn-cs"/>
              </a:rPr>
              <a:t> </a:t>
            </a:r>
            <a:r>
              <a:rPr lang="sk-SK" sz="800" i="1" kern="1200">
                <a:solidFill>
                  <a:srgbClr val="FFFFFF"/>
                </a:solidFill>
                <a:effectLst/>
                <a:latin typeface="Arial"/>
                <a:ea typeface="Times New Roman"/>
                <a:cs typeface="+mn-cs"/>
              </a:rPr>
              <a:t>na celé podnikateľské prostredie</a:t>
            </a:r>
          </a:p>
        </xdr:txBody>
      </xdr:sp>
      <xdr:sp macro="" textlink="">
        <xdr:nvSpPr>
          <xdr:cNvPr id="210" name="Rectangle 3">
            <a:extLst>
              <a:ext uri="{FF2B5EF4-FFF2-40B4-BE49-F238E27FC236}">
                <a16:creationId xmlns:a16="http://schemas.microsoft.com/office/drawing/2014/main" id="{00000000-0008-0000-0300-00005D000000}"/>
              </a:ext>
            </a:extLst>
          </xdr:cNvPr>
          <xdr:cNvSpPr>
            <a:spLocks noChangeArrowheads="1"/>
          </xdr:cNvSpPr>
        </xdr:nvSpPr>
        <xdr:spPr bwMode="auto">
          <a:xfrm>
            <a:off x="3557622" y="21132806"/>
            <a:ext cx="1076491" cy="853641"/>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endParaRPr lang="sk-SK" sz="1000" b="1" kern="1200">
              <a:solidFill>
                <a:srgbClr val="FFFFFF"/>
              </a:solidFill>
              <a:effectLst/>
              <a:latin typeface="Arial"/>
              <a:ea typeface="Times New Roman"/>
              <a:cs typeface="+mn-cs"/>
            </a:endParaRPr>
          </a:p>
          <a:p>
            <a:pPr marL="0" indent="0" algn="ctr" fontAlgn="base">
              <a:spcAft>
                <a:spcPts val="0"/>
              </a:spcAft>
            </a:pPr>
            <a:r>
              <a:rPr lang="sk-SK" sz="1000" b="1" kern="1200">
                <a:solidFill>
                  <a:srgbClr val="FFFFFF"/>
                </a:solidFill>
                <a:effectLst/>
                <a:latin typeface="Arial"/>
                <a:ea typeface="Times New Roman"/>
                <a:cs typeface="+mn-cs"/>
              </a:rPr>
              <a:t>Nepriame náklady</a:t>
            </a:r>
          </a:p>
          <a:p>
            <a:pPr marL="0" indent="0" algn="ctr" fontAlgn="base">
              <a:spcAft>
                <a:spcPts val="0"/>
              </a:spcAft>
            </a:pPr>
            <a:endParaRPr lang="sk-SK" sz="800" kern="1200">
              <a:solidFill>
                <a:srgbClr val="FFFFFF"/>
              </a:solidFill>
              <a:effectLst/>
              <a:latin typeface="Arial"/>
              <a:ea typeface="Times New Roman"/>
              <a:cs typeface="+mn-cs"/>
            </a:endParaRPr>
          </a:p>
          <a:p>
            <a:pPr marL="0" indent="0" algn="ctr" fontAlgn="base">
              <a:spcAft>
                <a:spcPts val="0"/>
              </a:spcAft>
            </a:pPr>
            <a:r>
              <a:rPr lang="sk-SK" sz="800" kern="1200">
                <a:solidFill>
                  <a:srgbClr val="FFFFFF"/>
                </a:solidFill>
                <a:effectLst/>
                <a:latin typeface="Arial"/>
                <a:ea typeface="Times New Roman"/>
                <a:cs typeface="+mn-cs"/>
              </a:rPr>
              <a:t>Sankcie a pokuty</a:t>
            </a:r>
          </a:p>
          <a:p>
            <a:pPr marL="0" indent="0" algn="ctr" fontAlgn="base">
              <a:spcAft>
                <a:spcPts val="0"/>
              </a:spcAft>
            </a:pPr>
            <a:endParaRPr lang="sk-SK" sz="800" kern="1200">
              <a:solidFill>
                <a:srgbClr val="FFFFFF"/>
              </a:solidFill>
              <a:effectLst/>
              <a:latin typeface="Arial"/>
              <a:ea typeface="Times New Roman"/>
              <a:cs typeface="+mn-cs"/>
            </a:endParaRPr>
          </a:p>
          <a:p>
            <a:pPr marL="0" indent="0" algn="ctr" fontAlgn="base">
              <a:spcAft>
                <a:spcPts val="0"/>
              </a:spcAft>
            </a:pPr>
            <a:endParaRPr lang="sk-SK" sz="800" kern="1200">
              <a:solidFill>
                <a:srgbClr val="FFFFFF"/>
              </a:solidFill>
              <a:effectLst/>
              <a:latin typeface="Arial"/>
              <a:ea typeface="Times New Roman"/>
              <a:cs typeface="+mn-cs"/>
            </a:endParaRPr>
          </a:p>
          <a:p>
            <a:pPr marL="0" marR="0" lvl="0" indent="0" algn="ctr" defTabSz="914400" eaLnBrk="1" fontAlgn="base" latinLnBrk="0" hangingPunct="1">
              <a:lnSpc>
                <a:spcPct val="100000"/>
              </a:lnSpc>
              <a:spcBef>
                <a:spcPts val="0"/>
              </a:spcBef>
              <a:spcAft>
                <a:spcPts val="0"/>
              </a:spcAft>
              <a:buClrTx/>
              <a:buSzTx/>
              <a:buFontTx/>
              <a:buNone/>
              <a:tabLst/>
              <a:defRPr/>
            </a:pPr>
            <a:r>
              <a:rPr lang="sk-SK" sz="800" i="1" kern="1200">
                <a:solidFill>
                  <a:srgbClr val="FFFFFF"/>
                </a:solidFill>
                <a:effectLst/>
                <a:latin typeface="Arial"/>
                <a:ea typeface="Times New Roman"/>
                <a:cs typeface="+mn-cs"/>
              </a:rPr>
              <a:t> na celé podnikateľské prostredie</a:t>
            </a:r>
          </a:p>
          <a:p>
            <a:pPr marL="0" indent="0" algn="ctr" fontAlgn="base">
              <a:spcAft>
                <a:spcPts val="0"/>
              </a:spcAft>
            </a:pPr>
            <a:endParaRPr lang="en-US" sz="800" kern="1200">
              <a:solidFill>
                <a:srgbClr val="FFFFFF"/>
              </a:solidFill>
              <a:effectLst/>
              <a:latin typeface="Arial"/>
              <a:ea typeface="Times New Roman"/>
              <a:cs typeface="+mn-cs"/>
            </a:endParaRPr>
          </a:p>
        </xdr:txBody>
      </xdr:sp>
      <xdr:sp macro="" textlink="">
        <xdr:nvSpPr>
          <xdr:cNvPr id="211" name="BlokTextu 210">
            <a:extLst>
              <a:ext uri="{FF2B5EF4-FFF2-40B4-BE49-F238E27FC236}">
                <a16:creationId xmlns:a16="http://schemas.microsoft.com/office/drawing/2014/main" id="{00000000-0008-0000-0300-00005E000000}"/>
              </a:ext>
            </a:extLst>
          </xdr:cNvPr>
          <xdr:cNvSpPr txBox="1"/>
        </xdr:nvSpPr>
        <xdr:spPr>
          <a:xfrm>
            <a:off x="2014808" y="21396399"/>
            <a:ext cx="212404" cy="2539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sk-SK" sz="1100" b="1"/>
              <a:t>+</a:t>
            </a:r>
          </a:p>
        </xdr:txBody>
      </xdr:sp>
    </xdr:grpSp>
    <xdr:clientData/>
  </xdr:twoCellAnchor>
  <xdr:twoCellAnchor>
    <xdr:from>
      <xdr:col>15</xdr:col>
      <xdr:colOff>298450</xdr:colOff>
      <xdr:row>123</xdr:row>
      <xdr:rowOff>46498</xdr:rowOff>
    </xdr:from>
    <xdr:to>
      <xdr:col>15</xdr:col>
      <xdr:colOff>547062</xdr:colOff>
      <xdr:row>124</xdr:row>
      <xdr:rowOff>146632</xdr:rowOff>
    </xdr:to>
    <xdr:sp macro="" textlink="">
      <xdr:nvSpPr>
        <xdr:cNvPr id="213" name="BlokTextu 212">
          <a:extLst>
            <a:ext uri="{FF2B5EF4-FFF2-40B4-BE49-F238E27FC236}">
              <a16:creationId xmlns:a16="http://schemas.microsoft.com/office/drawing/2014/main" id="{00000000-0008-0000-0300-00005E000000}"/>
            </a:ext>
          </a:extLst>
        </xdr:cNvPr>
        <xdr:cNvSpPr txBox="1"/>
      </xdr:nvSpPr>
      <xdr:spPr>
        <a:xfrm>
          <a:off x="13907770" y="32759158"/>
          <a:ext cx="248612" cy="2677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sk-SK" sz="1100" b="1"/>
            <a:t>+</a:t>
          </a:r>
        </a:p>
      </xdr:txBody>
    </xdr:sp>
    <xdr:clientData/>
  </xdr:twoCellAnchor>
  <xdr:twoCellAnchor>
    <xdr:from>
      <xdr:col>17</xdr:col>
      <xdr:colOff>572770</xdr:colOff>
      <xdr:row>123</xdr:row>
      <xdr:rowOff>46498</xdr:rowOff>
    </xdr:from>
    <xdr:to>
      <xdr:col>17</xdr:col>
      <xdr:colOff>821382</xdr:colOff>
      <xdr:row>124</xdr:row>
      <xdr:rowOff>146632</xdr:rowOff>
    </xdr:to>
    <xdr:sp macro="" textlink="">
      <xdr:nvSpPr>
        <xdr:cNvPr id="214" name="BlokTextu 213">
          <a:extLst>
            <a:ext uri="{FF2B5EF4-FFF2-40B4-BE49-F238E27FC236}">
              <a16:creationId xmlns:a16="http://schemas.microsoft.com/office/drawing/2014/main" id="{00000000-0008-0000-0300-00005E000000}"/>
            </a:ext>
          </a:extLst>
        </xdr:cNvPr>
        <xdr:cNvSpPr txBox="1"/>
      </xdr:nvSpPr>
      <xdr:spPr>
        <a:xfrm>
          <a:off x="15431770" y="32759158"/>
          <a:ext cx="248612" cy="2677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sk-SK" sz="1100" b="1"/>
            <a:t>+</a:t>
          </a:r>
        </a:p>
      </xdr:txBody>
    </xdr:sp>
    <xdr:clientData/>
  </xdr:twoCellAnchor>
  <xdr:twoCellAnchor>
    <xdr:from>
      <xdr:col>18</xdr:col>
      <xdr:colOff>184150</xdr:colOff>
      <xdr:row>123</xdr:row>
      <xdr:rowOff>46498</xdr:rowOff>
    </xdr:from>
    <xdr:to>
      <xdr:col>18</xdr:col>
      <xdr:colOff>432762</xdr:colOff>
      <xdr:row>124</xdr:row>
      <xdr:rowOff>146632</xdr:rowOff>
    </xdr:to>
    <xdr:sp macro="" textlink="">
      <xdr:nvSpPr>
        <xdr:cNvPr id="215" name="BlokTextu 214">
          <a:extLst>
            <a:ext uri="{FF2B5EF4-FFF2-40B4-BE49-F238E27FC236}">
              <a16:creationId xmlns:a16="http://schemas.microsoft.com/office/drawing/2014/main" id="{00000000-0008-0000-0300-00005E000000}"/>
            </a:ext>
          </a:extLst>
        </xdr:cNvPr>
        <xdr:cNvSpPr txBox="1"/>
      </xdr:nvSpPr>
      <xdr:spPr>
        <a:xfrm>
          <a:off x="16963390" y="32759158"/>
          <a:ext cx="248612" cy="2677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sk-SK" sz="1100" b="1"/>
            <a:t>+</a:t>
          </a:r>
        </a:p>
      </xdr:txBody>
    </xdr:sp>
    <xdr:clientData/>
  </xdr:twoCellAnchor>
  <xdr:twoCellAnchor>
    <xdr:from>
      <xdr:col>17</xdr:col>
      <xdr:colOff>862330</xdr:colOff>
      <xdr:row>121</xdr:row>
      <xdr:rowOff>91677</xdr:rowOff>
    </xdr:from>
    <xdr:to>
      <xdr:col>18</xdr:col>
      <xdr:colOff>202090</xdr:colOff>
      <xdr:row>126</xdr:row>
      <xdr:rowOff>153477</xdr:rowOff>
    </xdr:to>
    <xdr:sp macro="" textlink="">
      <xdr:nvSpPr>
        <xdr:cNvPr id="217" name="Rectangle 3">
          <a:extLst>
            <a:ext uri="{FF2B5EF4-FFF2-40B4-BE49-F238E27FC236}">
              <a16:creationId xmlns:a16="http://schemas.microsoft.com/office/drawing/2014/main" id="{00000000-0008-0000-0300-00005D000000}"/>
            </a:ext>
          </a:extLst>
        </xdr:cNvPr>
        <xdr:cNvSpPr>
          <a:spLocks noChangeArrowheads="1"/>
        </xdr:cNvSpPr>
      </xdr:nvSpPr>
      <xdr:spPr bwMode="auto">
        <a:xfrm>
          <a:off x="15721330" y="32469057"/>
          <a:ext cx="1260000" cy="900000"/>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endParaRPr lang="sk-SK" sz="1000" b="1" kern="1200">
            <a:solidFill>
              <a:srgbClr val="FFFFFF"/>
            </a:solidFill>
            <a:effectLst/>
            <a:latin typeface="Arial"/>
            <a:ea typeface="Times New Roman"/>
            <a:cs typeface="+mn-cs"/>
          </a:endParaRPr>
        </a:p>
        <a:p>
          <a:pPr marL="0" indent="0" algn="ctr" fontAlgn="base">
            <a:spcAft>
              <a:spcPts val="0"/>
            </a:spcAft>
          </a:pPr>
          <a:r>
            <a:rPr lang="sk-SK" sz="1000" b="1" kern="1200">
              <a:solidFill>
                <a:srgbClr val="FFFFFF"/>
              </a:solidFill>
              <a:effectLst/>
              <a:latin typeface="Arial"/>
              <a:ea typeface="Times New Roman"/>
              <a:cs typeface="+mn-cs"/>
            </a:rPr>
            <a:t>Nepriame náklady</a:t>
          </a:r>
        </a:p>
        <a:p>
          <a:pPr marL="0" indent="0" algn="ctr" fontAlgn="base">
            <a:spcAft>
              <a:spcPts val="0"/>
            </a:spcAft>
          </a:pPr>
          <a:endParaRPr lang="sk-SK" sz="800" kern="1200">
            <a:solidFill>
              <a:srgbClr val="FFFFFF"/>
            </a:solidFill>
            <a:effectLst/>
            <a:latin typeface="Arial"/>
            <a:ea typeface="Times New Roman"/>
            <a:cs typeface="+mn-cs"/>
          </a:endParaRPr>
        </a:p>
        <a:p>
          <a:pPr marL="0" indent="0" algn="ctr" fontAlgn="base">
            <a:spcAft>
              <a:spcPts val="0"/>
            </a:spcAft>
          </a:pPr>
          <a:r>
            <a:rPr lang="sk-SK" sz="800" kern="1200">
              <a:solidFill>
                <a:srgbClr val="FFFFFF"/>
              </a:solidFill>
              <a:effectLst/>
              <a:latin typeface="Arial"/>
              <a:ea typeface="Times New Roman"/>
              <a:cs typeface="+mn-cs"/>
            </a:rPr>
            <a:t>Sankcie a pokuty</a:t>
          </a:r>
        </a:p>
        <a:p>
          <a:pPr marL="0" indent="0" algn="ctr" fontAlgn="base">
            <a:spcAft>
              <a:spcPts val="0"/>
            </a:spcAft>
          </a:pPr>
          <a:endParaRPr lang="sk-SK" sz="800" kern="1200">
            <a:solidFill>
              <a:srgbClr val="FFFFFF"/>
            </a:solidFill>
            <a:effectLst/>
            <a:latin typeface="Arial"/>
            <a:ea typeface="Times New Roman"/>
            <a:cs typeface="+mn-cs"/>
          </a:endParaRPr>
        </a:p>
        <a:p>
          <a:pPr marL="0" indent="0" algn="ctr" fontAlgn="base">
            <a:spcAft>
              <a:spcPts val="0"/>
            </a:spcAft>
          </a:pPr>
          <a:endParaRPr lang="sk-SK" sz="800" kern="1200">
            <a:solidFill>
              <a:srgbClr val="FFFFFF"/>
            </a:solidFill>
            <a:effectLst/>
            <a:latin typeface="Arial"/>
            <a:ea typeface="Times New Roman"/>
            <a:cs typeface="+mn-cs"/>
          </a:endParaRPr>
        </a:p>
        <a:p>
          <a:pPr marL="0" marR="0" lvl="0" indent="0" algn="ctr" defTabSz="914400" eaLnBrk="1" fontAlgn="base" latinLnBrk="0" hangingPunct="1">
            <a:lnSpc>
              <a:spcPct val="100000"/>
            </a:lnSpc>
            <a:spcBef>
              <a:spcPts val="0"/>
            </a:spcBef>
            <a:spcAft>
              <a:spcPts val="0"/>
            </a:spcAft>
            <a:buClrTx/>
            <a:buSzTx/>
            <a:buFontTx/>
            <a:buNone/>
            <a:tabLst/>
            <a:defRPr/>
          </a:pPr>
          <a:r>
            <a:rPr lang="sk-SK" sz="800" i="1" kern="1200">
              <a:solidFill>
                <a:srgbClr val="FFFFFF"/>
              </a:solidFill>
              <a:effectLst/>
              <a:latin typeface="Arial"/>
              <a:ea typeface="Times New Roman"/>
              <a:cs typeface="+mn-cs"/>
            </a:rPr>
            <a:t> na celé podnikateľské prostredie</a:t>
          </a:r>
        </a:p>
        <a:p>
          <a:pPr marL="0" indent="0" algn="ctr" fontAlgn="base">
            <a:spcAft>
              <a:spcPts val="0"/>
            </a:spcAft>
          </a:pPr>
          <a:endParaRPr lang="en-US" sz="800" kern="1200">
            <a:solidFill>
              <a:srgbClr val="FFFFFF"/>
            </a:solidFill>
            <a:effectLst/>
            <a:latin typeface="Arial"/>
            <a:ea typeface="Times New Roman"/>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gajdosikova\Pl&#225;n%20obnovy\Goldplating\Priloha%203b%20Kalkula&#269;ka%20nakladov%20PP%20-%20GP_22_8_JG_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lá kalkulačka"/>
      <sheetName val="Krok 1- Kalkulačka "/>
      <sheetName val="Krok 2- Tabuľky na skopírovanie"/>
      <sheetName val="Vysvetlivky ku kroku 1"/>
      <sheetName val="Dotknuté subjekty"/>
      <sheetName val="vysvetlivky - kalkulačka D.2"/>
      <sheetName val="vstupy"/>
      <sheetName val="Krok 2- Tabuľky na skopírov_1"/>
    </sheetNames>
    <sheetDataSet>
      <sheetData sheetId="0"/>
      <sheetData sheetId="1"/>
      <sheetData sheetId="2"/>
      <sheetData sheetId="3"/>
      <sheetData sheetId="4"/>
      <sheetData sheetId="5"/>
      <sheetData sheetId="6">
        <row r="3">
          <cell r="B3" t="str">
            <v>Vyberte frekvenciu</v>
          </cell>
          <cell r="C3"/>
        </row>
        <row r="4">
          <cell r="B4" t="str">
            <v>1-krát ročne</v>
          </cell>
          <cell r="C4">
            <v>1</v>
          </cell>
        </row>
        <row r="5">
          <cell r="B5" t="str">
            <v>2-krát ročne (polročne)</v>
          </cell>
          <cell r="C5">
            <v>2</v>
          </cell>
        </row>
        <row r="6">
          <cell r="B6" t="str">
            <v>3-krát ročne</v>
          </cell>
          <cell r="C6">
            <v>3</v>
          </cell>
        </row>
        <row r="7">
          <cell r="B7" t="str">
            <v>4-krát ročne (štvrťročne)</v>
          </cell>
          <cell r="C7">
            <v>4</v>
          </cell>
        </row>
        <row r="8">
          <cell r="B8" t="str">
            <v>mesačne</v>
          </cell>
          <cell r="C8">
            <v>12</v>
          </cell>
        </row>
        <row r="9">
          <cell r="B9" t="str">
            <v>týždenne</v>
          </cell>
          <cell r="C9">
            <v>52</v>
          </cell>
        </row>
        <row r="10">
          <cell r="B10" t="str">
            <v>každé 2 roky</v>
          </cell>
          <cell r="C10">
            <v>0.5</v>
          </cell>
        </row>
        <row r="11">
          <cell r="B11" t="str">
            <v>každé 3 roky</v>
          </cell>
          <cell r="C11">
            <v>0.33</v>
          </cell>
        </row>
        <row r="12">
          <cell r="B12" t="str">
            <v>každé 4 roky</v>
          </cell>
          <cell r="C12">
            <v>0.25</v>
          </cell>
        </row>
        <row r="13">
          <cell r="B13" t="str">
            <v>každých 5 rokov</v>
          </cell>
          <cell r="C13">
            <v>0.2</v>
          </cell>
        </row>
        <row r="14">
          <cell r="B14" t="str">
            <v>jednorazovo</v>
          </cell>
          <cell r="C14">
            <v>0.25</v>
          </cell>
        </row>
        <row r="15">
          <cell r="B15" t="str">
            <v>nepravidelne</v>
          </cell>
          <cell r="C15">
            <v>1</v>
          </cell>
        </row>
        <row r="34">
          <cell r="B34" t="str">
            <v>Vyber</v>
          </cell>
          <cell r="C34">
            <v>0</v>
          </cell>
        </row>
        <row r="35">
          <cell r="B35" t="str">
            <v>áno, možné</v>
          </cell>
          <cell r="C35">
            <v>0</v>
          </cell>
        </row>
        <row r="36">
          <cell r="B36" t="str">
            <v>nie</v>
          </cell>
          <cell r="C36">
            <v>60</v>
          </cell>
        </row>
      </sheetData>
      <sheetData sheetId="7"/>
    </sheetDataSet>
  </externalBook>
</externalLink>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
  <dimension ref="A1:W27"/>
  <sheetViews>
    <sheetView showGridLines="0" zoomScale="80" zoomScaleNormal="80" workbookViewId="0">
      <selection activeCell="C20" sqref="C20"/>
    </sheetView>
  </sheetViews>
  <sheetFormatPr defaultColWidth="9.140625" defaultRowHeight="12.75" x14ac:dyDescent="0.2"/>
  <cols>
    <col min="1" max="1" width="2.140625" style="3" customWidth="1"/>
    <col min="2" max="2" width="35" style="3" customWidth="1"/>
    <col min="3" max="3" width="9.85546875" style="13" customWidth="1"/>
    <col min="4" max="4" width="21" style="14" customWidth="1"/>
    <col min="5" max="5" width="21.42578125" style="3" customWidth="1"/>
    <col min="6" max="6" width="22.140625" style="3" customWidth="1"/>
    <col min="7" max="7" width="18.28515625" style="3" customWidth="1"/>
    <col min="8" max="8" width="18.7109375" style="3" customWidth="1"/>
    <col min="9" max="9" width="15.7109375" style="3" hidden="1" customWidth="1"/>
    <col min="10" max="10" width="13.28515625" style="3" hidden="1" customWidth="1"/>
    <col min="11" max="11" width="21.28515625" style="3" hidden="1" customWidth="1"/>
    <col min="12" max="18" width="14.28515625" style="3" hidden="1" customWidth="1"/>
    <col min="19" max="20" width="21.42578125" style="3" customWidth="1"/>
    <col min="21" max="21" width="9.42578125" style="3" customWidth="1"/>
    <col min="22" max="22" width="9.140625" style="3" customWidth="1"/>
    <col min="23" max="16384" width="9.140625" style="3"/>
  </cols>
  <sheetData>
    <row r="1" spans="1:23" ht="13.5" thickBot="1" x14ac:dyDescent="0.25"/>
    <row r="2" spans="1:23" ht="46.5" customHeight="1" x14ac:dyDescent="0.2">
      <c r="B2" s="355" t="s">
        <v>22</v>
      </c>
      <c r="C2" s="356"/>
      <c r="D2" s="33" t="s">
        <v>26</v>
      </c>
      <c r="E2" s="34" t="s">
        <v>14</v>
      </c>
    </row>
    <row r="3" spans="1:23" ht="24.75" customHeight="1" x14ac:dyDescent="0.2">
      <c r="B3" s="349" t="s">
        <v>23</v>
      </c>
      <c r="C3" s="350"/>
      <c r="D3" s="44">
        <f>SUM(M11:M13)</f>
        <v>0</v>
      </c>
      <c r="E3" s="35">
        <f>SUM(N11:N13)</f>
        <v>0</v>
      </c>
    </row>
    <row r="4" spans="1:23" ht="24.75" customHeight="1" x14ac:dyDescent="0.2">
      <c r="B4" s="351" t="s">
        <v>24</v>
      </c>
      <c r="C4" s="352"/>
      <c r="D4" s="45">
        <f>SUM(O11:O13)</f>
        <v>0</v>
      </c>
      <c r="E4" s="36">
        <f>SUM(P11:P13)</f>
        <v>0</v>
      </c>
    </row>
    <row r="5" spans="1:23" ht="24.75" customHeight="1" x14ac:dyDescent="0.2">
      <c r="B5" s="353" t="s">
        <v>25</v>
      </c>
      <c r="C5" s="354"/>
      <c r="D5" s="46">
        <f>SUM(K11:K13)</f>
        <v>0</v>
      </c>
      <c r="E5" s="37">
        <f>SUM(L11:L13)</f>
        <v>0</v>
      </c>
    </row>
    <row r="6" spans="1:23" ht="32.25" customHeight="1" thickBot="1" x14ac:dyDescent="0.25">
      <c r="B6" s="38" t="s">
        <v>15</v>
      </c>
      <c r="C6" s="39"/>
      <c r="D6" s="47">
        <f>SUM(Q11:Q13)</f>
        <v>0</v>
      </c>
      <c r="E6" s="40">
        <f>SUM(R11:R13)</f>
        <v>0</v>
      </c>
    </row>
    <row r="8" spans="1:23" s="6" customFormat="1" ht="13.5" thickBot="1" x14ac:dyDescent="0.25">
      <c r="A8" s="7"/>
      <c r="B8" s="337" t="s">
        <v>13</v>
      </c>
      <c r="C8" s="337"/>
      <c r="D8" s="26">
        <v>835</v>
      </c>
      <c r="E8" s="4"/>
      <c r="F8" s="4"/>
      <c r="G8" s="4"/>
      <c r="H8" s="4"/>
      <c r="I8" s="4"/>
      <c r="J8" s="4"/>
      <c r="K8" s="4"/>
      <c r="L8" s="5"/>
      <c r="M8" s="4"/>
      <c r="N8" s="4"/>
      <c r="O8" s="4"/>
      <c r="P8" s="4"/>
      <c r="Q8" s="5"/>
      <c r="R8" s="5"/>
    </row>
    <row r="9" spans="1:23" s="6" customFormat="1" ht="20.25" customHeight="1" x14ac:dyDescent="0.2">
      <c r="A9" s="7"/>
      <c r="B9" s="338" t="s">
        <v>29</v>
      </c>
      <c r="C9" s="339"/>
      <c r="D9" s="339"/>
      <c r="E9" s="340" t="s">
        <v>27</v>
      </c>
      <c r="F9" s="340" t="s">
        <v>28</v>
      </c>
      <c r="G9" s="333" t="s">
        <v>34</v>
      </c>
      <c r="H9" s="335" t="s">
        <v>12</v>
      </c>
      <c r="I9" s="371" t="s">
        <v>12</v>
      </c>
      <c r="J9" s="373" t="s">
        <v>0</v>
      </c>
    </row>
    <row r="10" spans="1:23" s="12" customFormat="1" ht="60" customHeight="1" thickBot="1" x14ac:dyDescent="0.25">
      <c r="A10" s="24"/>
      <c r="B10" s="342" t="s">
        <v>30</v>
      </c>
      <c r="C10" s="343"/>
      <c r="D10" s="27" t="s">
        <v>31</v>
      </c>
      <c r="E10" s="341"/>
      <c r="F10" s="341"/>
      <c r="G10" s="334"/>
      <c r="H10" s="336"/>
      <c r="I10" s="372"/>
      <c r="J10" s="374"/>
      <c r="K10" s="25"/>
      <c r="L10" s="23"/>
      <c r="S10" s="20"/>
    </row>
    <row r="11" spans="1:23" s="17" customFormat="1" x14ac:dyDescent="0.2">
      <c r="A11" s="15"/>
      <c r="B11" s="41" t="s">
        <v>37</v>
      </c>
      <c r="C11" s="30">
        <f>IFERROR(VLOOKUP(B11,vstupy!#REF!,2,FALSE),0)</f>
        <v>0</v>
      </c>
      <c r="D11" s="357">
        <v>0</v>
      </c>
      <c r="E11" s="359">
        <v>0</v>
      </c>
      <c r="F11" s="359">
        <v>0</v>
      </c>
      <c r="G11" s="357">
        <v>0</v>
      </c>
      <c r="H11" s="361" t="s">
        <v>36</v>
      </c>
      <c r="I11" s="363">
        <f>VLOOKUP(H11,vstupy!$B$3:$C$14,2,FALSE)</f>
        <v>0</v>
      </c>
      <c r="J11" s="365">
        <f>IF(D11=0,SUM(C11:C13),D11)</f>
        <v>0</v>
      </c>
      <c r="K11" s="367">
        <f>IF(I11&gt;0.9,($D$8/160)*(J11/60)*I11,($D$8/160)*(J11/60)*1)</f>
        <v>0</v>
      </c>
      <c r="L11" s="370">
        <f>K11*G11</f>
        <v>0</v>
      </c>
      <c r="M11" s="344">
        <f>IF(I11&gt;0.9,E11*I11,E11*1)</f>
        <v>0</v>
      </c>
      <c r="N11" s="347">
        <f>M11*G11</f>
        <v>0</v>
      </c>
      <c r="O11" s="344">
        <f>IF(I11&gt;0.9,I11*F11,F11*1)</f>
        <v>0</v>
      </c>
      <c r="P11" s="347">
        <f>O11*G11</f>
        <v>0</v>
      </c>
      <c r="Q11" s="348">
        <f>M11+O11+K11</f>
        <v>0</v>
      </c>
      <c r="R11" s="347">
        <f>L11+N11+P11</f>
        <v>0</v>
      </c>
      <c r="S11" s="16"/>
      <c r="W11" s="18"/>
    </row>
    <row r="12" spans="1:23" s="17" customFormat="1" x14ac:dyDescent="0.2">
      <c r="B12" s="41" t="s">
        <v>37</v>
      </c>
      <c r="C12" s="30">
        <f>IFERROR(VLOOKUP(B12,vstupy!#REF!,2,FALSE),0)</f>
        <v>0</v>
      </c>
      <c r="D12" s="357"/>
      <c r="E12" s="359"/>
      <c r="F12" s="359"/>
      <c r="G12" s="357"/>
      <c r="H12" s="361"/>
      <c r="I12" s="363"/>
      <c r="J12" s="365"/>
      <c r="K12" s="368"/>
      <c r="L12" s="370"/>
      <c r="M12" s="345"/>
      <c r="N12" s="347"/>
      <c r="O12" s="345"/>
      <c r="P12" s="347"/>
      <c r="Q12" s="348"/>
      <c r="R12" s="347"/>
    </row>
    <row r="13" spans="1:23" s="17" customFormat="1" ht="13.5" thickBot="1" x14ac:dyDescent="0.25">
      <c r="B13" s="42" t="s">
        <v>37</v>
      </c>
      <c r="C13" s="31">
        <f>IFERROR(VLOOKUP(B13,vstupy!#REF!,2,FALSE),0)</f>
        <v>0</v>
      </c>
      <c r="D13" s="358"/>
      <c r="E13" s="360"/>
      <c r="F13" s="360"/>
      <c r="G13" s="358"/>
      <c r="H13" s="362"/>
      <c r="I13" s="364"/>
      <c r="J13" s="366"/>
      <c r="K13" s="369"/>
      <c r="L13" s="370"/>
      <c r="M13" s="346"/>
      <c r="N13" s="347"/>
      <c r="O13" s="346"/>
      <c r="P13" s="347"/>
      <c r="Q13" s="348"/>
      <c r="R13" s="347"/>
      <c r="T13" s="22"/>
    </row>
    <row r="14" spans="1:23" x14ac:dyDescent="0.2">
      <c r="T14" s="21"/>
    </row>
    <row r="20" spans="3:4" x14ac:dyDescent="0.2">
      <c r="D20" s="32"/>
    </row>
    <row r="23" spans="3:4" x14ac:dyDescent="0.2">
      <c r="C23" s="3"/>
      <c r="D23" s="3"/>
    </row>
    <row r="24" spans="3:4" x14ac:dyDescent="0.2">
      <c r="C24" s="3"/>
      <c r="D24" s="3"/>
    </row>
    <row r="25" spans="3:4" x14ac:dyDescent="0.2">
      <c r="C25" s="3"/>
      <c r="D25" s="3"/>
    </row>
    <row r="26" spans="3:4" x14ac:dyDescent="0.2">
      <c r="C26" s="3"/>
      <c r="D26" s="3"/>
    </row>
    <row r="27" spans="3:4" x14ac:dyDescent="0.2">
      <c r="C27" s="3"/>
      <c r="D27" s="3"/>
    </row>
  </sheetData>
  <customSheetViews>
    <customSheetView guid="{9B3BAD7C-18FA-4BA1-ADC7-FF0E752CBBB8}" scale="80" showGridLines="0" hiddenColumns="1" state="hidden">
      <selection activeCell="C20" sqref="C20"/>
      <pageMargins left="0.7" right="0.7" top="0.75" bottom="0.75" header="0.3" footer="0.3"/>
      <pageSetup orientation="portrait" r:id="rId1"/>
    </customSheetView>
  </customSheetViews>
  <mergeCells count="28">
    <mergeCell ref="B3:C3"/>
    <mergeCell ref="B4:C4"/>
    <mergeCell ref="B5:C5"/>
    <mergeCell ref="B2:C2"/>
    <mergeCell ref="N11:N13"/>
    <mergeCell ref="D11:D13"/>
    <mergeCell ref="E11:E13"/>
    <mergeCell ref="F11:F13"/>
    <mergeCell ref="G11:G13"/>
    <mergeCell ref="H11:H13"/>
    <mergeCell ref="I11:I13"/>
    <mergeCell ref="J11:J13"/>
    <mergeCell ref="K11:K13"/>
    <mergeCell ref="L11:L13"/>
    <mergeCell ref="I9:I10"/>
    <mergeCell ref="J9:J10"/>
    <mergeCell ref="O11:O13"/>
    <mergeCell ref="P11:P13"/>
    <mergeCell ref="Q11:Q13"/>
    <mergeCell ref="R11:R13"/>
    <mergeCell ref="M11:M13"/>
    <mergeCell ref="G9:G10"/>
    <mergeCell ref="H9:H10"/>
    <mergeCell ref="B8:C8"/>
    <mergeCell ref="B9:D9"/>
    <mergeCell ref="E9:E10"/>
    <mergeCell ref="F9:F10"/>
    <mergeCell ref="B10:C10"/>
  </mergeCells>
  <pageMargins left="0.7" right="0.7" top="0.75" bottom="0.75" header="0.3" footer="0.3"/>
  <pageSetup orientation="portrait"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vstupy!$B$3:$B$14</xm:f>
          </x14:formula1>
          <xm:sqref>H11:H13</xm:sqref>
        </x14:dataValidation>
        <x14:dataValidation type="list" allowBlank="1" showInputMessage="1" showErrorMessage="1">
          <x14:formula1>
            <xm:f>vstupy!#REF!</xm:f>
          </x14:formula1>
          <xm:sqref>B11:B13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2">
    <pageSetUpPr fitToPage="1"/>
  </sheetPr>
  <dimension ref="A1:EE204"/>
  <sheetViews>
    <sheetView showGridLines="0" tabSelected="1" topLeftCell="B1" zoomScale="70" zoomScaleNormal="70" workbookViewId="0">
      <selection activeCell="C7" sqref="C7:C8"/>
    </sheetView>
  </sheetViews>
  <sheetFormatPr defaultColWidth="9.140625" defaultRowHeight="12.75" outlineLevelCol="1" x14ac:dyDescent="0.2"/>
  <cols>
    <col min="1" max="1" width="2.140625" style="3" hidden="1" customWidth="1"/>
    <col min="2" max="2" width="7.85546875" style="3" customWidth="1"/>
    <col min="3" max="3" width="34.42578125" style="13" customWidth="1"/>
    <col min="4" max="4" width="10.140625" style="13" customWidth="1"/>
    <col min="5" max="5" width="12.140625" style="13" customWidth="1"/>
    <col min="6" max="6" width="25.7109375" style="91" customWidth="1"/>
    <col min="7" max="7" width="10" style="91" customWidth="1"/>
    <col min="8" max="8" width="13" style="91" customWidth="1"/>
    <col min="9" max="9" width="13" style="91" hidden="1" customWidth="1" outlineLevel="1"/>
    <col min="10" max="10" width="14.85546875" style="91" hidden="1" customWidth="1" outlineLevel="1"/>
    <col min="11" max="11" width="18.7109375" style="13" customWidth="1" collapsed="1"/>
    <col min="12" max="12" width="9.7109375" style="13" customWidth="1"/>
    <col min="13" max="13" width="16.5703125" style="135" hidden="1" customWidth="1" outlineLevel="1"/>
    <col min="14" max="14" width="16" style="91" customWidth="1" collapsed="1"/>
    <col min="15" max="15" width="27" style="13" customWidth="1"/>
    <col min="16" max="16" width="17.28515625" style="13" customWidth="1"/>
    <col min="17" max="17" width="10.85546875" style="13" customWidth="1"/>
    <col min="18" max="18" width="15.5703125" style="3" hidden="1" customWidth="1"/>
    <col min="19" max="19" width="15.5703125" style="13" customWidth="1"/>
    <col min="20" max="20" width="12.28515625" style="3" customWidth="1"/>
    <col min="21" max="21" width="12.42578125" style="3" customWidth="1"/>
    <col min="22" max="22" width="14.85546875" style="3" hidden="1" customWidth="1" outlineLevel="1"/>
    <col min="23" max="23" width="14.7109375" style="13" customWidth="1" collapsed="1"/>
    <col min="24" max="24" width="43.28515625" style="14" customWidth="1"/>
    <col min="25" max="25" width="15.85546875" style="206" customWidth="1"/>
    <col min="26" max="26" width="13.140625" style="195" hidden="1" customWidth="1" outlineLevel="1"/>
    <col min="27" max="27" width="13.28515625" style="14" customWidth="1" collapsed="1"/>
    <col min="28" max="28" width="16.140625" style="195" hidden="1" customWidth="1" outlineLevel="1"/>
    <col min="29" max="29" width="16.7109375" style="192" hidden="1" customWidth="1" outlineLevel="1"/>
    <col min="30" max="30" width="17.7109375" style="3" customWidth="1" collapsed="1"/>
    <col min="31" max="31" width="24.7109375" style="141" hidden="1" customWidth="1" outlineLevel="1"/>
    <col min="32" max="61" width="26" style="141" hidden="1" customWidth="1" outlineLevel="1"/>
    <col min="62" max="62" width="18.28515625" style="141" hidden="1" customWidth="1" outlineLevel="1"/>
    <col min="63" max="89" width="26" style="141" hidden="1" customWidth="1" outlineLevel="1"/>
    <col min="90" max="90" width="26" style="142" hidden="1" customWidth="1" outlineLevel="1"/>
    <col min="91" max="101" width="26" style="141" hidden="1" customWidth="1" outlineLevel="1"/>
    <col min="102" max="102" width="26" hidden="1" customWidth="1" outlineLevel="1"/>
    <col min="103" max="113" width="26" style="141" hidden="1" customWidth="1" outlineLevel="1"/>
    <col min="114" max="114" width="26" hidden="1" customWidth="1" outlineLevel="1"/>
    <col min="115" max="120" width="26" style="141" hidden="1" customWidth="1" outlineLevel="1"/>
    <col min="121" max="121" width="12.42578125" style="141" hidden="1" customWidth="1" outlineLevel="1"/>
    <col min="122" max="126" width="26" style="141" hidden="1" customWidth="1" outlineLevel="1"/>
    <col min="127" max="127" width="12.42578125" style="141" hidden="1" customWidth="1" outlineLevel="1"/>
    <col min="128" max="132" width="26" style="141" hidden="1" customWidth="1" outlineLevel="1"/>
    <col min="133" max="133" width="12.42578125" style="141" hidden="1" customWidth="1" outlineLevel="1"/>
    <col min="134" max="134" width="18.7109375" style="3" hidden="1" customWidth="1" outlineLevel="1"/>
    <col min="135" max="135" width="9.140625" style="3" collapsed="1"/>
    <col min="136" max="136" width="9.140625" style="3"/>
    <col min="137" max="137" width="9.140625" style="3" customWidth="1"/>
    <col min="138" max="16384" width="9.140625" style="3"/>
  </cols>
  <sheetData>
    <row r="1" spans="1:134" ht="8.25" customHeight="1" x14ac:dyDescent="0.2"/>
    <row r="2" spans="1:134" ht="20.25" x14ac:dyDescent="0.3">
      <c r="B2" s="284"/>
      <c r="C2" s="284" t="s">
        <v>83</v>
      </c>
      <c r="K2" s="91"/>
      <c r="L2" s="91"/>
      <c r="CL2" s="143"/>
    </row>
    <row r="3" spans="1:134" ht="15" x14ac:dyDescent="0.2">
      <c r="B3" s="32"/>
      <c r="C3" s="32" t="s">
        <v>129</v>
      </c>
      <c r="K3" s="91"/>
      <c r="L3" s="91"/>
      <c r="N3" s="111"/>
      <c r="O3" s="3"/>
      <c r="P3" s="3"/>
      <c r="Q3" s="3"/>
      <c r="S3" s="3"/>
      <c r="W3" s="3"/>
      <c r="X3" s="3"/>
      <c r="Z3" s="196"/>
      <c r="AA3" s="3"/>
      <c r="AB3" s="196"/>
      <c r="CL3" s="143"/>
    </row>
    <row r="4" spans="1:134" s="6" customFormat="1" ht="12.75" customHeight="1" thickBot="1" x14ac:dyDescent="0.25">
      <c r="A4" s="7"/>
      <c r="B4" s="481"/>
      <c r="C4" s="481"/>
      <c r="D4" s="285"/>
      <c r="E4" s="285"/>
      <c r="F4" s="286"/>
      <c r="G4" s="110"/>
      <c r="H4" s="110"/>
      <c r="I4" s="110"/>
      <c r="J4" s="110"/>
      <c r="K4" s="75"/>
      <c r="L4" s="75"/>
      <c r="M4" s="136"/>
      <c r="N4" s="110"/>
      <c r="O4" s="75"/>
      <c r="P4" s="75"/>
      <c r="Q4" s="260"/>
      <c r="R4" s="4"/>
      <c r="S4" s="233"/>
      <c r="T4" s="4"/>
      <c r="U4" s="4"/>
      <c r="V4" s="4"/>
      <c r="W4" s="75"/>
      <c r="X4" s="26"/>
      <c r="Y4" s="207"/>
      <c r="Z4" s="197"/>
      <c r="AA4" s="26"/>
      <c r="AB4" s="197"/>
      <c r="AC4" s="201"/>
      <c r="AD4" s="4"/>
      <c r="AE4" s="144"/>
      <c r="AF4" s="144"/>
      <c r="AG4" s="231"/>
      <c r="AH4" s="144"/>
      <c r="AI4" s="144"/>
      <c r="AJ4" s="144"/>
      <c r="AK4" s="144"/>
      <c r="AL4" s="145"/>
      <c r="AM4" s="145"/>
      <c r="AN4" s="144"/>
      <c r="AO4" s="144"/>
      <c r="AP4" s="144"/>
      <c r="AQ4" s="144"/>
      <c r="AR4" s="144"/>
      <c r="AS4" s="144"/>
      <c r="AT4" s="144"/>
      <c r="AU4" s="144"/>
      <c r="AV4" s="145"/>
      <c r="AW4" s="145"/>
      <c r="AX4" s="144"/>
      <c r="AY4" s="144"/>
      <c r="AZ4" s="146"/>
      <c r="BA4" s="146"/>
      <c r="BB4" s="146"/>
      <c r="BC4" s="146"/>
      <c r="BD4" s="146"/>
      <c r="BE4" s="146"/>
      <c r="BF4" s="146"/>
      <c r="BG4" s="146"/>
      <c r="BH4" s="146"/>
      <c r="BI4" s="146"/>
      <c r="BJ4" s="146"/>
      <c r="BK4" s="144"/>
      <c r="BL4" s="144"/>
      <c r="BM4" s="144"/>
      <c r="BN4" s="144"/>
      <c r="BO4" s="144"/>
      <c r="BP4" s="144"/>
      <c r="BQ4" s="145"/>
      <c r="BR4" s="145"/>
      <c r="BS4" s="144"/>
      <c r="BT4" s="144"/>
      <c r="BU4" s="146"/>
      <c r="BV4" s="146"/>
      <c r="BW4" s="146"/>
      <c r="BX4" s="146"/>
      <c r="BY4" s="146"/>
      <c r="BZ4" s="146"/>
      <c r="CA4" s="146"/>
      <c r="CB4" s="146"/>
      <c r="CC4" s="146"/>
      <c r="CD4" s="146"/>
      <c r="CE4" s="146"/>
      <c r="CF4" s="144"/>
      <c r="CG4" s="144"/>
      <c r="CH4" s="144"/>
      <c r="CI4" s="145"/>
      <c r="CJ4" s="144"/>
      <c r="CK4" s="144"/>
      <c r="CL4" s="147"/>
      <c r="CM4" s="146"/>
      <c r="CN4" s="146"/>
      <c r="CO4" s="146"/>
      <c r="CP4" s="146"/>
      <c r="CQ4" s="146"/>
      <c r="CR4" s="146"/>
      <c r="CS4" s="146"/>
      <c r="CT4" s="146"/>
      <c r="CU4" s="146"/>
      <c r="CV4" s="146"/>
      <c r="CW4" s="146"/>
      <c r="CX4"/>
      <c r="CY4" s="146"/>
      <c r="CZ4" s="146"/>
      <c r="DA4" s="146"/>
      <c r="DB4" s="146"/>
      <c r="DC4" s="146"/>
      <c r="DD4" s="146"/>
      <c r="DE4" s="146"/>
      <c r="DF4" s="146"/>
      <c r="DG4" s="146"/>
      <c r="DH4" s="146"/>
      <c r="DI4" s="146"/>
      <c r="DJ4"/>
      <c r="DK4" s="146"/>
      <c r="DL4" s="146"/>
      <c r="DM4" s="146"/>
      <c r="DN4" s="146"/>
      <c r="DO4" s="146"/>
      <c r="DP4" s="146"/>
      <c r="DQ4" s="146"/>
      <c r="DR4" s="141"/>
      <c r="DS4" s="141"/>
      <c r="DT4" s="141"/>
      <c r="DU4" s="141"/>
      <c r="DV4" s="141"/>
      <c r="DW4" s="146"/>
      <c r="DX4" s="146"/>
      <c r="DY4" s="146"/>
      <c r="DZ4" s="146"/>
      <c r="EA4" s="146"/>
      <c r="EB4" s="146"/>
      <c r="EC4" s="146"/>
    </row>
    <row r="5" spans="1:134" s="6" customFormat="1" ht="15.75" customHeight="1" thickBot="1" x14ac:dyDescent="0.25">
      <c r="A5" s="7"/>
      <c r="B5" s="287"/>
      <c r="C5" s="457" t="s">
        <v>300</v>
      </c>
      <c r="D5" s="457"/>
      <c r="E5" s="458"/>
      <c r="F5" s="458"/>
      <c r="G5" s="124">
        <v>1947.65</v>
      </c>
      <c r="H5" s="124"/>
      <c r="I5" s="124"/>
      <c r="J5" s="124"/>
      <c r="K5" s="96"/>
      <c r="L5" s="96"/>
      <c r="M5" s="137"/>
      <c r="N5" s="12"/>
      <c r="O5" s="411" t="s">
        <v>110</v>
      </c>
      <c r="P5" s="411"/>
      <c r="Q5" s="411"/>
      <c r="R5" s="411"/>
      <c r="S5" s="411"/>
      <c r="T5" s="411"/>
      <c r="U5" s="411"/>
      <c r="V5" s="411"/>
      <c r="W5" s="411"/>
      <c r="X5" s="411"/>
      <c r="Y5" s="411"/>
      <c r="Z5" s="411"/>
      <c r="AA5" s="411"/>
      <c r="AB5" s="411"/>
      <c r="AC5" s="411"/>
      <c r="AD5" s="411"/>
      <c r="AE5" s="411"/>
      <c r="AF5" s="444"/>
      <c r="AG5" s="444"/>
      <c r="AH5" s="444"/>
      <c r="AI5" s="444"/>
      <c r="AJ5" s="234"/>
      <c r="AK5" s="234"/>
      <c r="AL5" s="145"/>
      <c r="AM5" s="145"/>
      <c r="AN5" s="144"/>
      <c r="AO5" s="144"/>
      <c r="AP5" s="438" t="s">
        <v>63</v>
      </c>
      <c r="AQ5" s="439"/>
      <c r="AR5" s="439"/>
      <c r="AS5" s="439"/>
      <c r="AT5" s="439"/>
      <c r="AU5" s="439"/>
      <c r="AV5" s="439"/>
      <c r="AW5" s="439"/>
      <c r="AX5" s="439"/>
      <c r="AY5" s="440"/>
      <c r="AZ5" s="429" t="s">
        <v>130</v>
      </c>
      <c r="BA5" s="430"/>
      <c r="BB5" s="430"/>
      <c r="BC5" s="430"/>
      <c r="BD5" s="430"/>
      <c r="BE5" s="430"/>
      <c r="BF5" s="430"/>
      <c r="BG5" s="430"/>
      <c r="BH5" s="430"/>
      <c r="BI5" s="431"/>
      <c r="BJ5" s="302"/>
      <c r="BK5" s="517" t="s">
        <v>249</v>
      </c>
      <c r="BL5" s="439"/>
      <c r="BM5" s="439"/>
      <c r="BN5" s="439"/>
      <c r="BO5" s="439"/>
      <c r="BP5" s="439"/>
      <c r="BQ5" s="439"/>
      <c r="BR5" s="439"/>
      <c r="BS5" s="439"/>
      <c r="BT5" s="440"/>
      <c r="BU5" s="429" t="s">
        <v>250</v>
      </c>
      <c r="BV5" s="430"/>
      <c r="BW5" s="430"/>
      <c r="BX5" s="430"/>
      <c r="BY5" s="430"/>
      <c r="BZ5" s="430"/>
      <c r="CA5" s="430"/>
      <c r="CB5" s="430"/>
      <c r="CC5" s="430"/>
      <c r="CD5" s="518"/>
      <c r="CE5" s="144"/>
      <c r="CF5" s="400" t="s">
        <v>229</v>
      </c>
      <c r="CG5" s="401"/>
      <c r="CH5" s="401"/>
      <c r="CI5" s="401"/>
      <c r="CJ5" s="402"/>
      <c r="CK5" s="397" t="s">
        <v>225</v>
      </c>
      <c r="CL5" s="221"/>
      <c r="CM5" s="421" t="s">
        <v>96</v>
      </c>
      <c r="CN5" s="422"/>
      <c r="CO5" s="422"/>
      <c r="CP5" s="422"/>
      <c r="CQ5" s="422"/>
      <c r="CR5" s="422"/>
      <c r="CS5" s="422"/>
      <c r="CT5" s="422"/>
      <c r="CU5" s="422"/>
      <c r="CV5" s="423"/>
      <c r="CW5" s="144"/>
      <c r="CX5"/>
      <c r="CY5" s="421" t="s">
        <v>97</v>
      </c>
      <c r="CZ5" s="422"/>
      <c r="DA5" s="422"/>
      <c r="DB5" s="422"/>
      <c r="DC5" s="422"/>
      <c r="DD5" s="422"/>
      <c r="DE5" s="422"/>
      <c r="DF5" s="422"/>
      <c r="DG5" s="422"/>
      <c r="DH5" s="423"/>
      <c r="DI5" s="144"/>
      <c r="DJ5"/>
      <c r="DK5" s="144"/>
      <c r="DL5" s="144"/>
      <c r="DM5" s="144"/>
      <c r="DN5" s="146"/>
      <c r="DO5" s="146"/>
      <c r="DP5" s="146"/>
      <c r="DQ5" s="146"/>
      <c r="DR5" s="141"/>
      <c r="DS5" s="141"/>
      <c r="DT5" s="141"/>
      <c r="DU5" s="141"/>
      <c r="DV5" s="141"/>
      <c r="DW5" s="146"/>
      <c r="DX5" s="141"/>
      <c r="DY5" s="141"/>
      <c r="DZ5" s="141"/>
      <c r="EA5" s="141"/>
      <c r="EB5" s="141"/>
      <c r="EC5" s="146"/>
      <c r="ED5" s="224"/>
    </row>
    <row r="6" spans="1:134" s="6" customFormat="1" ht="15.75" customHeight="1" thickBot="1" x14ac:dyDescent="0.25">
      <c r="A6" s="7"/>
      <c r="B6" s="95"/>
      <c r="C6" s="184"/>
      <c r="D6" s="184"/>
      <c r="E6" s="185"/>
      <c r="F6" s="185"/>
      <c r="G6" s="124"/>
      <c r="H6" s="124"/>
      <c r="I6" s="124"/>
      <c r="J6" s="124"/>
      <c r="K6" s="96"/>
      <c r="L6" s="96"/>
      <c r="M6" s="137"/>
      <c r="N6" s="12"/>
      <c r="O6" s="186"/>
      <c r="P6" s="187"/>
      <c r="Q6" s="187"/>
      <c r="R6" s="191"/>
      <c r="S6" s="187"/>
      <c r="T6" s="187"/>
      <c r="U6" s="187"/>
      <c r="V6" s="191"/>
      <c r="W6" s="417" t="s">
        <v>293</v>
      </c>
      <c r="X6" s="418"/>
      <c r="Y6" s="418"/>
      <c r="Z6" s="418"/>
      <c r="AA6" s="418"/>
      <c r="AB6" s="418"/>
      <c r="AC6" s="418"/>
      <c r="AD6" s="418"/>
      <c r="AE6" s="419"/>
      <c r="AF6" s="183"/>
      <c r="AG6" s="183"/>
      <c r="AH6" s="183"/>
      <c r="AI6" s="183"/>
      <c r="AJ6" s="234"/>
      <c r="AK6" s="234"/>
      <c r="AL6" s="145"/>
      <c r="AM6" s="145"/>
      <c r="AN6" s="144"/>
      <c r="AO6" s="144"/>
      <c r="AP6" s="180"/>
      <c r="AQ6" s="181"/>
      <c r="AR6" s="181"/>
      <c r="AS6" s="181"/>
      <c r="AT6" s="236"/>
      <c r="AU6" s="236"/>
      <c r="AV6" s="181"/>
      <c r="AW6" s="181"/>
      <c r="AX6" s="181"/>
      <c r="AY6" s="182"/>
      <c r="AZ6" s="188"/>
      <c r="BA6" s="189"/>
      <c r="BB6" s="189"/>
      <c r="BC6" s="189"/>
      <c r="BD6" s="189"/>
      <c r="BE6" s="189"/>
      <c r="BF6" s="189"/>
      <c r="BG6" s="189"/>
      <c r="BH6" s="189"/>
      <c r="BI6" s="190"/>
      <c r="BJ6" s="303"/>
      <c r="BK6" s="301"/>
      <c r="BL6" s="273"/>
      <c r="BM6" s="273"/>
      <c r="BN6" s="273"/>
      <c r="BO6" s="273"/>
      <c r="BP6" s="273"/>
      <c r="BQ6" s="273"/>
      <c r="BR6" s="273"/>
      <c r="BS6" s="273"/>
      <c r="BT6" s="274"/>
      <c r="BU6" s="188"/>
      <c r="BV6" s="189"/>
      <c r="BW6" s="189"/>
      <c r="BX6" s="189"/>
      <c r="BY6" s="189"/>
      <c r="BZ6" s="189"/>
      <c r="CA6" s="189"/>
      <c r="CB6" s="189"/>
      <c r="CC6" s="189"/>
      <c r="CD6" s="306"/>
      <c r="CE6" s="144"/>
      <c r="CF6" s="272"/>
      <c r="CG6" s="273"/>
      <c r="CH6" s="273"/>
      <c r="CI6" s="273"/>
      <c r="CJ6" s="307"/>
      <c r="CK6" s="398"/>
      <c r="CL6" s="222"/>
      <c r="CM6" s="265"/>
      <c r="CN6" s="266"/>
      <c r="CO6" s="266"/>
      <c r="CP6" s="266"/>
      <c r="CQ6" s="266"/>
      <c r="CR6" s="266"/>
      <c r="CS6" s="266"/>
      <c r="CT6" s="266"/>
      <c r="CU6" s="266"/>
      <c r="CV6" s="267"/>
      <c r="CW6" s="144"/>
      <c r="CX6"/>
      <c r="CY6" s="265"/>
      <c r="CZ6" s="266"/>
      <c r="DA6" s="266"/>
      <c r="DB6" s="266"/>
      <c r="DC6" s="266"/>
      <c r="DD6" s="266"/>
      <c r="DE6" s="266"/>
      <c r="DF6" s="266"/>
      <c r="DG6" s="266"/>
      <c r="DH6" s="267"/>
      <c r="DI6" s="144"/>
      <c r="DJ6"/>
      <c r="DK6" s="144"/>
      <c r="DL6" s="144"/>
      <c r="DM6" s="144"/>
      <c r="DN6" s="146"/>
      <c r="DO6" s="146"/>
      <c r="DP6" s="146"/>
      <c r="DQ6" s="146"/>
      <c r="DR6" s="421" t="s">
        <v>197</v>
      </c>
      <c r="DS6" s="422"/>
      <c r="DT6" s="422"/>
      <c r="DU6" s="422"/>
      <c r="DV6" s="423"/>
      <c r="DW6" s="146"/>
      <c r="DX6" s="421" t="s">
        <v>196</v>
      </c>
      <c r="DY6" s="422"/>
      <c r="DZ6" s="422"/>
      <c r="EA6" s="422"/>
      <c r="EB6" s="423"/>
      <c r="EC6" s="146"/>
      <c r="ED6" s="227" t="s">
        <v>191</v>
      </c>
    </row>
    <row r="7" spans="1:134" s="6" customFormat="1" ht="72.75" customHeight="1" x14ac:dyDescent="0.2">
      <c r="A7" s="7"/>
      <c r="B7" s="482" t="s">
        <v>71</v>
      </c>
      <c r="C7" s="384" t="s">
        <v>284</v>
      </c>
      <c r="D7" s="384" t="s">
        <v>112</v>
      </c>
      <c r="E7" s="384" t="s">
        <v>287</v>
      </c>
      <c r="F7" s="384" t="s">
        <v>223</v>
      </c>
      <c r="G7" s="384" t="s">
        <v>113</v>
      </c>
      <c r="H7" s="384" t="s">
        <v>189</v>
      </c>
      <c r="I7" s="459" t="s">
        <v>189</v>
      </c>
      <c r="J7" s="459" t="s">
        <v>292</v>
      </c>
      <c r="K7" s="384" t="s">
        <v>76</v>
      </c>
      <c r="L7" s="384" t="s">
        <v>285</v>
      </c>
      <c r="M7" s="138" t="s">
        <v>95</v>
      </c>
      <c r="N7" s="384" t="s">
        <v>224</v>
      </c>
      <c r="O7" s="514" t="s">
        <v>100</v>
      </c>
      <c r="P7" s="515"/>
      <c r="Q7" s="515"/>
      <c r="R7" s="516"/>
      <c r="S7" s="502" t="s">
        <v>297</v>
      </c>
      <c r="T7" s="503"/>
      <c r="U7" s="504"/>
      <c r="V7" s="210"/>
      <c r="W7" s="210" t="s">
        <v>233</v>
      </c>
      <c r="X7" s="375" t="s">
        <v>278</v>
      </c>
      <c r="Y7" s="376"/>
      <c r="Z7" s="376"/>
      <c r="AA7" s="377"/>
      <c r="AB7" s="332"/>
      <c r="AC7" s="332"/>
      <c r="AD7" s="332"/>
      <c r="AE7" s="332"/>
      <c r="AF7" s="489" t="s">
        <v>135</v>
      </c>
      <c r="AG7" s="468"/>
      <c r="AH7" s="467" t="s">
        <v>296</v>
      </c>
      <c r="AI7" s="468"/>
      <c r="AJ7" s="511" t="s">
        <v>299</v>
      </c>
      <c r="AK7" s="425"/>
      <c r="AL7" s="487" t="s">
        <v>298</v>
      </c>
      <c r="AM7" s="488"/>
      <c r="AN7" s="441" t="s">
        <v>235</v>
      </c>
      <c r="AO7" s="485"/>
      <c r="AP7" s="489" t="s">
        <v>135</v>
      </c>
      <c r="AQ7" s="468"/>
      <c r="AR7" s="467" t="s">
        <v>232</v>
      </c>
      <c r="AS7" s="468"/>
      <c r="AT7" s="424" t="s">
        <v>252</v>
      </c>
      <c r="AU7" s="425"/>
      <c r="AV7" s="487" t="s">
        <v>234</v>
      </c>
      <c r="AW7" s="488"/>
      <c r="AX7" s="441" t="s">
        <v>235</v>
      </c>
      <c r="AY7" s="442"/>
      <c r="AZ7" s="427" t="s">
        <v>135</v>
      </c>
      <c r="BA7" s="428"/>
      <c r="BB7" s="428" t="s">
        <v>232</v>
      </c>
      <c r="BC7" s="428"/>
      <c r="BD7" s="424" t="s">
        <v>252</v>
      </c>
      <c r="BE7" s="425"/>
      <c r="BF7" s="426" t="s">
        <v>239</v>
      </c>
      <c r="BG7" s="426"/>
      <c r="BH7" s="403" t="s">
        <v>240</v>
      </c>
      <c r="BI7" s="435"/>
      <c r="BJ7" s="379" t="s">
        <v>248</v>
      </c>
      <c r="BK7" s="489" t="s">
        <v>135</v>
      </c>
      <c r="BL7" s="468"/>
      <c r="BM7" s="467" t="s">
        <v>232</v>
      </c>
      <c r="BN7" s="468"/>
      <c r="BO7" s="424" t="s">
        <v>252</v>
      </c>
      <c r="BP7" s="425"/>
      <c r="BQ7" s="487" t="s">
        <v>234</v>
      </c>
      <c r="BR7" s="488"/>
      <c r="BS7" s="441" t="s">
        <v>235</v>
      </c>
      <c r="BT7" s="442"/>
      <c r="BU7" s="427" t="s">
        <v>135</v>
      </c>
      <c r="BV7" s="428"/>
      <c r="BW7" s="428" t="s">
        <v>232</v>
      </c>
      <c r="BX7" s="428"/>
      <c r="BY7" s="424" t="s">
        <v>252</v>
      </c>
      <c r="BZ7" s="425"/>
      <c r="CA7" s="426" t="s">
        <v>239</v>
      </c>
      <c r="CB7" s="426"/>
      <c r="CC7" s="403" t="s">
        <v>240</v>
      </c>
      <c r="CD7" s="404"/>
      <c r="CE7" s="397" t="s">
        <v>245</v>
      </c>
      <c r="CF7" s="308" t="s">
        <v>214</v>
      </c>
      <c r="CG7" s="270" t="s">
        <v>236</v>
      </c>
      <c r="CH7" s="270" t="s">
        <v>253</v>
      </c>
      <c r="CI7" s="270" t="s">
        <v>237</v>
      </c>
      <c r="CJ7" s="235" t="s">
        <v>238</v>
      </c>
      <c r="CK7" s="398"/>
      <c r="CL7" s="445" t="s">
        <v>99</v>
      </c>
      <c r="CM7" s="427" t="s">
        <v>135</v>
      </c>
      <c r="CN7" s="428"/>
      <c r="CO7" s="428" t="s">
        <v>232</v>
      </c>
      <c r="CP7" s="428"/>
      <c r="CQ7" s="424" t="s">
        <v>252</v>
      </c>
      <c r="CR7" s="425"/>
      <c r="CS7" s="426" t="s">
        <v>239</v>
      </c>
      <c r="CT7" s="426"/>
      <c r="CU7" s="403" t="s">
        <v>240</v>
      </c>
      <c r="CV7" s="404"/>
      <c r="CW7" s="397" t="s">
        <v>279</v>
      </c>
      <c r="CX7" s="397" t="s">
        <v>294</v>
      </c>
      <c r="CY7" s="427" t="s">
        <v>135</v>
      </c>
      <c r="CZ7" s="428"/>
      <c r="DA7" s="428" t="s">
        <v>232</v>
      </c>
      <c r="DB7" s="428"/>
      <c r="DC7" s="424" t="s">
        <v>252</v>
      </c>
      <c r="DD7" s="425"/>
      <c r="DE7" s="426" t="s">
        <v>281</v>
      </c>
      <c r="DF7" s="426"/>
      <c r="DG7" s="403" t="s">
        <v>240</v>
      </c>
      <c r="DH7" s="404"/>
      <c r="DI7" s="397" t="s">
        <v>280</v>
      </c>
      <c r="DJ7" s="397" t="s">
        <v>295</v>
      </c>
      <c r="DK7" s="397" t="s">
        <v>216</v>
      </c>
      <c r="DL7" s="509" t="s">
        <v>98</v>
      </c>
      <c r="DM7" s="500" t="s">
        <v>202</v>
      </c>
      <c r="DN7" s="382" t="s">
        <v>246</v>
      </c>
      <c r="DO7" s="382" t="s">
        <v>247</v>
      </c>
      <c r="DP7" s="382" t="s">
        <v>201</v>
      </c>
      <c r="DQ7" s="492" t="s">
        <v>195</v>
      </c>
      <c r="DR7" s="308" t="s">
        <v>214</v>
      </c>
      <c r="DS7" s="270" t="s">
        <v>236</v>
      </c>
      <c r="DT7" s="270" t="s">
        <v>253</v>
      </c>
      <c r="DU7" s="270" t="s">
        <v>237</v>
      </c>
      <c r="DV7" s="235" t="s">
        <v>238</v>
      </c>
      <c r="DW7" s="381" t="s">
        <v>198</v>
      </c>
      <c r="DX7" s="308" t="s">
        <v>214</v>
      </c>
      <c r="DY7" s="270" t="s">
        <v>236</v>
      </c>
      <c r="DZ7" s="276" t="s">
        <v>253</v>
      </c>
      <c r="EA7" s="270" t="s">
        <v>237</v>
      </c>
      <c r="EB7" s="235" t="s">
        <v>238</v>
      </c>
      <c r="EC7" s="379" t="s">
        <v>199</v>
      </c>
      <c r="ED7" s="379" t="s">
        <v>200</v>
      </c>
    </row>
    <row r="8" spans="1:134" s="12" customFormat="1" ht="96.75" customHeight="1" thickBot="1" x14ac:dyDescent="0.25">
      <c r="A8" s="24"/>
      <c r="B8" s="483"/>
      <c r="C8" s="385"/>
      <c r="D8" s="385"/>
      <c r="E8" s="385"/>
      <c r="F8" s="385"/>
      <c r="G8" s="385"/>
      <c r="H8" s="385"/>
      <c r="I8" s="460"/>
      <c r="J8" s="460"/>
      <c r="K8" s="385"/>
      <c r="L8" s="385"/>
      <c r="M8" s="139" t="s">
        <v>126</v>
      </c>
      <c r="N8" s="385"/>
      <c r="O8" s="169" t="s">
        <v>128</v>
      </c>
      <c r="P8" s="229" t="s">
        <v>243</v>
      </c>
      <c r="Q8" s="134" t="s">
        <v>12</v>
      </c>
      <c r="R8" s="134" t="s">
        <v>12</v>
      </c>
      <c r="S8" s="269" t="s">
        <v>231</v>
      </c>
      <c r="T8" s="269" t="s">
        <v>244</v>
      </c>
      <c r="U8" s="134" t="s">
        <v>12</v>
      </c>
      <c r="V8" s="134" t="s">
        <v>12</v>
      </c>
      <c r="W8" s="170" t="s">
        <v>149</v>
      </c>
      <c r="X8" s="170" t="s">
        <v>150</v>
      </c>
      <c r="Y8" s="170" t="s">
        <v>151</v>
      </c>
      <c r="Z8" s="331" t="s">
        <v>172</v>
      </c>
      <c r="AA8" s="170" t="s">
        <v>173</v>
      </c>
      <c r="AB8" s="198" t="s">
        <v>174</v>
      </c>
      <c r="AC8" s="204" t="s">
        <v>175</v>
      </c>
      <c r="AD8" s="193" t="s">
        <v>12</v>
      </c>
      <c r="AE8" s="214" t="s">
        <v>176</v>
      </c>
      <c r="AF8" s="155" t="s">
        <v>32</v>
      </c>
      <c r="AG8" s="148" t="s">
        <v>33</v>
      </c>
      <c r="AH8" s="149" t="s">
        <v>32</v>
      </c>
      <c r="AI8" s="148" t="s">
        <v>33</v>
      </c>
      <c r="AJ8" s="149" t="s">
        <v>32</v>
      </c>
      <c r="AK8" s="148" t="s">
        <v>33</v>
      </c>
      <c r="AL8" s="149" t="s">
        <v>32</v>
      </c>
      <c r="AM8" s="148" t="s">
        <v>33</v>
      </c>
      <c r="AN8" s="150" t="s">
        <v>32</v>
      </c>
      <c r="AO8" s="151" t="s">
        <v>33</v>
      </c>
      <c r="AP8" s="297" t="s">
        <v>32</v>
      </c>
      <c r="AQ8" s="153" t="s">
        <v>33</v>
      </c>
      <c r="AR8" s="152" t="s">
        <v>32</v>
      </c>
      <c r="AS8" s="153" t="s">
        <v>33</v>
      </c>
      <c r="AT8" s="152" t="s">
        <v>32</v>
      </c>
      <c r="AU8" s="153" t="s">
        <v>33</v>
      </c>
      <c r="AV8" s="152" t="s">
        <v>32</v>
      </c>
      <c r="AW8" s="153" t="s">
        <v>33</v>
      </c>
      <c r="AX8" s="154" t="s">
        <v>32</v>
      </c>
      <c r="AY8" s="298" t="s">
        <v>33</v>
      </c>
      <c r="AZ8" s="155" t="s">
        <v>32</v>
      </c>
      <c r="BA8" s="153" t="s">
        <v>33</v>
      </c>
      <c r="BB8" s="152" t="s">
        <v>32</v>
      </c>
      <c r="BC8" s="153" t="s">
        <v>33</v>
      </c>
      <c r="BD8" s="152" t="s">
        <v>32</v>
      </c>
      <c r="BE8" s="153" t="s">
        <v>33</v>
      </c>
      <c r="BF8" s="152" t="s">
        <v>32</v>
      </c>
      <c r="BG8" s="153" t="s">
        <v>33</v>
      </c>
      <c r="BH8" s="154" t="s">
        <v>32</v>
      </c>
      <c r="BI8" s="156" t="s">
        <v>33</v>
      </c>
      <c r="BJ8" s="380"/>
      <c r="BK8" s="297" t="s">
        <v>32</v>
      </c>
      <c r="BL8" s="153" t="s">
        <v>33</v>
      </c>
      <c r="BM8" s="152" t="s">
        <v>32</v>
      </c>
      <c r="BN8" s="153" t="s">
        <v>33</v>
      </c>
      <c r="BO8" s="152" t="s">
        <v>32</v>
      </c>
      <c r="BP8" s="153" t="s">
        <v>33</v>
      </c>
      <c r="BQ8" s="152" t="s">
        <v>32</v>
      </c>
      <c r="BR8" s="153" t="s">
        <v>33</v>
      </c>
      <c r="BS8" s="154" t="s">
        <v>32</v>
      </c>
      <c r="BT8" s="298" t="s">
        <v>33</v>
      </c>
      <c r="BU8" s="155" t="s">
        <v>32</v>
      </c>
      <c r="BV8" s="153" t="s">
        <v>33</v>
      </c>
      <c r="BW8" s="152" t="s">
        <v>32</v>
      </c>
      <c r="BX8" s="153" t="s">
        <v>33</v>
      </c>
      <c r="BY8" s="152" t="s">
        <v>32</v>
      </c>
      <c r="BZ8" s="153" t="s">
        <v>33</v>
      </c>
      <c r="CA8" s="152" t="s">
        <v>32</v>
      </c>
      <c r="CB8" s="153" t="s">
        <v>33</v>
      </c>
      <c r="CC8" s="154" t="s">
        <v>32</v>
      </c>
      <c r="CD8" s="298" t="s">
        <v>33</v>
      </c>
      <c r="CE8" s="436"/>
      <c r="CF8" s="309" t="s">
        <v>33</v>
      </c>
      <c r="CG8" s="153" t="s">
        <v>33</v>
      </c>
      <c r="CH8" s="153" t="s">
        <v>33</v>
      </c>
      <c r="CI8" s="153" t="s">
        <v>33</v>
      </c>
      <c r="CJ8" s="298" t="s">
        <v>33</v>
      </c>
      <c r="CK8" s="398"/>
      <c r="CL8" s="446"/>
      <c r="CM8" s="155" t="s">
        <v>32</v>
      </c>
      <c r="CN8" s="153" t="s">
        <v>33</v>
      </c>
      <c r="CO8" s="152" t="s">
        <v>32</v>
      </c>
      <c r="CP8" s="153" t="s">
        <v>33</v>
      </c>
      <c r="CQ8" s="152" t="s">
        <v>32</v>
      </c>
      <c r="CR8" s="153" t="s">
        <v>33</v>
      </c>
      <c r="CS8" s="152" t="s">
        <v>32</v>
      </c>
      <c r="CT8" s="153" t="s">
        <v>33</v>
      </c>
      <c r="CU8" s="154" t="s">
        <v>32</v>
      </c>
      <c r="CV8" s="298" t="s">
        <v>33</v>
      </c>
      <c r="CW8" s="436"/>
      <c r="CX8" s="436"/>
      <c r="CY8" s="155" t="s">
        <v>32</v>
      </c>
      <c r="CZ8" s="153" t="s">
        <v>33</v>
      </c>
      <c r="DA8" s="152" t="s">
        <v>32</v>
      </c>
      <c r="DB8" s="153" t="s">
        <v>33</v>
      </c>
      <c r="DC8" s="152"/>
      <c r="DD8" s="153"/>
      <c r="DE8" s="152" t="s">
        <v>32</v>
      </c>
      <c r="DF8" s="153" t="s">
        <v>33</v>
      </c>
      <c r="DG8" s="154" t="s">
        <v>32</v>
      </c>
      <c r="DH8" s="298" t="s">
        <v>33</v>
      </c>
      <c r="DI8" s="436"/>
      <c r="DJ8" s="436"/>
      <c r="DK8" s="436"/>
      <c r="DL8" s="510"/>
      <c r="DM8" s="501"/>
      <c r="DN8" s="383"/>
      <c r="DO8" s="383"/>
      <c r="DP8" s="383"/>
      <c r="DQ8" s="493"/>
      <c r="DR8" s="309" t="s">
        <v>33</v>
      </c>
      <c r="DS8" s="153" t="s">
        <v>33</v>
      </c>
      <c r="DT8" s="153" t="s">
        <v>33</v>
      </c>
      <c r="DU8" s="153" t="s">
        <v>33</v>
      </c>
      <c r="DV8" s="298" t="s">
        <v>33</v>
      </c>
      <c r="DW8" s="380"/>
      <c r="DX8" s="309" t="s">
        <v>33</v>
      </c>
      <c r="DY8" s="153" t="s">
        <v>33</v>
      </c>
      <c r="DZ8" s="153" t="s">
        <v>33</v>
      </c>
      <c r="EA8" s="153" t="s">
        <v>33</v>
      </c>
      <c r="EB8" s="298" t="s">
        <v>33</v>
      </c>
      <c r="EC8" s="380"/>
      <c r="ED8" s="380"/>
    </row>
    <row r="9" spans="1:134" s="17" customFormat="1" ht="12.6" customHeight="1" x14ac:dyDescent="0.2">
      <c r="A9" s="15"/>
      <c r="B9" s="464">
        <v>1</v>
      </c>
      <c r="C9" s="465"/>
      <c r="D9" s="415"/>
      <c r="E9" s="415"/>
      <c r="F9" s="405" t="s">
        <v>212</v>
      </c>
      <c r="G9" s="461"/>
      <c r="H9" s="386" t="str">
        <f t="shared" ref="H9:H12" si="0">IF($F9="3e)  Skoršia transpozícia  - zavedenie transpozície pred termínom ktorý určuje smernica EÚ. "," ","")</f>
        <v/>
      </c>
      <c r="I9" s="386" t="str">
        <f>IF($F9="3e)  Skoršia transpozícia  - zavedenie transpozície pred termínom ktorý určuje smernica EÚ. ",$H9,"NA")</f>
        <v>NA</v>
      </c>
      <c r="J9" s="408">
        <f>IF(I9="NA",1,I9/12)</f>
        <v>1</v>
      </c>
      <c r="K9" s="405"/>
      <c r="L9" s="415"/>
      <c r="M9" s="412">
        <f>IF(L9="N",0,L9)</f>
        <v>0</v>
      </c>
      <c r="N9" s="405" t="s">
        <v>212</v>
      </c>
      <c r="O9" s="414"/>
      <c r="P9" s="414"/>
      <c r="Q9" s="420" t="s">
        <v>36</v>
      </c>
      <c r="R9" s="413">
        <f>VLOOKUP(Q9,[1]vstupy!$B$3:$C$15,2,FALSE)</f>
        <v>0</v>
      </c>
      <c r="S9" s="505"/>
      <c r="T9" s="416"/>
      <c r="U9" s="420" t="s">
        <v>36</v>
      </c>
      <c r="V9" s="413">
        <f>VLOOKUP(U9,[1]vstupy!$B$3:$C$15,2,FALSE)</f>
        <v>0</v>
      </c>
      <c r="W9" s="414"/>
      <c r="X9" s="194" t="s">
        <v>157</v>
      </c>
      <c r="Y9" s="208" t="s">
        <v>152</v>
      </c>
      <c r="Z9" s="205">
        <f>VLOOKUP($X9,vstupy!$B$18:$F$31,MATCH($Y9,vstupy!$B$17:$F$17,0),0)</f>
        <v>0</v>
      </c>
      <c r="AA9" s="133" t="s">
        <v>158</v>
      </c>
      <c r="AB9" s="205">
        <f>VLOOKUP($AA9,[1]vstupy!$B$34:$C$36,2,FALSE)</f>
        <v>0</v>
      </c>
      <c r="AC9" s="205">
        <f>Z9+AB9</f>
        <v>0</v>
      </c>
      <c r="AD9" s="453" t="s">
        <v>36</v>
      </c>
      <c r="AE9" s="475">
        <f>VLOOKUP(AD9,vstupy!$B$3:$C$15,2,FALSE)</f>
        <v>0</v>
      </c>
      <c r="AF9" s="491" t="str">
        <f>IFERROR(IF(M9=0,"N",O9/L9*J9),0)</f>
        <v>N</v>
      </c>
      <c r="AG9" s="452">
        <f>O9*J9</f>
        <v>0</v>
      </c>
      <c r="AH9" s="456">
        <f>P9*R9*J9</f>
        <v>0</v>
      </c>
      <c r="AI9" s="452">
        <f>IFERROR(AH9*M9,0)</f>
        <v>0</v>
      </c>
      <c r="AJ9" s="456" t="str">
        <f>IFERROR(IF(M9=0,"N",S9/L9*J9),0)</f>
        <v>N</v>
      </c>
      <c r="AK9" s="452">
        <f>S9*J9</f>
        <v>0</v>
      </c>
      <c r="AL9" s="452">
        <f>T9*V9*J9</f>
        <v>0</v>
      </c>
      <c r="AM9" s="484">
        <f>IFERROR(AL9*M9,0)</f>
        <v>0</v>
      </c>
      <c r="AN9" s="452">
        <f>IF(W9&gt;0,IF(AE9&gt;0,($G$5/160)*(W9/60)*AE9*J9,0),IF(AE9&gt;0,($G$5/160)*((AC9+AC10+AC11)/60)*AE9*J9,0))</f>
        <v>0</v>
      </c>
      <c r="AO9" s="471">
        <f>IFERROR(AN9*M9,0)</f>
        <v>0</v>
      </c>
      <c r="AP9" s="495">
        <f>IF($N9="In (zvyšuje náklady)",AF9,0)</f>
        <v>0</v>
      </c>
      <c r="AQ9" s="434">
        <f>IF($N9="In (zvyšuje náklady)",AG9,0)</f>
        <v>0</v>
      </c>
      <c r="AR9" s="434">
        <f t="shared" ref="AR9:AY9" si="1">IF($N9="In (zvyšuje náklady)",AH9,0)</f>
        <v>0</v>
      </c>
      <c r="AS9" s="434">
        <f t="shared" si="1"/>
        <v>0</v>
      </c>
      <c r="AT9" s="434">
        <f t="shared" si="1"/>
        <v>0</v>
      </c>
      <c r="AU9" s="434">
        <f t="shared" si="1"/>
        <v>0</v>
      </c>
      <c r="AV9" s="434">
        <f t="shared" si="1"/>
        <v>0</v>
      </c>
      <c r="AW9" s="434">
        <f t="shared" si="1"/>
        <v>0</v>
      </c>
      <c r="AX9" s="434">
        <f t="shared" si="1"/>
        <v>0</v>
      </c>
      <c r="AY9" s="434">
        <f t="shared" si="1"/>
        <v>0</v>
      </c>
      <c r="AZ9" s="434" t="str">
        <f>IF($N9="Out (znižuje náklady)",AF9,"0")</f>
        <v>0</v>
      </c>
      <c r="BA9" s="434" t="str">
        <f>IF($N9="Out (znižuje náklady)",AG9,"0")</f>
        <v>0</v>
      </c>
      <c r="BB9" s="434" t="str">
        <f t="shared" ref="BB9:BI9" si="2">IF($N9="Out (znižuje náklady)",AH9,"0")</f>
        <v>0</v>
      </c>
      <c r="BC9" s="434" t="str">
        <f t="shared" si="2"/>
        <v>0</v>
      </c>
      <c r="BD9" s="434" t="str">
        <f t="shared" si="2"/>
        <v>0</v>
      </c>
      <c r="BE9" s="434" t="str">
        <f t="shared" si="2"/>
        <v>0</v>
      </c>
      <c r="BF9" s="434" t="str">
        <f t="shared" si="2"/>
        <v>0</v>
      </c>
      <c r="BG9" s="434" t="str">
        <f t="shared" si="2"/>
        <v>0</v>
      </c>
      <c r="BH9" s="434" t="str">
        <f t="shared" si="2"/>
        <v>0</v>
      </c>
      <c r="BI9" s="433" t="str">
        <f t="shared" si="2"/>
        <v>0</v>
      </c>
      <c r="BJ9" s="378">
        <f>IF(F9=vstupy!$B$47,0,1)</f>
        <v>1</v>
      </c>
      <c r="BK9" s="495">
        <f>$BJ9*AP9</f>
        <v>0</v>
      </c>
      <c r="BL9" s="434">
        <f>$BJ9*AQ9</f>
        <v>0</v>
      </c>
      <c r="BM9" s="434">
        <f t="shared" ref="BM9:BT9" si="3">$BJ9*AR9</f>
        <v>0</v>
      </c>
      <c r="BN9" s="434">
        <f t="shared" si="3"/>
        <v>0</v>
      </c>
      <c r="BO9" s="434">
        <f t="shared" si="3"/>
        <v>0</v>
      </c>
      <c r="BP9" s="434">
        <f t="shared" si="3"/>
        <v>0</v>
      </c>
      <c r="BQ9" s="434">
        <f t="shared" si="3"/>
        <v>0</v>
      </c>
      <c r="BR9" s="434">
        <f t="shared" si="3"/>
        <v>0</v>
      </c>
      <c r="BS9" s="434">
        <f t="shared" si="3"/>
        <v>0</v>
      </c>
      <c r="BT9" s="437">
        <f t="shared" si="3"/>
        <v>0</v>
      </c>
      <c r="BU9" s="396">
        <f>$BJ9*AZ9</f>
        <v>0</v>
      </c>
      <c r="BV9" s="394">
        <f t="shared" ref="BV9:CD9" si="4">$BJ9*BA9</f>
        <v>0</v>
      </c>
      <c r="BW9" s="394">
        <f t="shared" si="4"/>
        <v>0</v>
      </c>
      <c r="BX9" s="394">
        <f t="shared" si="4"/>
        <v>0</v>
      </c>
      <c r="BY9" s="394">
        <f t="shared" si="4"/>
        <v>0</v>
      </c>
      <c r="BZ9" s="394">
        <f t="shared" si="4"/>
        <v>0</v>
      </c>
      <c r="CA9" s="394">
        <f t="shared" si="4"/>
        <v>0</v>
      </c>
      <c r="CB9" s="394">
        <f t="shared" si="4"/>
        <v>0</v>
      </c>
      <c r="CC9" s="394">
        <f t="shared" si="4"/>
        <v>0</v>
      </c>
      <c r="CD9" s="395">
        <f t="shared" si="4"/>
        <v>0</v>
      </c>
      <c r="CE9" s="392">
        <f>IF(N9="Nemení sa",1,0)</f>
        <v>0</v>
      </c>
      <c r="CF9" s="396">
        <f>AG9*$CE9</f>
        <v>0</v>
      </c>
      <c r="CG9" s="394">
        <f>AI9*$CE9</f>
        <v>0</v>
      </c>
      <c r="CH9" s="394">
        <f>AK9*$CE9</f>
        <v>0</v>
      </c>
      <c r="CI9" s="394">
        <f>AM9*$CE9</f>
        <v>0</v>
      </c>
      <c r="CJ9" s="395">
        <f>AO9*$CE9</f>
        <v>0</v>
      </c>
      <c r="CK9" s="393">
        <f>SUM(CF9:CJ11)</f>
        <v>0</v>
      </c>
      <c r="CL9" s="389">
        <f>IF(F9=vstupy!B$42,"1",0)</f>
        <v>0</v>
      </c>
      <c r="CM9" s="396">
        <f t="shared" ref="CM9:CV9" si="5">IF($CL9="1",AP9,0)</f>
        <v>0</v>
      </c>
      <c r="CN9" s="394">
        <f t="shared" si="5"/>
        <v>0</v>
      </c>
      <c r="CO9" s="394">
        <f t="shared" si="5"/>
        <v>0</v>
      </c>
      <c r="CP9" s="394">
        <f t="shared" si="5"/>
        <v>0</v>
      </c>
      <c r="CQ9" s="394">
        <f t="shared" si="5"/>
        <v>0</v>
      </c>
      <c r="CR9" s="394">
        <f t="shared" si="5"/>
        <v>0</v>
      </c>
      <c r="CS9" s="394">
        <f t="shared" si="5"/>
        <v>0</v>
      </c>
      <c r="CT9" s="394">
        <f t="shared" si="5"/>
        <v>0</v>
      </c>
      <c r="CU9" s="394">
        <f t="shared" si="5"/>
        <v>0</v>
      </c>
      <c r="CV9" s="395">
        <f t="shared" si="5"/>
        <v>0</v>
      </c>
      <c r="CW9" s="378">
        <f>CP9+CT9+CV9</f>
        <v>0</v>
      </c>
      <c r="CX9" s="378">
        <f>CN9+CR9</f>
        <v>0</v>
      </c>
      <c r="CY9" s="396">
        <f t="shared" ref="CY9:DH9" si="6">IF($CL9="1",AZ9,0)</f>
        <v>0</v>
      </c>
      <c r="CZ9" s="394">
        <f t="shared" si="6"/>
        <v>0</v>
      </c>
      <c r="DA9" s="394">
        <f t="shared" si="6"/>
        <v>0</v>
      </c>
      <c r="DB9" s="394">
        <f t="shared" si="6"/>
        <v>0</v>
      </c>
      <c r="DC9" s="394">
        <f t="shared" si="6"/>
        <v>0</v>
      </c>
      <c r="DD9" s="394">
        <f t="shared" si="6"/>
        <v>0</v>
      </c>
      <c r="DE9" s="394">
        <f t="shared" si="6"/>
        <v>0</v>
      </c>
      <c r="DF9" s="394">
        <f t="shared" si="6"/>
        <v>0</v>
      </c>
      <c r="DG9" s="394">
        <f t="shared" si="6"/>
        <v>0</v>
      </c>
      <c r="DH9" s="395">
        <f t="shared" si="6"/>
        <v>0</v>
      </c>
      <c r="DI9" s="443">
        <f>DB9+DF9+DH9</f>
        <v>0</v>
      </c>
      <c r="DJ9" s="443">
        <f>CZ9+DD9</f>
        <v>0</v>
      </c>
      <c r="DK9" s="399">
        <f>IF(CE9=0,1,0)</f>
        <v>1</v>
      </c>
      <c r="DL9" s="399">
        <f>IFERROR(IF($AF9="N",AH9+AJ9+AL9+AN9,AF9+AH9+AJ9+AL9+AN9),0)*$DK9</f>
        <v>0</v>
      </c>
      <c r="DM9" s="399">
        <f>(AG9+AI9+AK9+AM9+AO9)*$DK9</f>
        <v>0</v>
      </c>
      <c r="DN9" s="399">
        <f>AS9+AW9+AY9-CW9</f>
        <v>0</v>
      </c>
      <c r="DO9" s="399">
        <f>BC9+BG9+BI9-DI9</f>
        <v>0</v>
      </c>
      <c r="DP9" s="399">
        <f>DN9+DO9</f>
        <v>0</v>
      </c>
      <c r="DQ9" s="494" t="str">
        <f>IF(OR(F9=vstupy!B$40,F9=vstupy!B$41,F9=vstupy!B$42,),"0","1")</f>
        <v>0</v>
      </c>
      <c r="DR9" s="396">
        <f>IF($DQ9="1",AQ9,"0")+CF9</f>
        <v>0</v>
      </c>
      <c r="DS9" s="394">
        <f>IF($DQ9="1",AS9,"0")+CG9</f>
        <v>0</v>
      </c>
      <c r="DT9" s="394">
        <f>IF($DQ9="1",AU9,"0")+CH9</f>
        <v>0</v>
      </c>
      <c r="DU9" s="394">
        <f>IF($DQ9="1",AW9,"0")+CI9</f>
        <v>0</v>
      </c>
      <c r="DV9" s="395">
        <f>IF($DQ9="1",AY9,"0")+CJ9</f>
        <v>0</v>
      </c>
      <c r="DW9" s="496">
        <f>SUM(DR9:DV11)</f>
        <v>0</v>
      </c>
      <c r="DX9" s="396" t="str">
        <f>IF($DQ9="1",BA9,"0")</f>
        <v>0</v>
      </c>
      <c r="DY9" s="394" t="str">
        <f>IF($DQ9="1",BC9,"0")</f>
        <v>0</v>
      </c>
      <c r="DZ9" s="394" t="str">
        <f>IF($DQ9="1",BE9,"0")</f>
        <v>0</v>
      </c>
      <c r="EA9" s="394" t="str">
        <f>IF($DQ9="1",BG9,"0")</f>
        <v>0</v>
      </c>
      <c r="EB9" s="395" t="str">
        <f>IF($DQ9="1",BI9,"0")</f>
        <v>0</v>
      </c>
      <c r="EC9" s="496">
        <f>SUM(DX9:EB11)</f>
        <v>0</v>
      </c>
      <c r="ED9" s="499">
        <f>EC9+DW9</f>
        <v>0</v>
      </c>
    </row>
    <row r="10" spans="1:134" s="17" customFormat="1" ht="12.6" customHeight="1" x14ac:dyDescent="0.2">
      <c r="B10" s="464"/>
      <c r="C10" s="465"/>
      <c r="D10" s="415"/>
      <c r="E10" s="415"/>
      <c r="F10" s="406"/>
      <c r="G10" s="461"/>
      <c r="H10" s="387"/>
      <c r="I10" s="387"/>
      <c r="J10" s="409"/>
      <c r="K10" s="406"/>
      <c r="L10" s="415"/>
      <c r="M10" s="412"/>
      <c r="N10" s="406"/>
      <c r="O10" s="414"/>
      <c r="P10" s="414"/>
      <c r="Q10" s="420"/>
      <c r="R10" s="413"/>
      <c r="S10" s="506"/>
      <c r="T10" s="416"/>
      <c r="U10" s="420"/>
      <c r="V10" s="413"/>
      <c r="W10" s="414"/>
      <c r="X10" s="194" t="s">
        <v>157</v>
      </c>
      <c r="Y10" s="208" t="s">
        <v>152</v>
      </c>
      <c r="Z10" s="205">
        <f>VLOOKUP($X10,vstupy!$B$18:$F$31,MATCH($Y10,vstupy!$B$17:$F$17,0),0)</f>
        <v>0</v>
      </c>
      <c r="AA10" s="133" t="s">
        <v>158</v>
      </c>
      <c r="AB10" s="205">
        <f>VLOOKUP($AA10,[1]vstupy!$B$34:$C$36,2,FALSE)</f>
        <v>0</v>
      </c>
      <c r="AC10" s="205">
        <f t="shared" ref="AC10:AC23" si="7">Z10+AB10</f>
        <v>0</v>
      </c>
      <c r="AD10" s="454"/>
      <c r="AE10" s="475"/>
      <c r="AF10" s="491"/>
      <c r="AG10" s="450"/>
      <c r="AH10" s="450"/>
      <c r="AI10" s="450"/>
      <c r="AJ10" s="450"/>
      <c r="AK10" s="450"/>
      <c r="AL10" s="450"/>
      <c r="AM10" s="470"/>
      <c r="AN10" s="450"/>
      <c r="AO10" s="472"/>
      <c r="AP10" s="396"/>
      <c r="AQ10" s="394"/>
      <c r="AR10" s="394"/>
      <c r="AS10" s="394"/>
      <c r="AT10" s="394"/>
      <c r="AU10" s="394"/>
      <c r="AV10" s="394"/>
      <c r="AW10" s="394"/>
      <c r="AX10" s="394"/>
      <c r="AY10" s="394"/>
      <c r="AZ10" s="394"/>
      <c r="BA10" s="394"/>
      <c r="BB10" s="394"/>
      <c r="BC10" s="394"/>
      <c r="BD10" s="394"/>
      <c r="BE10" s="394"/>
      <c r="BF10" s="394"/>
      <c r="BG10" s="394"/>
      <c r="BH10" s="394"/>
      <c r="BI10" s="432"/>
      <c r="BJ10" s="378"/>
      <c r="BK10" s="396"/>
      <c r="BL10" s="394"/>
      <c r="BM10" s="394"/>
      <c r="BN10" s="394"/>
      <c r="BO10" s="394"/>
      <c r="BP10" s="394"/>
      <c r="BQ10" s="394"/>
      <c r="BR10" s="394"/>
      <c r="BS10" s="394"/>
      <c r="BT10" s="395"/>
      <c r="BU10" s="396"/>
      <c r="BV10" s="394"/>
      <c r="BW10" s="394"/>
      <c r="BX10" s="394"/>
      <c r="BY10" s="394"/>
      <c r="BZ10" s="394"/>
      <c r="CA10" s="394"/>
      <c r="CB10" s="394"/>
      <c r="CC10" s="394"/>
      <c r="CD10" s="395"/>
      <c r="CE10" s="392"/>
      <c r="CF10" s="396"/>
      <c r="CG10" s="394"/>
      <c r="CH10" s="394"/>
      <c r="CI10" s="394"/>
      <c r="CJ10" s="395"/>
      <c r="CK10" s="393"/>
      <c r="CL10" s="390"/>
      <c r="CM10" s="396"/>
      <c r="CN10" s="394"/>
      <c r="CO10" s="394"/>
      <c r="CP10" s="394"/>
      <c r="CQ10" s="394"/>
      <c r="CR10" s="394"/>
      <c r="CS10" s="394"/>
      <c r="CT10" s="394"/>
      <c r="CU10" s="394"/>
      <c r="CV10" s="395"/>
      <c r="CW10" s="378"/>
      <c r="CX10" s="378"/>
      <c r="CY10" s="396"/>
      <c r="CZ10" s="394"/>
      <c r="DA10" s="394"/>
      <c r="DB10" s="394"/>
      <c r="DC10" s="394"/>
      <c r="DD10" s="394"/>
      <c r="DE10" s="394"/>
      <c r="DF10" s="394"/>
      <c r="DG10" s="394"/>
      <c r="DH10" s="395"/>
      <c r="DI10" s="443"/>
      <c r="DJ10" s="443"/>
      <c r="DK10" s="399"/>
      <c r="DL10" s="399"/>
      <c r="DM10" s="399"/>
      <c r="DN10" s="399"/>
      <c r="DO10" s="399"/>
      <c r="DP10" s="399"/>
      <c r="DQ10" s="494"/>
      <c r="DR10" s="396"/>
      <c r="DS10" s="394"/>
      <c r="DT10" s="394"/>
      <c r="DU10" s="394"/>
      <c r="DV10" s="395"/>
      <c r="DW10" s="496"/>
      <c r="DX10" s="396"/>
      <c r="DY10" s="394"/>
      <c r="DZ10" s="394"/>
      <c r="EA10" s="394"/>
      <c r="EB10" s="395"/>
      <c r="EC10" s="496"/>
      <c r="ED10" s="499"/>
    </row>
    <row r="11" spans="1:134" s="17" customFormat="1" ht="12.6" customHeight="1" x14ac:dyDescent="0.2">
      <c r="B11" s="464"/>
      <c r="C11" s="465"/>
      <c r="D11" s="415"/>
      <c r="E11" s="415"/>
      <c r="F11" s="407"/>
      <c r="G11" s="461"/>
      <c r="H11" s="388"/>
      <c r="I11" s="388"/>
      <c r="J11" s="410"/>
      <c r="K11" s="407"/>
      <c r="L11" s="415"/>
      <c r="M11" s="412"/>
      <c r="N11" s="407"/>
      <c r="O11" s="414"/>
      <c r="P11" s="414"/>
      <c r="Q11" s="420"/>
      <c r="R11" s="413"/>
      <c r="S11" s="507"/>
      <c r="T11" s="416"/>
      <c r="U11" s="420"/>
      <c r="V11" s="413"/>
      <c r="W11" s="414"/>
      <c r="X11" s="194" t="s">
        <v>157</v>
      </c>
      <c r="Y11" s="208" t="s">
        <v>152</v>
      </c>
      <c r="Z11" s="205">
        <f>VLOOKUP($X11,vstupy!$B$18:$F$31,MATCH($Y11,vstupy!$B$17:$F$17,0),0)</f>
        <v>0</v>
      </c>
      <c r="AA11" s="133" t="s">
        <v>158</v>
      </c>
      <c r="AB11" s="205">
        <f>VLOOKUP($AA11,[1]vstupy!$B$34:$C$36,2,FALSE)</f>
        <v>0</v>
      </c>
      <c r="AC11" s="205">
        <f t="shared" si="7"/>
        <v>0</v>
      </c>
      <c r="AD11" s="455"/>
      <c r="AE11" s="476"/>
      <c r="AF11" s="491"/>
      <c r="AG11" s="450"/>
      <c r="AH11" s="450"/>
      <c r="AI11" s="450"/>
      <c r="AJ11" s="450"/>
      <c r="AK11" s="450"/>
      <c r="AL11" s="450"/>
      <c r="AM11" s="452"/>
      <c r="AN11" s="450"/>
      <c r="AO11" s="472"/>
      <c r="AP11" s="396"/>
      <c r="AQ11" s="394"/>
      <c r="AR11" s="394"/>
      <c r="AS11" s="394"/>
      <c r="AT11" s="394"/>
      <c r="AU11" s="394"/>
      <c r="AV11" s="394"/>
      <c r="AW11" s="394"/>
      <c r="AX11" s="394"/>
      <c r="AY11" s="394"/>
      <c r="AZ11" s="394"/>
      <c r="BA11" s="394"/>
      <c r="BB11" s="394"/>
      <c r="BC11" s="394"/>
      <c r="BD11" s="394"/>
      <c r="BE11" s="394"/>
      <c r="BF11" s="394"/>
      <c r="BG11" s="394"/>
      <c r="BH11" s="394"/>
      <c r="BI11" s="432"/>
      <c r="BJ11" s="378"/>
      <c r="BK11" s="396"/>
      <c r="BL11" s="394"/>
      <c r="BM11" s="394"/>
      <c r="BN11" s="394"/>
      <c r="BO11" s="394"/>
      <c r="BP11" s="394"/>
      <c r="BQ11" s="394"/>
      <c r="BR11" s="394"/>
      <c r="BS11" s="394"/>
      <c r="BT11" s="395"/>
      <c r="BU11" s="396"/>
      <c r="BV11" s="394"/>
      <c r="BW11" s="394"/>
      <c r="BX11" s="394"/>
      <c r="BY11" s="394"/>
      <c r="BZ11" s="394"/>
      <c r="CA11" s="394"/>
      <c r="CB11" s="394"/>
      <c r="CC11" s="394"/>
      <c r="CD11" s="395"/>
      <c r="CE11" s="392"/>
      <c r="CF11" s="396"/>
      <c r="CG11" s="394"/>
      <c r="CH11" s="394"/>
      <c r="CI11" s="394"/>
      <c r="CJ11" s="395"/>
      <c r="CK11" s="393"/>
      <c r="CL11" s="391"/>
      <c r="CM11" s="396"/>
      <c r="CN11" s="394"/>
      <c r="CO11" s="394"/>
      <c r="CP11" s="394"/>
      <c r="CQ11" s="394"/>
      <c r="CR11" s="394"/>
      <c r="CS11" s="394"/>
      <c r="CT11" s="394"/>
      <c r="CU11" s="394"/>
      <c r="CV11" s="395"/>
      <c r="CW11" s="378"/>
      <c r="CX11" s="378"/>
      <c r="CY11" s="396"/>
      <c r="CZ11" s="394"/>
      <c r="DA11" s="394"/>
      <c r="DB11" s="394"/>
      <c r="DC11" s="394"/>
      <c r="DD11" s="394"/>
      <c r="DE11" s="394"/>
      <c r="DF11" s="394"/>
      <c r="DG11" s="394"/>
      <c r="DH11" s="395"/>
      <c r="DI11" s="443"/>
      <c r="DJ11" s="443"/>
      <c r="DK11" s="399"/>
      <c r="DL11" s="399"/>
      <c r="DM11" s="399"/>
      <c r="DN11" s="399"/>
      <c r="DO11" s="399"/>
      <c r="DP11" s="399"/>
      <c r="DQ11" s="494"/>
      <c r="DR11" s="396"/>
      <c r="DS11" s="394"/>
      <c r="DT11" s="394"/>
      <c r="DU11" s="394"/>
      <c r="DV11" s="395"/>
      <c r="DW11" s="496"/>
      <c r="DX11" s="396"/>
      <c r="DY11" s="394"/>
      <c r="DZ11" s="394"/>
      <c r="EA11" s="394"/>
      <c r="EB11" s="395"/>
      <c r="EC11" s="496"/>
      <c r="ED11" s="499"/>
    </row>
    <row r="12" spans="1:134" s="19" customFormat="1" ht="12.6" customHeight="1" x14ac:dyDescent="0.2">
      <c r="B12" s="579">
        <v>2</v>
      </c>
      <c r="C12" s="579"/>
      <c r="D12" s="579"/>
      <c r="E12" s="579"/>
      <c r="F12" s="580" t="s">
        <v>212</v>
      </c>
      <c r="G12" s="581"/>
      <c r="H12" s="582" t="str">
        <f t="shared" si="0"/>
        <v/>
      </c>
      <c r="I12" s="582" t="str">
        <f>IF($F12="3e)  Skoršia transpozícia  - zavedenie transpozície pred termínom ktorý určuje smernica EÚ. ",$H12,"NA")</f>
        <v>NA</v>
      </c>
      <c r="J12" s="583">
        <f>IF(I12="NA",1,I12/12)</f>
        <v>1</v>
      </c>
      <c r="K12" s="579"/>
      <c r="L12" s="584"/>
      <c r="M12" s="585">
        <f>IF(L12="N",0,L12)</f>
        <v>0</v>
      </c>
      <c r="N12" s="580" t="s">
        <v>212</v>
      </c>
      <c r="O12" s="586"/>
      <c r="P12" s="586"/>
      <c r="Q12" s="587" t="s">
        <v>36</v>
      </c>
      <c r="R12" s="588">
        <f>VLOOKUP(Q12,[1]vstupy!$B$3:$C$15,2,FALSE)</f>
        <v>0</v>
      </c>
      <c r="S12" s="589"/>
      <c r="T12" s="590"/>
      <c r="U12" s="587" t="s">
        <v>36</v>
      </c>
      <c r="V12" s="588">
        <f>VLOOKUP(U12,[1]vstupy!$B$3:$C$15,2,FALSE)</f>
        <v>0</v>
      </c>
      <c r="W12" s="586"/>
      <c r="X12" s="591" t="s">
        <v>157</v>
      </c>
      <c r="Y12" s="592" t="s">
        <v>152</v>
      </c>
      <c r="Z12" s="593">
        <f>VLOOKUP($X12,vstupy!$B$18:$F$31,MATCH($Y12,vstupy!$B$17:$F$17,0),0)</f>
        <v>0</v>
      </c>
      <c r="AA12" s="594" t="s">
        <v>158</v>
      </c>
      <c r="AB12" s="593">
        <f>VLOOKUP($AA12,[1]vstupy!$B$34:$C$36,2,FALSE)</f>
        <v>0</v>
      </c>
      <c r="AC12" s="593">
        <f>Z12+AB12</f>
        <v>0</v>
      </c>
      <c r="AD12" s="595" t="s">
        <v>36</v>
      </c>
      <c r="AE12" s="474">
        <f>VLOOKUP(AD12,vstupy!$B$3:$C$15,2,FALSE)</f>
        <v>0</v>
      </c>
      <c r="AF12" s="473" t="str">
        <f>IFERROR(IF(M12=0,"N",O12/L12*J12),0)</f>
        <v>N</v>
      </c>
      <c r="AG12" s="452">
        <f>O12*J12</f>
        <v>0</v>
      </c>
      <c r="AH12" s="456">
        <f t="shared" ref="AH12" si="8">P12*R12*J12</f>
        <v>0</v>
      </c>
      <c r="AI12" s="452">
        <f t="shared" ref="AI12" si="9">IFERROR(AH12*M12,0)</f>
        <v>0</v>
      </c>
      <c r="AJ12" s="456" t="str">
        <f>IFERROR(IF(M12=0,"N",S12/L12*J12),0)</f>
        <v>N</v>
      </c>
      <c r="AK12" s="452">
        <f t="shared" ref="AK12" si="10">S12*J12</f>
        <v>0</v>
      </c>
      <c r="AL12" s="452">
        <f>T12*V12*J12</f>
        <v>0</v>
      </c>
      <c r="AM12" s="466">
        <f>IFERROR(AL12*M12,0)</f>
        <v>0</v>
      </c>
      <c r="AN12" s="452">
        <f>IF(W12&gt;0,IF(AE12&gt;0,($G$5/160)*(W12/60)*AE12*J12,0),IF(AE12&gt;0,($G$5/160)*((AC12+AC13+AC14)/60)*AE12*J12,0))</f>
        <v>0</v>
      </c>
      <c r="AO12" s="471">
        <f>IFERROR(AN12*M12,0)</f>
        <v>0</v>
      </c>
      <c r="AP12" s="396">
        <f t="shared" ref="AP12" si="11">IF($N12="In (zvyšuje náklady)",AF12,0)</f>
        <v>0</v>
      </c>
      <c r="AQ12" s="394">
        <f t="shared" ref="AQ12" si="12">IF($N12="In (zvyšuje náklady)",AG12,0)</f>
        <v>0</v>
      </c>
      <c r="AR12" s="394">
        <f t="shared" ref="AR12" si="13">IF($N12="In (zvyšuje náklady)",AH12,0)</f>
        <v>0</v>
      </c>
      <c r="AS12" s="394">
        <f t="shared" ref="AS12" si="14">IF($N12="In (zvyšuje náklady)",AI12,0)</f>
        <v>0</v>
      </c>
      <c r="AT12" s="394">
        <f t="shared" ref="AT12" si="15">IF($N12="In (zvyšuje náklady)",AJ12,0)</f>
        <v>0</v>
      </c>
      <c r="AU12" s="394">
        <f t="shared" ref="AU12" si="16">IF($N12="In (zvyšuje náklady)",AK12,0)</f>
        <v>0</v>
      </c>
      <c r="AV12" s="394">
        <f t="shared" ref="AV12" si="17">IF($N12="In (zvyšuje náklady)",AL12,0)</f>
        <v>0</v>
      </c>
      <c r="AW12" s="394">
        <f>IF($N12="In (zvyšuje náklady)",AM12,0)</f>
        <v>0</v>
      </c>
      <c r="AX12" s="394">
        <f t="shared" ref="AX12" si="18">IF($N12="In (zvyšuje náklady)",AN12,0)</f>
        <v>0</v>
      </c>
      <c r="AY12" s="394">
        <f t="shared" ref="AY12" si="19">IF($N12="In (zvyšuje náklady)",AO12,0)</f>
        <v>0</v>
      </c>
      <c r="AZ12" s="394" t="str">
        <f t="shared" ref="AZ12" si="20">IF($N12="Out (znižuje náklady)",AF12,"0")</f>
        <v>0</v>
      </c>
      <c r="BA12" s="394" t="str">
        <f t="shared" ref="BA12" si="21">IF($N12="Out (znižuje náklady)",AG12,"0")</f>
        <v>0</v>
      </c>
      <c r="BB12" s="394" t="str">
        <f t="shared" ref="BB12" si="22">IF($N12="Out (znižuje náklady)",AH12,"0")</f>
        <v>0</v>
      </c>
      <c r="BC12" s="394" t="str">
        <f t="shared" ref="BC12" si="23">IF($N12="Out (znižuje náklady)",AI12,"0")</f>
        <v>0</v>
      </c>
      <c r="BD12" s="394" t="str">
        <f t="shared" ref="BD12" si="24">IF($N12="Out (znižuje náklady)",AJ12,"0")</f>
        <v>0</v>
      </c>
      <c r="BE12" s="394" t="str">
        <f t="shared" ref="BE12" si="25">IF($N12="Out (znižuje náklady)",AK12,"0")</f>
        <v>0</v>
      </c>
      <c r="BF12" s="394" t="str">
        <f>IF($N12="Out (znižuje náklady)",AL12,"0")</f>
        <v>0</v>
      </c>
      <c r="BG12" s="394" t="str">
        <f>IF($N12="Out (znižuje náklady)",AM12,"0")</f>
        <v>0</v>
      </c>
      <c r="BH12" s="394" t="str">
        <f t="shared" ref="BH12" si="26">IF($N12="Out (znižuje náklady)",AN12,"0")</f>
        <v>0</v>
      </c>
      <c r="BI12" s="432" t="str">
        <f t="shared" ref="BI12" si="27">IF($N12="Out (znižuje náklady)",AO12,"0")</f>
        <v>0</v>
      </c>
      <c r="BJ12" s="378">
        <f>IF(F12=vstupy!$B$47,0,1)</f>
        <v>1</v>
      </c>
      <c r="BK12" s="396">
        <f>$BJ12*AP12</f>
        <v>0</v>
      </c>
      <c r="BL12" s="394">
        <f t="shared" ref="BL12" si="28">$BJ12*AQ12</f>
        <v>0</v>
      </c>
      <c r="BM12" s="394">
        <f t="shared" ref="BM12" si="29">$BJ12*AR12</f>
        <v>0</v>
      </c>
      <c r="BN12" s="394">
        <f t="shared" ref="BN12" si="30">$BJ12*AS12</f>
        <v>0</v>
      </c>
      <c r="BO12" s="394">
        <f t="shared" ref="BO12" si="31">$BJ12*AT12</f>
        <v>0</v>
      </c>
      <c r="BP12" s="394">
        <f t="shared" ref="BP12" si="32">$BJ12*AU12</f>
        <v>0</v>
      </c>
      <c r="BQ12" s="394">
        <f t="shared" ref="BQ12" si="33">$BJ12*AV12</f>
        <v>0</v>
      </c>
      <c r="BR12" s="394">
        <f t="shared" ref="BR12" si="34">$BJ12*AW12</f>
        <v>0</v>
      </c>
      <c r="BS12" s="394">
        <f t="shared" ref="BS12" si="35">$BJ12*AX12</f>
        <v>0</v>
      </c>
      <c r="BT12" s="395">
        <f t="shared" ref="BT12" si="36">$BJ12*AY12</f>
        <v>0</v>
      </c>
      <c r="BU12" s="396">
        <f t="shared" ref="BU12" si="37">$BJ12*AZ12</f>
        <v>0</v>
      </c>
      <c r="BV12" s="394">
        <f t="shared" ref="BV12" si="38">$BJ12*BA12</f>
        <v>0</v>
      </c>
      <c r="BW12" s="394">
        <f t="shared" ref="BW12" si="39">$BJ12*BB12</f>
        <v>0</v>
      </c>
      <c r="BX12" s="394">
        <f t="shared" ref="BX12" si="40">$BJ12*BC12</f>
        <v>0</v>
      </c>
      <c r="BY12" s="394">
        <f t="shared" ref="BY12" si="41">$BJ12*BD12</f>
        <v>0</v>
      </c>
      <c r="BZ12" s="394">
        <f t="shared" ref="BZ12" si="42">$BJ12*BE12</f>
        <v>0</v>
      </c>
      <c r="CA12" s="394">
        <f t="shared" ref="CA12" si="43">$BJ12*BF12</f>
        <v>0</v>
      </c>
      <c r="CB12" s="394">
        <f t="shared" ref="CB12" si="44">$BJ12*BG12</f>
        <v>0</v>
      </c>
      <c r="CC12" s="394">
        <f t="shared" ref="CC12" si="45">$BJ12*BH12</f>
        <v>0</v>
      </c>
      <c r="CD12" s="395">
        <f t="shared" ref="CD12" si="46">$BJ12*BI12</f>
        <v>0</v>
      </c>
      <c r="CE12" s="392">
        <f>IF(N12="Nemení sa",1,0)</f>
        <v>0</v>
      </c>
      <c r="CF12" s="396">
        <f>AG12*$CE12</f>
        <v>0</v>
      </c>
      <c r="CG12" s="394">
        <f>AI12*$CE12</f>
        <v>0</v>
      </c>
      <c r="CH12" s="394">
        <f>AK12*$CE12</f>
        <v>0</v>
      </c>
      <c r="CI12" s="394">
        <f>AM12*$CE12</f>
        <v>0</v>
      </c>
      <c r="CJ12" s="395">
        <f>AO12*$CE12</f>
        <v>0</v>
      </c>
      <c r="CK12" s="393">
        <f t="shared" ref="CK12" si="47">SUM(CF12:CJ14)</f>
        <v>0</v>
      </c>
      <c r="CL12" s="389">
        <f>IF(F12=vstupy!B$42,"1",0)</f>
        <v>0</v>
      </c>
      <c r="CM12" s="396">
        <f t="shared" ref="CM12:CV12" si="48">IF($CL12="1",AP12,0)</f>
        <v>0</v>
      </c>
      <c r="CN12" s="394">
        <f t="shared" si="48"/>
        <v>0</v>
      </c>
      <c r="CO12" s="394">
        <f t="shared" si="48"/>
        <v>0</v>
      </c>
      <c r="CP12" s="394">
        <f t="shared" si="48"/>
        <v>0</v>
      </c>
      <c r="CQ12" s="394">
        <f t="shared" si="48"/>
        <v>0</v>
      </c>
      <c r="CR12" s="394">
        <f t="shared" si="48"/>
        <v>0</v>
      </c>
      <c r="CS12" s="394">
        <f t="shared" si="48"/>
        <v>0</v>
      </c>
      <c r="CT12" s="394">
        <f t="shared" si="48"/>
        <v>0</v>
      </c>
      <c r="CU12" s="394">
        <f t="shared" si="48"/>
        <v>0</v>
      </c>
      <c r="CV12" s="395">
        <f t="shared" si="48"/>
        <v>0</v>
      </c>
      <c r="CW12" s="378">
        <f>CP12+CT12+CV12</f>
        <v>0</v>
      </c>
      <c r="CX12" s="378">
        <f t="shared" ref="CX12" si="49">CN12+CR12</f>
        <v>0</v>
      </c>
      <c r="CY12" s="396">
        <f t="shared" ref="CY12:DH12" si="50">IF($CL12="1",AZ12,0)</f>
        <v>0</v>
      </c>
      <c r="CZ12" s="394">
        <f t="shared" si="50"/>
        <v>0</v>
      </c>
      <c r="DA12" s="394">
        <f t="shared" si="50"/>
        <v>0</v>
      </c>
      <c r="DB12" s="394">
        <f t="shared" si="50"/>
        <v>0</v>
      </c>
      <c r="DC12" s="394">
        <f t="shared" si="50"/>
        <v>0</v>
      </c>
      <c r="DD12" s="394">
        <f t="shared" si="50"/>
        <v>0</v>
      </c>
      <c r="DE12" s="394">
        <f t="shared" si="50"/>
        <v>0</v>
      </c>
      <c r="DF12" s="394">
        <f t="shared" si="50"/>
        <v>0</v>
      </c>
      <c r="DG12" s="394">
        <f t="shared" si="50"/>
        <v>0</v>
      </c>
      <c r="DH12" s="395">
        <f t="shared" si="50"/>
        <v>0</v>
      </c>
      <c r="DI12" s="443">
        <f>DB12+DF12+DH12</f>
        <v>0</v>
      </c>
      <c r="DJ12" s="443">
        <f t="shared" ref="DJ12" si="51">CZ12+DD12</f>
        <v>0</v>
      </c>
      <c r="DK12" s="399">
        <f>IF(CE12=0,1,0)</f>
        <v>1</v>
      </c>
      <c r="DL12" s="399">
        <f>IFERROR(IF($AF12="N",AH12+AJ12+AL12+AN12,AF12+AH12+AJ12+AL12+AN12),0)*$DK12</f>
        <v>0</v>
      </c>
      <c r="DM12" s="399">
        <f>(AG12+AI12+AK12+AM12+AO12)*$DK12</f>
        <v>0</v>
      </c>
      <c r="DN12" s="399">
        <f>AS12+AW12+AY12-CW12</f>
        <v>0</v>
      </c>
      <c r="DO12" s="399">
        <f>BC12+BG12+BI12-DI12</f>
        <v>0</v>
      </c>
      <c r="DP12" s="399">
        <f>DN12+DO12</f>
        <v>0</v>
      </c>
      <c r="DQ12" s="494" t="str">
        <f>IF(OR(F12=vstupy!B$40,F12=vstupy!B$41,F12=vstupy!B$42,),"0","1")</f>
        <v>0</v>
      </c>
      <c r="DR12" s="396">
        <f>IF($DQ12="1",AQ12,"0")+CF12</f>
        <v>0</v>
      </c>
      <c r="DS12" s="394">
        <f>IF($DQ12="1",AS12,"0")+CG12</f>
        <v>0</v>
      </c>
      <c r="DT12" s="394">
        <f>IF($DQ12="1",AU12,"0")+CH12</f>
        <v>0</v>
      </c>
      <c r="DU12" s="394">
        <f>IF($DQ12="1",AW12,"0")+CI12</f>
        <v>0</v>
      </c>
      <c r="DV12" s="395">
        <f>IF($DQ12="1",AY12,"0")+CJ12</f>
        <v>0</v>
      </c>
      <c r="DW12" s="496">
        <f t="shared" ref="DW12" si="52">SUM(DR12:DV14)</f>
        <v>0</v>
      </c>
      <c r="DX12" s="396" t="str">
        <f t="shared" ref="DX12" si="53">IF($DQ12="1",BA12,"0")</f>
        <v>0</v>
      </c>
      <c r="DY12" s="394" t="str">
        <f t="shared" ref="DY12" si="54">IF($DQ12="1",BC12,"0")</f>
        <v>0</v>
      </c>
      <c r="DZ12" s="394" t="str">
        <f t="shared" ref="DZ12" si="55">IF($DQ12="1",BE12,"0")</f>
        <v>0</v>
      </c>
      <c r="EA12" s="394" t="str">
        <f>IF($DQ12="1",BG12,"0")</f>
        <v>0</v>
      </c>
      <c r="EB12" s="395" t="str">
        <f>IF($DQ12="1",BI12,"0")</f>
        <v>0</v>
      </c>
      <c r="EC12" s="496">
        <f t="shared" ref="EC12" si="56">SUM(DX12:EB14)</f>
        <v>0</v>
      </c>
      <c r="ED12" s="499">
        <f>EC12+DW12</f>
        <v>0</v>
      </c>
    </row>
    <row r="13" spans="1:134" s="19" customFormat="1" ht="12.6" customHeight="1" x14ac:dyDescent="0.2">
      <c r="B13" s="579"/>
      <c r="C13" s="579"/>
      <c r="D13" s="579"/>
      <c r="E13" s="579"/>
      <c r="F13" s="596"/>
      <c r="G13" s="581"/>
      <c r="H13" s="597"/>
      <c r="I13" s="597"/>
      <c r="J13" s="598"/>
      <c r="K13" s="579"/>
      <c r="L13" s="584"/>
      <c r="M13" s="585"/>
      <c r="N13" s="596"/>
      <c r="O13" s="586"/>
      <c r="P13" s="586"/>
      <c r="Q13" s="587"/>
      <c r="R13" s="588"/>
      <c r="S13" s="599"/>
      <c r="T13" s="590"/>
      <c r="U13" s="587"/>
      <c r="V13" s="588"/>
      <c r="W13" s="586"/>
      <c r="X13" s="591" t="s">
        <v>157</v>
      </c>
      <c r="Y13" s="592" t="s">
        <v>152</v>
      </c>
      <c r="Z13" s="593">
        <f>VLOOKUP($X13,vstupy!$B$18:$F$31,MATCH($Y13,vstupy!$B$17:$F$17,0),0)</f>
        <v>0</v>
      </c>
      <c r="AA13" s="594" t="s">
        <v>158</v>
      </c>
      <c r="AB13" s="593">
        <f>VLOOKUP($AA13,[1]vstupy!$B$34:$C$36,2,FALSE)</f>
        <v>0</v>
      </c>
      <c r="AC13" s="593">
        <f t="shared" ref="AC13:AC14" si="57">Z13+AB13</f>
        <v>0</v>
      </c>
      <c r="AD13" s="600"/>
      <c r="AE13" s="475"/>
      <c r="AF13" s="396"/>
      <c r="AG13" s="450"/>
      <c r="AH13" s="450"/>
      <c r="AI13" s="450"/>
      <c r="AJ13" s="450"/>
      <c r="AK13" s="450"/>
      <c r="AL13" s="450"/>
      <c r="AM13" s="470"/>
      <c r="AN13" s="450"/>
      <c r="AO13" s="472"/>
      <c r="AP13" s="396"/>
      <c r="AQ13" s="394"/>
      <c r="AR13" s="394"/>
      <c r="AS13" s="394"/>
      <c r="AT13" s="394"/>
      <c r="AU13" s="394"/>
      <c r="AV13" s="394"/>
      <c r="AW13" s="394"/>
      <c r="AX13" s="394"/>
      <c r="AY13" s="394"/>
      <c r="AZ13" s="394"/>
      <c r="BA13" s="394"/>
      <c r="BB13" s="394"/>
      <c r="BC13" s="394"/>
      <c r="BD13" s="394"/>
      <c r="BE13" s="394"/>
      <c r="BF13" s="394"/>
      <c r="BG13" s="394"/>
      <c r="BH13" s="394"/>
      <c r="BI13" s="432"/>
      <c r="BJ13" s="378"/>
      <c r="BK13" s="396"/>
      <c r="BL13" s="394"/>
      <c r="BM13" s="394"/>
      <c r="BN13" s="394"/>
      <c r="BO13" s="394"/>
      <c r="BP13" s="394"/>
      <c r="BQ13" s="394"/>
      <c r="BR13" s="394"/>
      <c r="BS13" s="394"/>
      <c r="BT13" s="395"/>
      <c r="BU13" s="396"/>
      <c r="BV13" s="394"/>
      <c r="BW13" s="394"/>
      <c r="BX13" s="394"/>
      <c r="BY13" s="394"/>
      <c r="BZ13" s="394"/>
      <c r="CA13" s="394"/>
      <c r="CB13" s="394"/>
      <c r="CC13" s="394"/>
      <c r="CD13" s="395"/>
      <c r="CE13" s="392"/>
      <c r="CF13" s="396"/>
      <c r="CG13" s="394"/>
      <c r="CH13" s="394"/>
      <c r="CI13" s="394"/>
      <c r="CJ13" s="395"/>
      <c r="CK13" s="393"/>
      <c r="CL13" s="390"/>
      <c r="CM13" s="396"/>
      <c r="CN13" s="394"/>
      <c r="CO13" s="394"/>
      <c r="CP13" s="394"/>
      <c r="CQ13" s="394"/>
      <c r="CR13" s="394"/>
      <c r="CS13" s="394"/>
      <c r="CT13" s="394"/>
      <c r="CU13" s="394"/>
      <c r="CV13" s="395"/>
      <c r="CW13" s="378"/>
      <c r="CX13" s="378"/>
      <c r="CY13" s="396"/>
      <c r="CZ13" s="394"/>
      <c r="DA13" s="394"/>
      <c r="DB13" s="394"/>
      <c r="DC13" s="394"/>
      <c r="DD13" s="394"/>
      <c r="DE13" s="394"/>
      <c r="DF13" s="394"/>
      <c r="DG13" s="394"/>
      <c r="DH13" s="395"/>
      <c r="DI13" s="443"/>
      <c r="DJ13" s="443"/>
      <c r="DK13" s="399"/>
      <c r="DL13" s="399"/>
      <c r="DM13" s="399"/>
      <c r="DN13" s="399"/>
      <c r="DO13" s="399"/>
      <c r="DP13" s="399"/>
      <c r="DQ13" s="494"/>
      <c r="DR13" s="396"/>
      <c r="DS13" s="394"/>
      <c r="DT13" s="394"/>
      <c r="DU13" s="394"/>
      <c r="DV13" s="395"/>
      <c r="DW13" s="496"/>
      <c r="DX13" s="396"/>
      <c r="DY13" s="394"/>
      <c r="DZ13" s="394"/>
      <c r="EA13" s="394"/>
      <c r="EB13" s="395"/>
      <c r="EC13" s="496"/>
      <c r="ED13" s="499"/>
    </row>
    <row r="14" spans="1:134" s="19" customFormat="1" ht="12.6" customHeight="1" x14ac:dyDescent="0.2">
      <c r="B14" s="579"/>
      <c r="C14" s="579"/>
      <c r="D14" s="579"/>
      <c r="E14" s="579"/>
      <c r="F14" s="601"/>
      <c r="G14" s="581"/>
      <c r="H14" s="602"/>
      <c r="I14" s="602"/>
      <c r="J14" s="603"/>
      <c r="K14" s="579"/>
      <c r="L14" s="584"/>
      <c r="M14" s="585"/>
      <c r="N14" s="601"/>
      <c r="O14" s="586"/>
      <c r="P14" s="586"/>
      <c r="Q14" s="587"/>
      <c r="R14" s="588"/>
      <c r="S14" s="604"/>
      <c r="T14" s="590"/>
      <c r="U14" s="587"/>
      <c r="V14" s="588"/>
      <c r="W14" s="586"/>
      <c r="X14" s="591" t="s">
        <v>157</v>
      </c>
      <c r="Y14" s="592" t="s">
        <v>152</v>
      </c>
      <c r="Z14" s="593">
        <f>VLOOKUP($X14,vstupy!$B$18:$F$31,MATCH($Y14,vstupy!$B$17:$F$17,0),0)</f>
        <v>0</v>
      </c>
      <c r="AA14" s="594" t="s">
        <v>158</v>
      </c>
      <c r="AB14" s="593">
        <f>VLOOKUP($AA14,[1]vstupy!$B$34:$C$36,2,FALSE)</f>
        <v>0</v>
      </c>
      <c r="AC14" s="593">
        <f t="shared" si="57"/>
        <v>0</v>
      </c>
      <c r="AD14" s="605"/>
      <c r="AE14" s="476"/>
      <c r="AF14" s="396"/>
      <c r="AG14" s="450"/>
      <c r="AH14" s="450"/>
      <c r="AI14" s="450"/>
      <c r="AJ14" s="450"/>
      <c r="AK14" s="450"/>
      <c r="AL14" s="450"/>
      <c r="AM14" s="452"/>
      <c r="AN14" s="450"/>
      <c r="AO14" s="472"/>
      <c r="AP14" s="396"/>
      <c r="AQ14" s="394"/>
      <c r="AR14" s="394"/>
      <c r="AS14" s="394"/>
      <c r="AT14" s="394"/>
      <c r="AU14" s="394"/>
      <c r="AV14" s="394"/>
      <c r="AW14" s="394"/>
      <c r="AX14" s="394"/>
      <c r="AY14" s="394"/>
      <c r="AZ14" s="394"/>
      <c r="BA14" s="394"/>
      <c r="BB14" s="394"/>
      <c r="BC14" s="394"/>
      <c r="BD14" s="394"/>
      <c r="BE14" s="394"/>
      <c r="BF14" s="394"/>
      <c r="BG14" s="394"/>
      <c r="BH14" s="394"/>
      <c r="BI14" s="432"/>
      <c r="BJ14" s="378"/>
      <c r="BK14" s="396"/>
      <c r="BL14" s="394"/>
      <c r="BM14" s="394"/>
      <c r="BN14" s="394"/>
      <c r="BO14" s="394"/>
      <c r="BP14" s="394"/>
      <c r="BQ14" s="394"/>
      <c r="BR14" s="394"/>
      <c r="BS14" s="394"/>
      <c r="BT14" s="395"/>
      <c r="BU14" s="396"/>
      <c r="BV14" s="394"/>
      <c r="BW14" s="394"/>
      <c r="BX14" s="394"/>
      <c r="BY14" s="394"/>
      <c r="BZ14" s="394"/>
      <c r="CA14" s="394"/>
      <c r="CB14" s="394"/>
      <c r="CC14" s="394"/>
      <c r="CD14" s="395"/>
      <c r="CE14" s="392"/>
      <c r="CF14" s="396"/>
      <c r="CG14" s="394"/>
      <c r="CH14" s="394"/>
      <c r="CI14" s="394"/>
      <c r="CJ14" s="395"/>
      <c r="CK14" s="393"/>
      <c r="CL14" s="391"/>
      <c r="CM14" s="396"/>
      <c r="CN14" s="394"/>
      <c r="CO14" s="394"/>
      <c r="CP14" s="394"/>
      <c r="CQ14" s="394"/>
      <c r="CR14" s="394"/>
      <c r="CS14" s="394"/>
      <c r="CT14" s="394"/>
      <c r="CU14" s="394"/>
      <c r="CV14" s="395"/>
      <c r="CW14" s="378"/>
      <c r="CX14" s="378"/>
      <c r="CY14" s="396"/>
      <c r="CZ14" s="394"/>
      <c r="DA14" s="394"/>
      <c r="DB14" s="394"/>
      <c r="DC14" s="394"/>
      <c r="DD14" s="394"/>
      <c r="DE14" s="394"/>
      <c r="DF14" s="394"/>
      <c r="DG14" s="394"/>
      <c r="DH14" s="395"/>
      <c r="DI14" s="443"/>
      <c r="DJ14" s="443"/>
      <c r="DK14" s="399"/>
      <c r="DL14" s="399"/>
      <c r="DM14" s="399"/>
      <c r="DN14" s="399"/>
      <c r="DO14" s="399"/>
      <c r="DP14" s="399"/>
      <c r="DQ14" s="494"/>
      <c r="DR14" s="396"/>
      <c r="DS14" s="394"/>
      <c r="DT14" s="394"/>
      <c r="DU14" s="394"/>
      <c r="DV14" s="395"/>
      <c r="DW14" s="496"/>
      <c r="DX14" s="396"/>
      <c r="DY14" s="394"/>
      <c r="DZ14" s="394"/>
      <c r="EA14" s="394"/>
      <c r="EB14" s="395"/>
      <c r="EC14" s="496"/>
      <c r="ED14" s="499"/>
    </row>
    <row r="15" spans="1:134" s="226" customFormat="1" ht="12" customHeight="1" x14ac:dyDescent="0.2">
      <c r="B15" s="464">
        <v>3</v>
      </c>
      <c r="C15" s="464"/>
      <c r="D15" s="464"/>
      <c r="E15" s="464"/>
      <c r="F15" s="405" t="s">
        <v>212</v>
      </c>
      <c r="G15" s="461"/>
      <c r="H15" s="386" t="str">
        <f t="shared" ref="H15:H21" si="58">IF($F15="3e)  Skoršia transpozícia  - zavedenie transpozície pred termínom ktorý určuje smernica EÚ. "," ","")</f>
        <v/>
      </c>
      <c r="I15" s="386" t="str">
        <f t="shared" ref="I15" si="59">IF($F15="3e)  Skoršia transpozícia  - zavedenie transpozície pred termínom ktorý určuje smernica EÚ. ",$H15,"NA")</f>
        <v>NA</v>
      </c>
      <c r="J15" s="408">
        <f t="shared" ref="J15" si="60">IF(I15="NA",1,I15/12)</f>
        <v>1</v>
      </c>
      <c r="K15" s="464"/>
      <c r="L15" s="415"/>
      <c r="M15" s="463">
        <f>IF(L15="N",0,L15)</f>
        <v>0</v>
      </c>
      <c r="N15" s="405" t="s">
        <v>212</v>
      </c>
      <c r="O15" s="414"/>
      <c r="P15" s="414"/>
      <c r="Q15" s="420" t="s">
        <v>36</v>
      </c>
      <c r="R15" s="413">
        <f>VLOOKUP(Q15,[1]vstupy!$B$3:$C$15,2,FALSE)</f>
        <v>0</v>
      </c>
      <c r="S15" s="505"/>
      <c r="T15" s="416"/>
      <c r="U15" s="420" t="s">
        <v>36</v>
      </c>
      <c r="V15" s="413">
        <f>VLOOKUP(U15,[1]vstupy!$B$3:$C$15,2,FALSE)</f>
        <v>0</v>
      </c>
      <c r="W15" s="414"/>
      <c r="X15" s="194" t="s">
        <v>157</v>
      </c>
      <c r="Y15" s="208" t="s">
        <v>152</v>
      </c>
      <c r="Z15" s="205">
        <f>VLOOKUP($X15,vstupy!$B$18:$F$31,MATCH($Y15,vstupy!$B$17:$F$17,0),0)</f>
        <v>0</v>
      </c>
      <c r="AA15" s="133" t="s">
        <v>158</v>
      </c>
      <c r="AB15" s="205">
        <f>VLOOKUP($AA15,[1]vstupy!$B$34:$C$36,2,FALSE)</f>
        <v>0</v>
      </c>
      <c r="AC15" s="205">
        <f>Z15+AB15</f>
        <v>0</v>
      </c>
      <c r="AD15" s="453" t="s">
        <v>36</v>
      </c>
      <c r="AE15" s="474">
        <f>VLOOKUP(AD15,vstupy!$B$3:$C$15,2,FALSE)</f>
        <v>0</v>
      </c>
      <c r="AF15" s="473" t="str">
        <f>IFERROR(IF(M15=0,"N",O15/L15*J15),0)</f>
        <v>N</v>
      </c>
      <c r="AG15" s="452">
        <f>O15*J15</f>
        <v>0</v>
      </c>
      <c r="AH15" s="456">
        <f t="shared" ref="AH15" si="61">P15*R15*J15</f>
        <v>0</v>
      </c>
      <c r="AI15" s="452">
        <f t="shared" ref="AI15" si="62">IFERROR(AH15*M15,0)</f>
        <v>0</v>
      </c>
      <c r="AJ15" s="456" t="str">
        <f t="shared" ref="AJ15" si="63">IFERROR(IF(M15=0,"N",S15/L15*J15),0)</f>
        <v>N</v>
      </c>
      <c r="AK15" s="452">
        <f t="shared" ref="AK15" si="64">S15*J15</f>
        <v>0</v>
      </c>
      <c r="AL15" s="452">
        <f>T15*V15*J15</f>
        <v>0</v>
      </c>
      <c r="AM15" s="466">
        <f>IFERROR(AL15*M15,0)</f>
        <v>0</v>
      </c>
      <c r="AN15" s="452">
        <f>IF(W15&gt;0,IF(AE15&gt;0,($G$5/160)*(W15/60)*AE15*J15,0),IF(AE15&gt;0,($G$5/160)*((AC15+AC16+AC17)/60)*AE15*J15,0))</f>
        <v>0</v>
      </c>
      <c r="AO15" s="471">
        <f>IFERROR(AN15*M15,0)</f>
        <v>0</v>
      </c>
      <c r="AP15" s="396">
        <f t="shared" ref="AP15" si="65">IF($N15="In (zvyšuje náklady)",AF15,0)</f>
        <v>0</v>
      </c>
      <c r="AQ15" s="394">
        <f t="shared" ref="AQ15" si="66">IF($N15="In (zvyšuje náklady)",AG15,0)</f>
        <v>0</v>
      </c>
      <c r="AR15" s="394">
        <f t="shared" ref="AR15" si="67">IF($N15="In (zvyšuje náklady)",AH15,0)</f>
        <v>0</v>
      </c>
      <c r="AS15" s="394">
        <f t="shared" ref="AS15" si="68">IF($N15="In (zvyšuje náklady)",AI15,0)</f>
        <v>0</v>
      </c>
      <c r="AT15" s="394">
        <f t="shared" ref="AT15" si="69">IF($N15="In (zvyšuje náklady)",AJ15,0)</f>
        <v>0</v>
      </c>
      <c r="AU15" s="394">
        <f t="shared" ref="AU15" si="70">IF($N15="In (zvyšuje náklady)",AK15,0)</f>
        <v>0</v>
      </c>
      <c r="AV15" s="394">
        <f t="shared" ref="AV15" si="71">IF($N15="In (zvyšuje náklady)",AL15,0)</f>
        <v>0</v>
      </c>
      <c r="AW15" s="394">
        <f t="shared" ref="AW15" si="72">IF($N15="In (zvyšuje náklady)",AM15,0)</f>
        <v>0</v>
      </c>
      <c r="AX15" s="394">
        <f t="shared" ref="AX15" si="73">IF($N15="In (zvyšuje náklady)",AN15,0)</f>
        <v>0</v>
      </c>
      <c r="AY15" s="394">
        <f t="shared" ref="AY15" si="74">IF($N15="In (zvyšuje náklady)",AO15,0)</f>
        <v>0</v>
      </c>
      <c r="AZ15" s="394" t="str">
        <f t="shared" ref="AZ15" si="75">IF($N15="Out (znižuje náklady)",AF15,"0")</f>
        <v>0</v>
      </c>
      <c r="BA15" s="394" t="str">
        <f t="shared" ref="BA15" si="76">IF($N15="Out (znižuje náklady)",AG15,"0")</f>
        <v>0</v>
      </c>
      <c r="BB15" s="394" t="str">
        <f t="shared" ref="BB15" si="77">IF($N15="Out (znižuje náklady)",AH15,"0")</f>
        <v>0</v>
      </c>
      <c r="BC15" s="394" t="str">
        <f t="shared" ref="BC15" si="78">IF($N15="Out (znižuje náklady)",AI15,"0")</f>
        <v>0</v>
      </c>
      <c r="BD15" s="394" t="str">
        <f t="shared" ref="BD15" si="79">IF($N15="Out (znižuje náklady)",AJ15,"0")</f>
        <v>0</v>
      </c>
      <c r="BE15" s="394" t="str">
        <f t="shared" ref="BE15" si="80">IF($N15="Out (znižuje náklady)",AK15,"0")</f>
        <v>0</v>
      </c>
      <c r="BF15" s="394" t="str">
        <f t="shared" ref="BF15" si="81">IF($N15="Out (znižuje náklady)",AL15,"0")</f>
        <v>0</v>
      </c>
      <c r="BG15" s="394" t="str">
        <f t="shared" ref="BG15" si="82">IF($N15="Out (znižuje náklady)",AM15,"0")</f>
        <v>0</v>
      </c>
      <c r="BH15" s="394" t="str">
        <f t="shared" ref="BH15" si="83">IF($N15="Out (znižuje náklady)",AN15,"0")</f>
        <v>0</v>
      </c>
      <c r="BI15" s="432" t="str">
        <f t="shared" ref="BI15" si="84">IF($N15="Out (znižuje náklady)",AO15,"0")</f>
        <v>0</v>
      </c>
      <c r="BJ15" s="378">
        <f>IF(F15=vstupy!$B$47,0,1)</f>
        <v>1</v>
      </c>
      <c r="BK15" s="396">
        <f t="shared" ref="BK15" si="85">$BJ15*AP15</f>
        <v>0</v>
      </c>
      <c r="BL15" s="394">
        <f t="shared" ref="BL15" si="86">$BJ15*AQ15</f>
        <v>0</v>
      </c>
      <c r="BM15" s="394">
        <f t="shared" ref="BM15" si="87">$BJ15*AR15</f>
        <v>0</v>
      </c>
      <c r="BN15" s="394">
        <f t="shared" ref="BN15" si="88">$BJ15*AS15</f>
        <v>0</v>
      </c>
      <c r="BO15" s="394">
        <f t="shared" ref="BO15" si="89">$BJ15*AT15</f>
        <v>0</v>
      </c>
      <c r="BP15" s="394">
        <f t="shared" ref="BP15" si="90">$BJ15*AU15</f>
        <v>0</v>
      </c>
      <c r="BQ15" s="394">
        <f t="shared" ref="BQ15" si="91">$BJ15*AV15</f>
        <v>0</v>
      </c>
      <c r="BR15" s="394">
        <f t="shared" ref="BR15" si="92">$BJ15*AW15</f>
        <v>0</v>
      </c>
      <c r="BS15" s="394">
        <f t="shared" ref="BS15" si="93">$BJ15*AX15</f>
        <v>0</v>
      </c>
      <c r="BT15" s="395">
        <f t="shared" ref="BT15" si="94">$BJ15*AY15</f>
        <v>0</v>
      </c>
      <c r="BU15" s="396">
        <f t="shared" ref="BU15" si="95">$BJ15*AZ15</f>
        <v>0</v>
      </c>
      <c r="BV15" s="394">
        <f t="shared" ref="BV15" si="96">$BJ15*BA15</f>
        <v>0</v>
      </c>
      <c r="BW15" s="394">
        <f t="shared" ref="BW15" si="97">$BJ15*BB15</f>
        <v>0</v>
      </c>
      <c r="BX15" s="394">
        <f t="shared" ref="BX15" si="98">$BJ15*BC15</f>
        <v>0</v>
      </c>
      <c r="BY15" s="394">
        <f t="shared" ref="BY15" si="99">$BJ15*BD15</f>
        <v>0</v>
      </c>
      <c r="BZ15" s="394">
        <f t="shared" ref="BZ15" si="100">$BJ15*BE15</f>
        <v>0</v>
      </c>
      <c r="CA15" s="394">
        <f t="shared" ref="CA15" si="101">$BJ15*BF15</f>
        <v>0</v>
      </c>
      <c r="CB15" s="394">
        <f t="shared" ref="CB15" si="102">$BJ15*BG15</f>
        <v>0</v>
      </c>
      <c r="CC15" s="394">
        <f t="shared" ref="CC15" si="103">$BJ15*BH15</f>
        <v>0</v>
      </c>
      <c r="CD15" s="395">
        <f t="shared" ref="CD15" si="104">$BJ15*BI15</f>
        <v>0</v>
      </c>
      <c r="CE15" s="392">
        <f>IF(N15="Nemení sa",1,0)</f>
        <v>0</v>
      </c>
      <c r="CF15" s="396">
        <f>AG15*$CE15</f>
        <v>0</v>
      </c>
      <c r="CG15" s="394">
        <f>AI15*$CE15</f>
        <v>0</v>
      </c>
      <c r="CH15" s="394">
        <f>AK15*$CE15</f>
        <v>0</v>
      </c>
      <c r="CI15" s="394">
        <f>AM15*$CE15</f>
        <v>0</v>
      </c>
      <c r="CJ15" s="395">
        <f>AO15*$CE15</f>
        <v>0</v>
      </c>
      <c r="CK15" s="393">
        <f t="shared" ref="CK15" si="105">SUM(CF15:CJ17)</f>
        <v>0</v>
      </c>
      <c r="CL15" s="447">
        <f>IF(F15=vstupy!B$42,"1",0)</f>
        <v>0</v>
      </c>
      <c r="CM15" s="396">
        <f t="shared" ref="CM15:CV15" si="106">IF($CL15="1",AP15,0)</f>
        <v>0</v>
      </c>
      <c r="CN15" s="394">
        <f t="shared" si="106"/>
        <v>0</v>
      </c>
      <c r="CO15" s="394">
        <f t="shared" si="106"/>
        <v>0</v>
      </c>
      <c r="CP15" s="394">
        <f t="shared" si="106"/>
        <v>0</v>
      </c>
      <c r="CQ15" s="394">
        <f t="shared" si="106"/>
        <v>0</v>
      </c>
      <c r="CR15" s="394">
        <f t="shared" si="106"/>
        <v>0</v>
      </c>
      <c r="CS15" s="394">
        <f t="shared" si="106"/>
        <v>0</v>
      </c>
      <c r="CT15" s="394">
        <f t="shared" si="106"/>
        <v>0</v>
      </c>
      <c r="CU15" s="394">
        <f t="shared" si="106"/>
        <v>0</v>
      </c>
      <c r="CV15" s="395">
        <f t="shared" si="106"/>
        <v>0</v>
      </c>
      <c r="CW15" s="378">
        <f>CP15+CT15+CV15</f>
        <v>0</v>
      </c>
      <c r="CX15" s="378">
        <f t="shared" ref="CX15" si="107">CN15+CR15</f>
        <v>0</v>
      </c>
      <c r="CY15" s="396">
        <f t="shared" ref="CY15:DH15" si="108">IF($CL15="1",AZ15,0)</f>
        <v>0</v>
      </c>
      <c r="CZ15" s="394">
        <f t="shared" si="108"/>
        <v>0</v>
      </c>
      <c r="DA15" s="394">
        <f t="shared" si="108"/>
        <v>0</v>
      </c>
      <c r="DB15" s="394">
        <f t="shared" si="108"/>
        <v>0</v>
      </c>
      <c r="DC15" s="394">
        <f t="shared" si="108"/>
        <v>0</v>
      </c>
      <c r="DD15" s="394">
        <f t="shared" si="108"/>
        <v>0</v>
      </c>
      <c r="DE15" s="394">
        <f t="shared" si="108"/>
        <v>0</v>
      </c>
      <c r="DF15" s="394">
        <f t="shared" si="108"/>
        <v>0</v>
      </c>
      <c r="DG15" s="394">
        <f t="shared" si="108"/>
        <v>0</v>
      </c>
      <c r="DH15" s="395">
        <f t="shared" si="108"/>
        <v>0</v>
      </c>
      <c r="DI15" s="443">
        <f>DB15+DF15+DH15</f>
        <v>0</v>
      </c>
      <c r="DJ15" s="443">
        <f t="shared" ref="DJ15" si="109">CZ15+DD15</f>
        <v>0</v>
      </c>
      <c r="DK15" s="399">
        <f>IF(CE15=0,1,0)</f>
        <v>1</v>
      </c>
      <c r="DL15" s="399">
        <f>IFERROR(IF($AF15="N",AH15+AJ15+AL15+AN15,AF15+AH15+AJ15+AL15+AN15),0)*$DK15</f>
        <v>0</v>
      </c>
      <c r="DM15" s="399">
        <f>(AG15+AI15+AK15+AM15+AO15)*$DK15</f>
        <v>0</v>
      </c>
      <c r="DN15" s="399">
        <f>AS15+AW15+AY15-CW15</f>
        <v>0</v>
      </c>
      <c r="DO15" s="399">
        <f>BC15+BG15+BI15-DI15</f>
        <v>0</v>
      </c>
      <c r="DP15" s="399">
        <f>DN15+DO15</f>
        <v>0</v>
      </c>
      <c r="DQ15" s="494" t="str">
        <f>IF(OR(F15=vstupy!B$40,F15=vstupy!B$41,F15=vstupy!B$42,),"0","1")</f>
        <v>0</v>
      </c>
      <c r="DR15" s="396">
        <f>IF($DQ15="1",AQ15,"0")+CF15</f>
        <v>0</v>
      </c>
      <c r="DS15" s="394">
        <f>IF($DQ15="1",AS15,"0")+CG15</f>
        <v>0</v>
      </c>
      <c r="DT15" s="394">
        <f>IF($DQ15="1",AU15,"0")+CH15</f>
        <v>0</v>
      </c>
      <c r="DU15" s="394">
        <f>IF($DQ15="1",AW15,"0")+CI15</f>
        <v>0</v>
      </c>
      <c r="DV15" s="395">
        <f>IF($DQ15="1",AY15,"0")+CJ15</f>
        <v>0</v>
      </c>
      <c r="DW15" s="496">
        <f t="shared" ref="DW15" si="110">SUM(DR15:DV17)</f>
        <v>0</v>
      </c>
      <c r="DX15" s="396" t="str">
        <f t="shared" ref="DX15" si="111">IF($DQ15="1",BA15,"0")</f>
        <v>0</v>
      </c>
      <c r="DY15" s="394" t="str">
        <f t="shared" ref="DY15" si="112">IF($DQ15="1",BC15,"0")</f>
        <v>0</v>
      </c>
      <c r="DZ15" s="394" t="str">
        <f t="shared" ref="DZ15" si="113">IF($DQ15="1",BE15,"0")</f>
        <v>0</v>
      </c>
      <c r="EA15" s="497" t="str">
        <f>IF($DQ15="1",BG15,"0")</f>
        <v>0</v>
      </c>
      <c r="EB15" s="498" t="str">
        <f>IF($DQ15="1",BI15,"0")</f>
        <v>0</v>
      </c>
      <c r="EC15" s="496">
        <f t="shared" ref="EC15" si="114">SUM(DX15:EB17)</f>
        <v>0</v>
      </c>
      <c r="ED15" s="499">
        <f>EC15+DW15</f>
        <v>0</v>
      </c>
    </row>
    <row r="16" spans="1:134" s="226" customFormat="1" ht="12.6" customHeight="1" x14ac:dyDescent="0.2">
      <c r="B16" s="464"/>
      <c r="C16" s="464"/>
      <c r="D16" s="464"/>
      <c r="E16" s="464"/>
      <c r="F16" s="406"/>
      <c r="G16" s="461"/>
      <c r="H16" s="387"/>
      <c r="I16" s="387"/>
      <c r="J16" s="409"/>
      <c r="K16" s="464"/>
      <c r="L16" s="415"/>
      <c r="M16" s="463"/>
      <c r="N16" s="406"/>
      <c r="O16" s="414"/>
      <c r="P16" s="414"/>
      <c r="Q16" s="420"/>
      <c r="R16" s="413"/>
      <c r="S16" s="506"/>
      <c r="T16" s="416"/>
      <c r="U16" s="420"/>
      <c r="V16" s="413"/>
      <c r="W16" s="414"/>
      <c r="X16" s="194" t="s">
        <v>157</v>
      </c>
      <c r="Y16" s="208" t="s">
        <v>152</v>
      </c>
      <c r="Z16" s="205">
        <f>VLOOKUP($X16,vstupy!$B$18:$F$31,MATCH($Y16,vstupy!$B$17:$F$17,0),0)</f>
        <v>0</v>
      </c>
      <c r="AA16" s="133" t="s">
        <v>158</v>
      </c>
      <c r="AB16" s="205">
        <f>VLOOKUP($AA16,[1]vstupy!$B$34:$C$36,2,FALSE)</f>
        <v>0</v>
      </c>
      <c r="AC16" s="205">
        <f t="shared" ref="AC16:AC17" si="115">Z16+AB16</f>
        <v>0</v>
      </c>
      <c r="AD16" s="454"/>
      <c r="AE16" s="475"/>
      <c r="AF16" s="396"/>
      <c r="AG16" s="450"/>
      <c r="AH16" s="450"/>
      <c r="AI16" s="450"/>
      <c r="AJ16" s="450"/>
      <c r="AK16" s="450"/>
      <c r="AL16" s="450"/>
      <c r="AM16" s="470"/>
      <c r="AN16" s="450"/>
      <c r="AO16" s="472"/>
      <c r="AP16" s="396"/>
      <c r="AQ16" s="394"/>
      <c r="AR16" s="394"/>
      <c r="AS16" s="394"/>
      <c r="AT16" s="394"/>
      <c r="AU16" s="394"/>
      <c r="AV16" s="394"/>
      <c r="AW16" s="394"/>
      <c r="AX16" s="394"/>
      <c r="AY16" s="394"/>
      <c r="AZ16" s="394"/>
      <c r="BA16" s="394"/>
      <c r="BB16" s="394"/>
      <c r="BC16" s="394"/>
      <c r="BD16" s="394"/>
      <c r="BE16" s="394"/>
      <c r="BF16" s="394"/>
      <c r="BG16" s="394"/>
      <c r="BH16" s="394"/>
      <c r="BI16" s="432"/>
      <c r="BJ16" s="378"/>
      <c r="BK16" s="396"/>
      <c r="BL16" s="394"/>
      <c r="BM16" s="394"/>
      <c r="BN16" s="394"/>
      <c r="BO16" s="394"/>
      <c r="BP16" s="394"/>
      <c r="BQ16" s="394"/>
      <c r="BR16" s="394"/>
      <c r="BS16" s="394"/>
      <c r="BT16" s="395"/>
      <c r="BU16" s="396"/>
      <c r="BV16" s="394"/>
      <c r="BW16" s="394"/>
      <c r="BX16" s="394"/>
      <c r="BY16" s="394"/>
      <c r="BZ16" s="394"/>
      <c r="CA16" s="394"/>
      <c r="CB16" s="394"/>
      <c r="CC16" s="394"/>
      <c r="CD16" s="395"/>
      <c r="CE16" s="392"/>
      <c r="CF16" s="396"/>
      <c r="CG16" s="394"/>
      <c r="CH16" s="394"/>
      <c r="CI16" s="394"/>
      <c r="CJ16" s="395"/>
      <c r="CK16" s="393"/>
      <c r="CL16" s="448"/>
      <c r="CM16" s="396"/>
      <c r="CN16" s="394"/>
      <c r="CO16" s="394"/>
      <c r="CP16" s="394"/>
      <c r="CQ16" s="394"/>
      <c r="CR16" s="394"/>
      <c r="CS16" s="394"/>
      <c r="CT16" s="394"/>
      <c r="CU16" s="394"/>
      <c r="CV16" s="395"/>
      <c r="CW16" s="378"/>
      <c r="CX16" s="378"/>
      <c r="CY16" s="396"/>
      <c r="CZ16" s="394"/>
      <c r="DA16" s="394"/>
      <c r="DB16" s="394"/>
      <c r="DC16" s="394"/>
      <c r="DD16" s="394"/>
      <c r="DE16" s="394"/>
      <c r="DF16" s="394"/>
      <c r="DG16" s="394"/>
      <c r="DH16" s="395"/>
      <c r="DI16" s="443"/>
      <c r="DJ16" s="443"/>
      <c r="DK16" s="399"/>
      <c r="DL16" s="399"/>
      <c r="DM16" s="399"/>
      <c r="DN16" s="399"/>
      <c r="DO16" s="399"/>
      <c r="DP16" s="399"/>
      <c r="DQ16" s="494"/>
      <c r="DR16" s="396"/>
      <c r="DS16" s="394"/>
      <c r="DT16" s="394"/>
      <c r="DU16" s="394"/>
      <c r="DV16" s="395"/>
      <c r="DW16" s="496"/>
      <c r="DX16" s="396"/>
      <c r="DY16" s="394"/>
      <c r="DZ16" s="394"/>
      <c r="EA16" s="497"/>
      <c r="EB16" s="498"/>
      <c r="EC16" s="496"/>
      <c r="ED16" s="499"/>
    </row>
    <row r="17" spans="2:134" s="226" customFormat="1" ht="12.6" customHeight="1" x14ac:dyDescent="0.2">
      <c r="B17" s="464"/>
      <c r="C17" s="464"/>
      <c r="D17" s="464"/>
      <c r="E17" s="464"/>
      <c r="F17" s="407"/>
      <c r="G17" s="461"/>
      <c r="H17" s="388"/>
      <c r="I17" s="388"/>
      <c r="J17" s="410"/>
      <c r="K17" s="464"/>
      <c r="L17" s="415"/>
      <c r="M17" s="463"/>
      <c r="N17" s="407"/>
      <c r="O17" s="414"/>
      <c r="P17" s="414"/>
      <c r="Q17" s="420"/>
      <c r="R17" s="413"/>
      <c r="S17" s="507"/>
      <c r="T17" s="416"/>
      <c r="U17" s="420"/>
      <c r="V17" s="413"/>
      <c r="W17" s="414"/>
      <c r="X17" s="194" t="s">
        <v>157</v>
      </c>
      <c r="Y17" s="208" t="s">
        <v>152</v>
      </c>
      <c r="Z17" s="205">
        <f>VLOOKUP($X17,vstupy!$B$18:$F$31,MATCH($Y17,vstupy!$B$17:$F$17,0),0)</f>
        <v>0</v>
      </c>
      <c r="AA17" s="133" t="s">
        <v>158</v>
      </c>
      <c r="AB17" s="205">
        <f>VLOOKUP($AA17,[1]vstupy!$B$34:$C$36,2,FALSE)</f>
        <v>0</v>
      </c>
      <c r="AC17" s="205">
        <f t="shared" si="115"/>
        <v>0</v>
      </c>
      <c r="AD17" s="455"/>
      <c r="AE17" s="476"/>
      <c r="AF17" s="396"/>
      <c r="AG17" s="450"/>
      <c r="AH17" s="450"/>
      <c r="AI17" s="450"/>
      <c r="AJ17" s="450"/>
      <c r="AK17" s="450"/>
      <c r="AL17" s="450"/>
      <c r="AM17" s="452"/>
      <c r="AN17" s="450"/>
      <c r="AO17" s="472"/>
      <c r="AP17" s="396"/>
      <c r="AQ17" s="394"/>
      <c r="AR17" s="394"/>
      <c r="AS17" s="394"/>
      <c r="AT17" s="394"/>
      <c r="AU17" s="394"/>
      <c r="AV17" s="394"/>
      <c r="AW17" s="394"/>
      <c r="AX17" s="394"/>
      <c r="AY17" s="394"/>
      <c r="AZ17" s="394"/>
      <c r="BA17" s="394"/>
      <c r="BB17" s="394"/>
      <c r="BC17" s="394"/>
      <c r="BD17" s="394"/>
      <c r="BE17" s="394"/>
      <c r="BF17" s="394"/>
      <c r="BG17" s="394"/>
      <c r="BH17" s="394"/>
      <c r="BI17" s="432"/>
      <c r="BJ17" s="378"/>
      <c r="BK17" s="396"/>
      <c r="BL17" s="394"/>
      <c r="BM17" s="394"/>
      <c r="BN17" s="394"/>
      <c r="BO17" s="394"/>
      <c r="BP17" s="394"/>
      <c r="BQ17" s="394"/>
      <c r="BR17" s="394"/>
      <c r="BS17" s="394"/>
      <c r="BT17" s="395"/>
      <c r="BU17" s="396"/>
      <c r="BV17" s="394"/>
      <c r="BW17" s="394"/>
      <c r="BX17" s="394"/>
      <c r="BY17" s="394"/>
      <c r="BZ17" s="394"/>
      <c r="CA17" s="394"/>
      <c r="CB17" s="394"/>
      <c r="CC17" s="394"/>
      <c r="CD17" s="395"/>
      <c r="CE17" s="392"/>
      <c r="CF17" s="396"/>
      <c r="CG17" s="394"/>
      <c r="CH17" s="394"/>
      <c r="CI17" s="394"/>
      <c r="CJ17" s="395"/>
      <c r="CK17" s="393"/>
      <c r="CL17" s="449"/>
      <c r="CM17" s="396"/>
      <c r="CN17" s="394"/>
      <c r="CO17" s="394"/>
      <c r="CP17" s="394"/>
      <c r="CQ17" s="394"/>
      <c r="CR17" s="394"/>
      <c r="CS17" s="394"/>
      <c r="CT17" s="394"/>
      <c r="CU17" s="394"/>
      <c r="CV17" s="395"/>
      <c r="CW17" s="378"/>
      <c r="CX17" s="378"/>
      <c r="CY17" s="396"/>
      <c r="CZ17" s="394"/>
      <c r="DA17" s="394"/>
      <c r="DB17" s="394"/>
      <c r="DC17" s="394"/>
      <c r="DD17" s="394"/>
      <c r="DE17" s="394"/>
      <c r="DF17" s="394"/>
      <c r="DG17" s="394"/>
      <c r="DH17" s="395"/>
      <c r="DI17" s="443"/>
      <c r="DJ17" s="443"/>
      <c r="DK17" s="399"/>
      <c r="DL17" s="399"/>
      <c r="DM17" s="399"/>
      <c r="DN17" s="399"/>
      <c r="DO17" s="399"/>
      <c r="DP17" s="399"/>
      <c r="DQ17" s="494"/>
      <c r="DR17" s="396"/>
      <c r="DS17" s="394"/>
      <c r="DT17" s="394"/>
      <c r="DU17" s="394"/>
      <c r="DV17" s="395"/>
      <c r="DW17" s="496"/>
      <c r="DX17" s="396"/>
      <c r="DY17" s="394"/>
      <c r="DZ17" s="394"/>
      <c r="EA17" s="497"/>
      <c r="EB17" s="498"/>
      <c r="EC17" s="496"/>
      <c r="ED17" s="499"/>
    </row>
    <row r="18" spans="2:134" s="19" customFormat="1" ht="12.6" customHeight="1" x14ac:dyDescent="0.2">
      <c r="B18" s="579">
        <v>4</v>
      </c>
      <c r="C18" s="606"/>
      <c r="D18" s="584"/>
      <c r="E18" s="584"/>
      <c r="F18" s="580" t="s">
        <v>212</v>
      </c>
      <c r="G18" s="581"/>
      <c r="H18" s="582" t="str">
        <f t="shared" si="58"/>
        <v/>
      </c>
      <c r="I18" s="582" t="str">
        <f t="shared" ref="I18" si="116">IF($F18="3e)  Skoršia transpozícia  - zavedenie transpozície pred termínom ktorý určuje smernica EÚ. ",$H18,"NA")</f>
        <v>NA</v>
      </c>
      <c r="J18" s="583">
        <f t="shared" ref="J18" si="117">IF(I18&gt;12,1,I18/12)</f>
        <v>1</v>
      </c>
      <c r="K18" s="580"/>
      <c r="L18" s="584"/>
      <c r="M18" s="607">
        <f>IF(L18="N",0,L18)</f>
        <v>0</v>
      </c>
      <c r="N18" s="580" t="s">
        <v>212</v>
      </c>
      <c r="O18" s="584"/>
      <c r="P18" s="586"/>
      <c r="Q18" s="587" t="s">
        <v>36</v>
      </c>
      <c r="R18" s="588">
        <f>VLOOKUP(Q18,[1]vstupy!$B$3:$C$15,2,FALSE)</f>
        <v>0</v>
      </c>
      <c r="S18" s="608"/>
      <c r="T18" s="590"/>
      <c r="U18" s="587" t="s">
        <v>36</v>
      </c>
      <c r="V18" s="588">
        <f>VLOOKUP(U18,[1]vstupy!$B$3:$C$15,2,FALSE)</f>
        <v>0</v>
      </c>
      <c r="W18" s="609"/>
      <c r="X18" s="591" t="s">
        <v>157</v>
      </c>
      <c r="Y18" s="592" t="s">
        <v>152</v>
      </c>
      <c r="Z18" s="593">
        <f>VLOOKUP($X18,vstupy!$B$18:$F$31,MATCH($Y18,vstupy!$B$17:$F$17,0),0)</f>
        <v>0</v>
      </c>
      <c r="AA18" s="594" t="s">
        <v>158</v>
      </c>
      <c r="AB18" s="593">
        <f>VLOOKUP($AA18,[1]vstupy!$B$34:$C$36,2,FALSE)</f>
        <v>0</v>
      </c>
      <c r="AC18" s="593">
        <f t="shared" si="7"/>
        <v>0</v>
      </c>
      <c r="AD18" s="595" t="s">
        <v>36</v>
      </c>
      <c r="AE18" s="474">
        <f>VLOOKUP(AD18,vstupy!$B$3:$C$15,2,FALSE)</f>
        <v>0</v>
      </c>
      <c r="AF18" s="490" t="str">
        <f>IFERROR(IF(M18=0,"N",O18/L18*J18),0)</f>
        <v>N</v>
      </c>
      <c r="AG18" s="452">
        <f>O18*J18</f>
        <v>0</v>
      </c>
      <c r="AH18" s="456">
        <f t="shared" ref="AH18" si="118">P18*R18*J18</f>
        <v>0</v>
      </c>
      <c r="AI18" s="452">
        <f t="shared" ref="AI18" si="119">IFERROR(AH18*M18,0)</f>
        <v>0</v>
      </c>
      <c r="AJ18" s="456" t="str">
        <f>IFERROR(IF(M18=0,"N",S18/L18*J18),0)</f>
        <v>N</v>
      </c>
      <c r="AK18" s="452">
        <f t="shared" ref="AK18" si="120">S18*J18</f>
        <v>0</v>
      </c>
      <c r="AL18" s="452">
        <f>T18*V18*J18</f>
        <v>0</v>
      </c>
      <c r="AM18" s="466">
        <f t="shared" ref="AM18" si="121">IFERROR(AL18*M18,0)</f>
        <v>0</v>
      </c>
      <c r="AN18" s="452">
        <f t="shared" ref="AN18" si="122">IF(W18&gt;0,IF(AE18&gt;0,($G$5/160)*(W18/60)*AE18*J18,0),IF(AE18&gt;0,($G$5/160)*((AC18+AC19+AC20)/60)*AE18*J18,0))</f>
        <v>0</v>
      </c>
      <c r="AO18" s="471">
        <f>IFERROR(AN18*M18,0)</f>
        <v>0</v>
      </c>
      <c r="AP18" s="396">
        <f t="shared" ref="AP18" si="123">IF($N18="In (zvyšuje náklady)",AF18,0)</f>
        <v>0</v>
      </c>
      <c r="AQ18" s="394">
        <f t="shared" ref="AQ18" si="124">IF($N18="In (zvyšuje náklady)",AG18,0)</f>
        <v>0</v>
      </c>
      <c r="AR18" s="394">
        <f t="shared" ref="AR18" si="125">IF($N18="In (zvyšuje náklady)",AH18,0)</f>
        <v>0</v>
      </c>
      <c r="AS18" s="394">
        <f t="shared" ref="AS18" si="126">IF($N18="In (zvyšuje náklady)",AI18,0)</f>
        <v>0</v>
      </c>
      <c r="AT18" s="394">
        <f t="shared" ref="AT18" si="127">IF($N18="In (zvyšuje náklady)",AJ18,0)</f>
        <v>0</v>
      </c>
      <c r="AU18" s="394">
        <f t="shared" ref="AU18" si="128">IF($N18="In (zvyšuje náklady)",AK18,0)</f>
        <v>0</v>
      </c>
      <c r="AV18" s="394">
        <f t="shared" ref="AV18" si="129">IF($N18="In (zvyšuje náklady)",AL18,0)</f>
        <v>0</v>
      </c>
      <c r="AW18" s="394">
        <f t="shared" ref="AW18" si="130">IF($N18="In (zvyšuje náklady)",AM18,0)</f>
        <v>0</v>
      </c>
      <c r="AX18" s="394">
        <f t="shared" ref="AX18" si="131">IF($N18="In (zvyšuje náklady)",AN18,0)</f>
        <v>0</v>
      </c>
      <c r="AY18" s="394">
        <f t="shared" ref="AY18" si="132">IF($N18="In (zvyšuje náklady)",AO18,0)</f>
        <v>0</v>
      </c>
      <c r="AZ18" s="394" t="str">
        <f t="shared" ref="AZ18" si="133">IF($N18="Out (znižuje náklady)",AF18,"0")</f>
        <v>0</v>
      </c>
      <c r="BA18" s="394" t="str">
        <f t="shared" ref="BA18" si="134">IF($N18="Out (znižuje náklady)",AG18,"0")</f>
        <v>0</v>
      </c>
      <c r="BB18" s="394" t="str">
        <f t="shared" ref="BB18" si="135">IF($N18="Out (znižuje náklady)",AH18,"0")</f>
        <v>0</v>
      </c>
      <c r="BC18" s="394" t="str">
        <f t="shared" ref="BC18" si="136">IF($N18="Out (znižuje náklady)",AI18,"0")</f>
        <v>0</v>
      </c>
      <c r="BD18" s="394" t="str">
        <f t="shared" ref="BD18" si="137">IF($N18="Out (znižuje náklady)",AJ18,"0")</f>
        <v>0</v>
      </c>
      <c r="BE18" s="394" t="str">
        <f t="shared" ref="BE18" si="138">IF($N18="Out (znižuje náklady)",AK18,"0")</f>
        <v>0</v>
      </c>
      <c r="BF18" s="394" t="str">
        <f t="shared" ref="BF18" si="139">IF($N18="Out (znižuje náklady)",AL18,"0")</f>
        <v>0</v>
      </c>
      <c r="BG18" s="394" t="str">
        <f t="shared" ref="BG18" si="140">IF($N18="Out (znižuje náklady)",AM18,"0")</f>
        <v>0</v>
      </c>
      <c r="BH18" s="394" t="str">
        <f t="shared" ref="BH18" si="141">IF($N18="Out (znižuje náklady)",AN18,"0")</f>
        <v>0</v>
      </c>
      <c r="BI18" s="432" t="str">
        <f t="shared" ref="BI18" si="142">IF($N18="Out (znižuje náklady)",AO18,"0")</f>
        <v>0</v>
      </c>
      <c r="BJ18" s="378">
        <f>IF(F18=vstupy!$B$47,0,1)</f>
        <v>1</v>
      </c>
      <c r="BK18" s="396">
        <f t="shared" ref="BK18" si="143">$BJ18*AP18</f>
        <v>0</v>
      </c>
      <c r="BL18" s="394">
        <f t="shared" ref="BL18" si="144">$BJ18*AQ18</f>
        <v>0</v>
      </c>
      <c r="BM18" s="394">
        <f t="shared" ref="BM18" si="145">$BJ18*AR18</f>
        <v>0</v>
      </c>
      <c r="BN18" s="394">
        <f t="shared" ref="BN18" si="146">$BJ18*AS18</f>
        <v>0</v>
      </c>
      <c r="BO18" s="394">
        <f t="shared" ref="BO18" si="147">$BJ18*AT18</f>
        <v>0</v>
      </c>
      <c r="BP18" s="394">
        <f t="shared" ref="BP18" si="148">$BJ18*AU18</f>
        <v>0</v>
      </c>
      <c r="BQ18" s="394">
        <f t="shared" ref="BQ18" si="149">$BJ18*AV18</f>
        <v>0</v>
      </c>
      <c r="BR18" s="394">
        <f t="shared" ref="BR18" si="150">$BJ18*AW18</f>
        <v>0</v>
      </c>
      <c r="BS18" s="394">
        <f t="shared" ref="BS18" si="151">$BJ18*AX18</f>
        <v>0</v>
      </c>
      <c r="BT18" s="395">
        <f t="shared" ref="BT18" si="152">$BJ18*AY18</f>
        <v>0</v>
      </c>
      <c r="BU18" s="396">
        <f t="shared" ref="BU18" si="153">$BJ18*AZ18</f>
        <v>0</v>
      </c>
      <c r="BV18" s="394">
        <f t="shared" ref="BV18" si="154">$BJ18*BA18</f>
        <v>0</v>
      </c>
      <c r="BW18" s="394">
        <f t="shared" ref="BW18" si="155">$BJ18*BB18</f>
        <v>0</v>
      </c>
      <c r="BX18" s="394">
        <f t="shared" ref="BX18" si="156">$BJ18*BC18</f>
        <v>0</v>
      </c>
      <c r="BY18" s="394">
        <f t="shared" ref="BY18" si="157">$BJ18*BD18</f>
        <v>0</v>
      </c>
      <c r="BZ18" s="394">
        <f t="shared" ref="BZ18" si="158">$BJ18*BE18</f>
        <v>0</v>
      </c>
      <c r="CA18" s="394">
        <f t="shared" ref="CA18" si="159">$BJ18*BF18</f>
        <v>0</v>
      </c>
      <c r="CB18" s="394">
        <f t="shared" ref="CB18" si="160">$BJ18*BG18</f>
        <v>0</v>
      </c>
      <c r="CC18" s="394">
        <f t="shared" ref="CC18" si="161">$BJ18*BH18</f>
        <v>0</v>
      </c>
      <c r="CD18" s="395">
        <f t="shared" ref="CD18" si="162">$BJ18*BI18</f>
        <v>0</v>
      </c>
      <c r="CE18" s="392">
        <f>IF(N18="Nemení sa",1,0)</f>
        <v>0</v>
      </c>
      <c r="CF18" s="396">
        <f>AG18*$CE18</f>
        <v>0</v>
      </c>
      <c r="CG18" s="394">
        <f>AI18*$CE18</f>
        <v>0</v>
      </c>
      <c r="CH18" s="394">
        <f>AK18*$CE18</f>
        <v>0</v>
      </c>
      <c r="CI18" s="394">
        <f>AM18*$CE18</f>
        <v>0</v>
      </c>
      <c r="CJ18" s="395">
        <f>AO18*$CE18</f>
        <v>0</v>
      </c>
      <c r="CK18" s="393">
        <f t="shared" ref="CK18" si="163">SUM(CF18:CJ20)</f>
        <v>0</v>
      </c>
      <c r="CL18" s="389">
        <f>IF(F18=vstupy!B$42,"1",0)</f>
        <v>0</v>
      </c>
      <c r="CM18" s="396">
        <f t="shared" ref="CM18:CV18" si="164">IF($CL18="1",AP18,0)</f>
        <v>0</v>
      </c>
      <c r="CN18" s="394">
        <f t="shared" si="164"/>
        <v>0</v>
      </c>
      <c r="CO18" s="394">
        <f t="shared" si="164"/>
        <v>0</v>
      </c>
      <c r="CP18" s="394">
        <f t="shared" si="164"/>
        <v>0</v>
      </c>
      <c r="CQ18" s="394">
        <f t="shared" si="164"/>
        <v>0</v>
      </c>
      <c r="CR18" s="394">
        <f t="shared" si="164"/>
        <v>0</v>
      </c>
      <c r="CS18" s="394">
        <f t="shared" si="164"/>
        <v>0</v>
      </c>
      <c r="CT18" s="394">
        <f t="shared" si="164"/>
        <v>0</v>
      </c>
      <c r="CU18" s="394">
        <f t="shared" si="164"/>
        <v>0</v>
      </c>
      <c r="CV18" s="395">
        <f t="shared" si="164"/>
        <v>0</v>
      </c>
      <c r="CW18" s="378">
        <f>CP18+CT18+CV18</f>
        <v>0</v>
      </c>
      <c r="CX18" s="378">
        <f t="shared" ref="CX18" si="165">CN18+CR18</f>
        <v>0</v>
      </c>
      <c r="CY18" s="396">
        <f t="shared" ref="CY18:DH18" si="166">IF($CL18="1",AZ18,0)</f>
        <v>0</v>
      </c>
      <c r="CZ18" s="394">
        <f t="shared" si="166"/>
        <v>0</v>
      </c>
      <c r="DA18" s="394">
        <f t="shared" si="166"/>
        <v>0</v>
      </c>
      <c r="DB18" s="394">
        <f t="shared" si="166"/>
        <v>0</v>
      </c>
      <c r="DC18" s="394">
        <f t="shared" si="166"/>
        <v>0</v>
      </c>
      <c r="DD18" s="394">
        <f t="shared" si="166"/>
        <v>0</v>
      </c>
      <c r="DE18" s="394">
        <f t="shared" si="166"/>
        <v>0</v>
      </c>
      <c r="DF18" s="394">
        <f t="shared" si="166"/>
        <v>0</v>
      </c>
      <c r="DG18" s="394">
        <f t="shared" si="166"/>
        <v>0</v>
      </c>
      <c r="DH18" s="395">
        <f t="shared" si="166"/>
        <v>0</v>
      </c>
      <c r="DI18" s="443">
        <f>DB18+DF18+DH18</f>
        <v>0</v>
      </c>
      <c r="DJ18" s="443">
        <f t="shared" ref="DJ18" si="167">CZ18+DD18</f>
        <v>0</v>
      </c>
      <c r="DK18" s="399">
        <f>IF(CE18=0,1,0)</f>
        <v>1</v>
      </c>
      <c r="DL18" s="399">
        <f>IFERROR(IF($AF18="N",AH18+AJ18+AL18+AN18,AF18+AH18+AJ18+AL18+AN18),0)*$DK18</f>
        <v>0</v>
      </c>
      <c r="DM18" s="399">
        <f>(AG18+AI18+AK18+AM18+AO18)*$DK18</f>
        <v>0</v>
      </c>
      <c r="DN18" s="399">
        <f>AS18+AW18+AY18-CW18</f>
        <v>0</v>
      </c>
      <c r="DO18" s="399">
        <f>BC18+BG18+BI18-DI18</f>
        <v>0</v>
      </c>
      <c r="DP18" s="399">
        <f>DN18+DO18</f>
        <v>0</v>
      </c>
      <c r="DQ18" s="494" t="str">
        <f>IF(OR(F18=vstupy!B$40,F18=vstupy!B$41,F18=vstupy!B$42,),"0","1")</f>
        <v>0</v>
      </c>
      <c r="DR18" s="396">
        <f>IF($DQ18="1",AQ18,"0")+CF18</f>
        <v>0</v>
      </c>
      <c r="DS18" s="394">
        <f>IF($DQ18="1",AS18,"0")+CG18</f>
        <v>0</v>
      </c>
      <c r="DT18" s="394">
        <f>IF($DQ18="1",AU18,"0")+CH18</f>
        <v>0</v>
      </c>
      <c r="DU18" s="394">
        <f>IF($DQ18="1",AW18,"0")+CI18</f>
        <v>0</v>
      </c>
      <c r="DV18" s="395">
        <f>IF($DQ18="1",AY18,"0")+CJ18</f>
        <v>0</v>
      </c>
      <c r="DW18" s="496">
        <f t="shared" ref="DW18" si="168">SUM(DR18:DV20)</f>
        <v>0</v>
      </c>
      <c r="DX18" s="396" t="str">
        <f t="shared" ref="DX18" si="169">IF($DQ18="1",BA18,"0")</f>
        <v>0</v>
      </c>
      <c r="DY18" s="394" t="str">
        <f t="shared" ref="DY18" si="170">IF($DQ18="1",BC18,"0")</f>
        <v>0</v>
      </c>
      <c r="DZ18" s="394" t="str">
        <f t="shared" ref="DZ18" si="171">IF($DQ18="1",BE18,"0")</f>
        <v>0</v>
      </c>
      <c r="EA18" s="394" t="str">
        <f>IF($DQ18="1",BG18,"0")</f>
        <v>0</v>
      </c>
      <c r="EB18" s="395" t="str">
        <f>IF($DQ18="1",BI18,"0")</f>
        <v>0</v>
      </c>
      <c r="EC18" s="496">
        <f t="shared" ref="EC18" si="172">SUM(DX18:EB20)</f>
        <v>0</v>
      </c>
      <c r="ED18" s="499">
        <f>EC18+DW18</f>
        <v>0</v>
      </c>
    </row>
    <row r="19" spans="2:134" s="19" customFormat="1" ht="12.6" customHeight="1" x14ac:dyDescent="0.2">
      <c r="B19" s="579"/>
      <c r="C19" s="606"/>
      <c r="D19" s="584"/>
      <c r="E19" s="584"/>
      <c r="F19" s="596"/>
      <c r="G19" s="581"/>
      <c r="H19" s="597"/>
      <c r="I19" s="597"/>
      <c r="J19" s="598"/>
      <c r="K19" s="596"/>
      <c r="L19" s="584"/>
      <c r="M19" s="607"/>
      <c r="N19" s="596"/>
      <c r="O19" s="584"/>
      <c r="P19" s="586"/>
      <c r="Q19" s="587"/>
      <c r="R19" s="588"/>
      <c r="S19" s="608"/>
      <c r="T19" s="590"/>
      <c r="U19" s="587"/>
      <c r="V19" s="588"/>
      <c r="W19" s="609"/>
      <c r="X19" s="591" t="s">
        <v>157</v>
      </c>
      <c r="Y19" s="592" t="s">
        <v>152</v>
      </c>
      <c r="Z19" s="593">
        <f>VLOOKUP($X19,vstupy!$B$18:$F$31,MATCH($Y19,vstupy!$B$17:$F$17,0),0)</f>
        <v>0</v>
      </c>
      <c r="AA19" s="594" t="s">
        <v>158</v>
      </c>
      <c r="AB19" s="593">
        <f>VLOOKUP($AA19,[1]vstupy!$B$34:$C$36,2,FALSE)</f>
        <v>0</v>
      </c>
      <c r="AC19" s="593">
        <f t="shared" si="7"/>
        <v>0</v>
      </c>
      <c r="AD19" s="600"/>
      <c r="AE19" s="475"/>
      <c r="AF19" s="490"/>
      <c r="AG19" s="450"/>
      <c r="AH19" s="450"/>
      <c r="AI19" s="450"/>
      <c r="AJ19" s="450"/>
      <c r="AK19" s="450"/>
      <c r="AL19" s="450"/>
      <c r="AM19" s="470"/>
      <c r="AN19" s="450"/>
      <c r="AO19" s="472"/>
      <c r="AP19" s="396"/>
      <c r="AQ19" s="394"/>
      <c r="AR19" s="394"/>
      <c r="AS19" s="394"/>
      <c r="AT19" s="394"/>
      <c r="AU19" s="394"/>
      <c r="AV19" s="394"/>
      <c r="AW19" s="394"/>
      <c r="AX19" s="394"/>
      <c r="AY19" s="394"/>
      <c r="AZ19" s="394"/>
      <c r="BA19" s="394"/>
      <c r="BB19" s="394"/>
      <c r="BC19" s="394"/>
      <c r="BD19" s="394"/>
      <c r="BE19" s="394"/>
      <c r="BF19" s="394"/>
      <c r="BG19" s="394"/>
      <c r="BH19" s="394"/>
      <c r="BI19" s="432"/>
      <c r="BJ19" s="378"/>
      <c r="BK19" s="396"/>
      <c r="BL19" s="394"/>
      <c r="BM19" s="394"/>
      <c r="BN19" s="394"/>
      <c r="BO19" s="394"/>
      <c r="BP19" s="394"/>
      <c r="BQ19" s="394"/>
      <c r="BR19" s="394"/>
      <c r="BS19" s="394"/>
      <c r="BT19" s="395"/>
      <c r="BU19" s="396"/>
      <c r="BV19" s="394"/>
      <c r="BW19" s="394"/>
      <c r="BX19" s="394"/>
      <c r="BY19" s="394"/>
      <c r="BZ19" s="394"/>
      <c r="CA19" s="394"/>
      <c r="CB19" s="394"/>
      <c r="CC19" s="394"/>
      <c r="CD19" s="395"/>
      <c r="CE19" s="392"/>
      <c r="CF19" s="396"/>
      <c r="CG19" s="394"/>
      <c r="CH19" s="394"/>
      <c r="CI19" s="394"/>
      <c r="CJ19" s="395"/>
      <c r="CK19" s="393"/>
      <c r="CL19" s="390"/>
      <c r="CM19" s="396"/>
      <c r="CN19" s="394"/>
      <c r="CO19" s="394"/>
      <c r="CP19" s="394"/>
      <c r="CQ19" s="394"/>
      <c r="CR19" s="394"/>
      <c r="CS19" s="394"/>
      <c r="CT19" s="394"/>
      <c r="CU19" s="394"/>
      <c r="CV19" s="395"/>
      <c r="CW19" s="378"/>
      <c r="CX19" s="378"/>
      <c r="CY19" s="396"/>
      <c r="CZ19" s="394"/>
      <c r="DA19" s="394"/>
      <c r="DB19" s="394"/>
      <c r="DC19" s="394"/>
      <c r="DD19" s="394"/>
      <c r="DE19" s="394"/>
      <c r="DF19" s="394"/>
      <c r="DG19" s="394"/>
      <c r="DH19" s="395"/>
      <c r="DI19" s="443"/>
      <c r="DJ19" s="443"/>
      <c r="DK19" s="399"/>
      <c r="DL19" s="399"/>
      <c r="DM19" s="399"/>
      <c r="DN19" s="399"/>
      <c r="DO19" s="399"/>
      <c r="DP19" s="399"/>
      <c r="DQ19" s="494"/>
      <c r="DR19" s="396"/>
      <c r="DS19" s="394"/>
      <c r="DT19" s="394"/>
      <c r="DU19" s="394"/>
      <c r="DV19" s="395"/>
      <c r="DW19" s="496"/>
      <c r="DX19" s="396"/>
      <c r="DY19" s="394"/>
      <c r="DZ19" s="394"/>
      <c r="EA19" s="394"/>
      <c r="EB19" s="395"/>
      <c r="EC19" s="496"/>
      <c r="ED19" s="499"/>
    </row>
    <row r="20" spans="2:134" s="19" customFormat="1" ht="12.6" customHeight="1" x14ac:dyDescent="0.2">
      <c r="B20" s="579"/>
      <c r="C20" s="606"/>
      <c r="D20" s="584"/>
      <c r="E20" s="584"/>
      <c r="F20" s="601"/>
      <c r="G20" s="581"/>
      <c r="H20" s="602"/>
      <c r="I20" s="602"/>
      <c r="J20" s="603"/>
      <c r="K20" s="601"/>
      <c r="L20" s="584"/>
      <c r="M20" s="607"/>
      <c r="N20" s="601"/>
      <c r="O20" s="584"/>
      <c r="P20" s="586"/>
      <c r="Q20" s="587"/>
      <c r="R20" s="588"/>
      <c r="S20" s="608"/>
      <c r="T20" s="590"/>
      <c r="U20" s="587"/>
      <c r="V20" s="588"/>
      <c r="W20" s="609"/>
      <c r="X20" s="591" t="s">
        <v>157</v>
      </c>
      <c r="Y20" s="592" t="s">
        <v>152</v>
      </c>
      <c r="Z20" s="593">
        <f>VLOOKUP($X20,vstupy!$B$18:$F$31,MATCH($Y20,vstupy!$B$17:$F$17,0),0)</f>
        <v>0</v>
      </c>
      <c r="AA20" s="594" t="s">
        <v>158</v>
      </c>
      <c r="AB20" s="593">
        <f>VLOOKUP($AA20,[1]vstupy!$B$34:$C$36,2,FALSE)</f>
        <v>0</v>
      </c>
      <c r="AC20" s="593">
        <f t="shared" si="7"/>
        <v>0</v>
      </c>
      <c r="AD20" s="605"/>
      <c r="AE20" s="476"/>
      <c r="AF20" s="490"/>
      <c r="AG20" s="450"/>
      <c r="AH20" s="450"/>
      <c r="AI20" s="450"/>
      <c r="AJ20" s="450"/>
      <c r="AK20" s="450"/>
      <c r="AL20" s="450"/>
      <c r="AM20" s="452"/>
      <c r="AN20" s="450"/>
      <c r="AO20" s="472"/>
      <c r="AP20" s="396"/>
      <c r="AQ20" s="394"/>
      <c r="AR20" s="394"/>
      <c r="AS20" s="394"/>
      <c r="AT20" s="394"/>
      <c r="AU20" s="394"/>
      <c r="AV20" s="394"/>
      <c r="AW20" s="394"/>
      <c r="AX20" s="394"/>
      <c r="AY20" s="394"/>
      <c r="AZ20" s="394"/>
      <c r="BA20" s="394"/>
      <c r="BB20" s="394"/>
      <c r="BC20" s="394"/>
      <c r="BD20" s="394"/>
      <c r="BE20" s="394"/>
      <c r="BF20" s="394"/>
      <c r="BG20" s="394"/>
      <c r="BH20" s="394"/>
      <c r="BI20" s="432"/>
      <c r="BJ20" s="378"/>
      <c r="BK20" s="396"/>
      <c r="BL20" s="394"/>
      <c r="BM20" s="394"/>
      <c r="BN20" s="394"/>
      <c r="BO20" s="394"/>
      <c r="BP20" s="394"/>
      <c r="BQ20" s="394"/>
      <c r="BR20" s="394"/>
      <c r="BS20" s="394"/>
      <c r="BT20" s="395"/>
      <c r="BU20" s="396"/>
      <c r="BV20" s="394"/>
      <c r="BW20" s="394"/>
      <c r="BX20" s="394"/>
      <c r="BY20" s="394"/>
      <c r="BZ20" s="394"/>
      <c r="CA20" s="394"/>
      <c r="CB20" s="394"/>
      <c r="CC20" s="394"/>
      <c r="CD20" s="395"/>
      <c r="CE20" s="392"/>
      <c r="CF20" s="396"/>
      <c r="CG20" s="394"/>
      <c r="CH20" s="394"/>
      <c r="CI20" s="394"/>
      <c r="CJ20" s="395"/>
      <c r="CK20" s="393"/>
      <c r="CL20" s="391"/>
      <c r="CM20" s="396"/>
      <c r="CN20" s="394"/>
      <c r="CO20" s="394"/>
      <c r="CP20" s="394"/>
      <c r="CQ20" s="394"/>
      <c r="CR20" s="394"/>
      <c r="CS20" s="394"/>
      <c r="CT20" s="394"/>
      <c r="CU20" s="394"/>
      <c r="CV20" s="395"/>
      <c r="CW20" s="378"/>
      <c r="CX20" s="378"/>
      <c r="CY20" s="396"/>
      <c r="CZ20" s="394"/>
      <c r="DA20" s="394"/>
      <c r="DB20" s="394"/>
      <c r="DC20" s="394"/>
      <c r="DD20" s="394"/>
      <c r="DE20" s="394"/>
      <c r="DF20" s="394"/>
      <c r="DG20" s="394"/>
      <c r="DH20" s="395"/>
      <c r="DI20" s="443"/>
      <c r="DJ20" s="443"/>
      <c r="DK20" s="399"/>
      <c r="DL20" s="399"/>
      <c r="DM20" s="399"/>
      <c r="DN20" s="399"/>
      <c r="DO20" s="399"/>
      <c r="DP20" s="399"/>
      <c r="DQ20" s="494"/>
      <c r="DR20" s="396"/>
      <c r="DS20" s="394"/>
      <c r="DT20" s="394"/>
      <c r="DU20" s="394"/>
      <c r="DV20" s="395"/>
      <c r="DW20" s="496"/>
      <c r="DX20" s="396"/>
      <c r="DY20" s="394"/>
      <c r="DZ20" s="394"/>
      <c r="EA20" s="394"/>
      <c r="EB20" s="395"/>
      <c r="EC20" s="496"/>
      <c r="ED20" s="499"/>
    </row>
    <row r="21" spans="2:134" ht="12.6" customHeight="1" x14ac:dyDescent="0.2">
      <c r="B21" s="464">
        <v>5</v>
      </c>
      <c r="C21" s="465"/>
      <c r="D21" s="415"/>
      <c r="E21" s="415"/>
      <c r="F21" s="405" t="s">
        <v>212</v>
      </c>
      <c r="G21" s="461"/>
      <c r="H21" s="386" t="str">
        <f t="shared" si="58"/>
        <v/>
      </c>
      <c r="I21" s="386" t="str">
        <f t="shared" ref="I21" si="173">IF($F21="3e)  Skoršia transpozícia  - zavedenie transpozície pred termínom ktorý určuje smernica EÚ. ",$H21,"NA")</f>
        <v>NA</v>
      </c>
      <c r="J21" s="408">
        <f t="shared" ref="J21" si="174">IF(I21&gt;12,1,I21/12)</f>
        <v>1</v>
      </c>
      <c r="K21" s="405"/>
      <c r="L21" s="415"/>
      <c r="M21" s="462">
        <f>IF(L21="N",0,L21)</f>
        <v>0</v>
      </c>
      <c r="N21" s="405" t="s">
        <v>212</v>
      </c>
      <c r="O21" s="486"/>
      <c r="P21" s="414"/>
      <c r="Q21" s="420" t="s">
        <v>36</v>
      </c>
      <c r="R21" s="413">
        <f>VLOOKUP(Q21,[1]vstupy!$B$3:$C$15,2,FALSE)</f>
        <v>0</v>
      </c>
      <c r="S21" s="508"/>
      <c r="T21" s="416"/>
      <c r="U21" s="420" t="s">
        <v>36</v>
      </c>
      <c r="V21" s="413">
        <f>VLOOKUP(U21,[1]vstupy!$B$3:$C$15,2,FALSE)</f>
        <v>0</v>
      </c>
      <c r="W21" s="414"/>
      <c r="X21" s="194" t="s">
        <v>157</v>
      </c>
      <c r="Y21" s="208" t="s">
        <v>152</v>
      </c>
      <c r="Z21" s="205">
        <f>VLOOKUP($X21,vstupy!$B$18:$F$31,MATCH($Y21,vstupy!$B$17:$F$17,0),0)</f>
        <v>0</v>
      </c>
      <c r="AA21" s="133" t="s">
        <v>158</v>
      </c>
      <c r="AB21" s="205">
        <f>VLOOKUP($AA21,[1]vstupy!$B$34:$C$36,2,FALSE)</f>
        <v>0</v>
      </c>
      <c r="AC21" s="205">
        <f t="shared" si="7"/>
        <v>0</v>
      </c>
      <c r="AD21" s="453" t="s">
        <v>36</v>
      </c>
      <c r="AE21" s="474">
        <f>VLOOKUP(AD21,vstupy!$B$3:$C$15,2,FALSE)</f>
        <v>0</v>
      </c>
      <c r="AF21" s="473" t="str">
        <f>IFERROR(IF(M21=0,"N",O21/L21*J21),0)</f>
        <v>N</v>
      </c>
      <c r="AG21" s="452">
        <f>O21*J21</f>
        <v>0</v>
      </c>
      <c r="AH21" s="456">
        <f t="shared" ref="AH21" si="175">P21*R21*J21</f>
        <v>0</v>
      </c>
      <c r="AI21" s="452">
        <f t="shared" ref="AI21" si="176">IFERROR(AH21*M21,0)</f>
        <v>0</v>
      </c>
      <c r="AJ21" s="456" t="str">
        <f t="shared" ref="AJ21:AJ81" si="177">IFERROR(IF(M21=0,"N",S21/L21*J21),0)</f>
        <v>N</v>
      </c>
      <c r="AK21" s="452">
        <f>S21*J21</f>
        <v>0</v>
      </c>
      <c r="AL21" s="452">
        <f>T21*V21*J21</f>
        <v>0</v>
      </c>
      <c r="AM21" s="466">
        <f t="shared" ref="AM21" si="178">IFERROR(AL21*M21,0)</f>
        <v>0</v>
      </c>
      <c r="AN21" s="452">
        <f t="shared" ref="AN21" si="179">IF(W21&gt;0,IF(AE21&gt;0,($G$5/160)*(W21/60)*AE21*J21,0),IF(AE21&gt;0,($G$5/160)*((AC21+AC22+AC23)/60)*AE21*J21,0))</f>
        <v>0</v>
      </c>
      <c r="AO21" s="471">
        <f>IFERROR(AN21*M21,0)</f>
        <v>0</v>
      </c>
      <c r="AP21" s="396">
        <f t="shared" ref="AP21" si="180">IF($N21="In (zvyšuje náklady)",AF21,0)</f>
        <v>0</v>
      </c>
      <c r="AQ21" s="394">
        <f t="shared" ref="AQ21" si="181">IF($N21="In (zvyšuje náklady)",AG21,0)</f>
        <v>0</v>
      </c>
      <c r="AR21" s="394">
        <f t="shared" ref="AR21" si="182">IF($N21="In (zvyšuje náklady)",AH21,0)</f>
        <v>0</v>
      </c>
      <c r="AS21" s="394">
        <f t="shared" ref="AS21" si="183">IF($N21="In (zvyšuje náklady)",AI21,0)</f>
        <v>0</v>
      </c>
      <c r="AT21" s="394">
        <f t="shared" ref="AT21" si="184">IF($N21="In (zvyšuje náklady)",AJ21,0)</f>
        <v>0</v>
      </c>
      <c r="AU21" s="394">
        <f t="shared" ref="AU21" si="185">IF($N21="In (zvyšuje náklady)",AK21,0)</f>
        <v>0</v>
      </c>
      <c r="AV21" s="394">
        <f t="shared" ref="AV21" si="186">IF($N21="In (zvyšuje náklady)",AL21,0)</f>
        <v>0</v>
      </c>
      <c r="AW21" s="394">
        <f t="shared" ref="AW21" si="187">IF($N21="In (zvyšuje náklady)",AM21,0)</f>
        <v>0</v>
      </c>
      <c r="AX21" s="394">
        <f t="shared" ref="AX21" si="188">IF($N21="In (zvyšuje náklady)",AN21,0)</f>
        <v>0</v>
      </c>
      <c r="AY21" s="394">
        <f t="shared" ref="AY21" si="189">IF($N21="In (zvyšuje náklady)",AO21,0)</f>
        <v>0</v>
      </c>
      <c r="AZ21" s="394" t="str">
        <f t="shared" ref="AZ21" si="190">IF($N21="Out (znižuje náklady)",AF21,"0")</f>
        <v>0</v>
      </c>
      <c r="BA21" s="394" t="str">
        <f t="shared" ref="BA21" si="191">IF($N21="Out (znižuje náklady)",AG21,"0")</f>
        <v>0</v>
      </c>
      <c r="BB21" s="394" t="str">
        <f t="shared" ref="BB21" si="192">IF($N21="Out (znižuje náklady)",AH21,"0")</f>
        <v>0</v>
      </c>
      <c r="BC21" s="394" t="str">
        <f t="shared" ref="BC21" si="193">IF($N21="Out (znižuje náklady)",AI21,"0")</f>
        <v>0</v>
      </c>
      <c r="BD21" s="394" t="str">
        <f t="shared" ref="BD21" si="194">IF($N21="Out (znižuje náklady)",AJ21,"0")</f>
        <v>0</v>
      </c>
      <c r="BE21" s="394" t="str">
        <f t="shared" ref="BE21" si="195">IF($N21="Out (znižuje náklady)",AK21,"0")</f>
        <v>0</v>
      </c>
      <c r="BF21" s="394" t="str">
        <f t="shared" ref="BF21" si="196">IF($N21="Out (znižuje náklady)",AL21,"0")</f>
        <v>0</v>
      </c>
      <c r="BG21" s="394" t="str">
        <f t="shared" ref="BG21" si="197">IF($N21="Out (znižuje náklady)",AM21,"0")</f>
        <v>0</v>
      </c>
      <c r="BH21" s="394" t="str">
        <f t="shared" ref="BH21" si="198">IF($N21="Out (znižuje náklady)",AN21,"0")</f>
        <v>0</v>
      </c>
      <c r="BI21" s="432" t="str">
        <f t="shared" ref="BI21" si="199">IF($N21="Out (znižuje náklady)",AO21,"0")</f>
        <v>0</v>
      </c>
      <c r="BJ21" s="378">
        <f>IF(F21=vstupy!$B$47,0,1)</f>
        <v>1</v>
      </c>
      <c r="BK21" s="396">
        <f t="shared" ref="BK21" si="200">$BJ21*AP21</f>
        <v>0</v>
      </c>
      <c r="BL21" s="394">
        <f t="shared" ref="BL21" si="201">$BJ21*AQ21</f>
        <v>0</v>
      </c>
      <c r="BM21" s="394">
        <f t="shared" ref="BM21" si="202">$BJ21*AR21</f>
        <v>0</v>
      </c>
      <c r="BN21" s="394">
        <f t="shared" ref="BN21" si="203">$BJ21*AS21</f>
        <v>0</v>
      </c>
      <c r="BO21" s="394">
        <f t="shared" ref="BO21" si="204">$BJ21*AT21</f>
        <v>0</v>
      </c>
      <c r="BP21" s="394">
        <f t="shared" ref="BP21" si="205">$BJ21*AU21</f>
        <v>0</v>
      </c>
      <c r="BQ21" s="394">
        <f t="shared" ref="BQ21" si="206">$BJ21*AV21</f>
        <v>0</v>
      </c>
      <c r="BR21" s="394">
        <f t="shared" ref="BR21" si="207">$BJ21*AW21</f>
        <v>0</v>
      </c>
      <c r="BS21" s="394">
        <f t="shared" ref="BS21" si="208">$BJ21*AX21</f>
        <v>0</v>
      </c>
      <c r="BT21" s="395">
        <f t="shared" ref="BT21" si="209">$BJ21*AY21</f>
        <v>0</v>
      </c>
      <c r="BU21" s="396">
        <f t="shared" ref="BU21" si="210">$BJ21*AZ21</f>
        <v>0</v>
      </c>
      <c r="BV21" s="394">
        <f t="shared" ref="BV21" si="211">$BJ21*BA21</f>
        <v>0</v>
      </c>
      <c r="BW21" s="394">
        <f t="shared" ref="BW21" si="212">$BJ21*BB21</f>
        <v>0</v>
      </c>
      <c r="BX21" s="394">
        <f t="shared" ref="BX21" si="213">$BJ21*BC21</f>
        <v>0</v>
      </c>
      <c r="BY21" s="394">
        <f t="shared" ref="BY21" si="214">$BJ21*BD21</f>
        <v>0</v>
      </c>
      <c r="BZ21" s="394">
        <f t="shared" ref="BZ21" si="215">$BJ21*BE21</f>
        <v>0</v>
      </c>
      <c r="CA21" s="394">
        <f t="shared" ref="CA21" si="216">$BJ21*BF21</f>
        <v>0</v>
      </c>
      <c r="CB21" s="394">
        <f t="shared" ref="CB21" si="217">$BJ21*BG21</f>
        <v>0</v>
      </c>
      <c r="CC21" s="394">
        <f t="shared" ref="CC21" si="218">$BJ21*BH21</f>
        <v>0</v>
      </c>
      <c r="CD21" s="395">
        <f t="shared" ref="CD21" si="219">$BJ21*BI21</f>
        <v>0</v>
      </c>
      <c r="CE21" s="392">
        <f>IF(N21="Nemení sa",1,0)</f>
        <v>0</v>
      </c>
      <c r="CF21" s="396">
        <f>AG21*$CE21</f>
        <v>0</v>
      </c>
      <c r="CG21" s="394">
        <f>AI21*$CE21</f>
        <v>0</v>
      </c>
      <c r="CH21" s="394">
        <f>AK21*$CE21</f>
        <v>0</v>
      </c>
      <c r="CI21" s="394">
        <f>AM21*$CE21</f>
        <v>0</v>
      </c>
      <c r="CJ21" s="395">
        <f>AO21*$CE21</f>
        <v>0</v>
      </c>
      <c r="CK21" s="393">
        <f t="shared" ref="CK21" si="220">SUM(CF21:CJ23)</f>
        <v>0</v>
      </c>
      <c r="CL21" s="389">
        <f>IF(F21=vstupy!B$42,"1",0)</f>
        <v>0</v>
      </c>
      <c r="CM21" s="396">
        <f t="shared" ref="CM21:CV21" si="221">IF($CL21="1",AP21,0)</f>
        <v>0</v>
      </c>
      <c r="CN21" s="394">
        <f t="shared" si="221"/>
        <v>0</v>
      </c>
      <c r="CO21" s="394">
        <f t="shared" si="221"/>
        <v>0</v>
      </c>
      <c r="CP21" s="394">
        <f t="shared" si="221"/>
        <v>0</v>
      </c>
      <c r="CQ21" s="394">
        <f t="shared" si="221"/>
        <v>0</v>
      </c>
      <c r="CR21" s="394">
        <f t="shared" si="221"/>
        <v>0</v>
      </c>
      <c r="CS21" s="394">
        <f t="shared" si="221"/>
        <v>0</v>
      </c>
      <c r="CT21" s="394">
        <f t="shared" si="221"/>
        <v>0</v>
      </c>
      <c r="CU21" s="394">
        <f t="shared" si="221"/>
        <v>0</v>
      </c>
      <c r="CV21" s="395">
        <f t="shared" si="221"/>
        <v>0</v>
      </c>
      <c r="CW21" s="378">
        <f>CP21+CT21+CV21</f>
        <v>0</v>
      </c>
      <c r="CX21" s="378">
        <f t="shared" ref="CX21" si="222">CN21+CR21</f>
        <v>0</v>
      </c>
      <c r="CY21" s="396">
        <f t="shared" ref="CY21:DH21" si="223">IF($CL21="1",AZ21,0)</f>
        <v>0</v>
      </c>
      <c r="CZ21" s="394">
        <f t="shared" si="223"/>
        <v>0</v>
      </c>
      <c r="DA21" s="394">
        <f t="shared" si="223"/>
        <v>0</v>
      </c>
      <c r="DB21" s="394">
        <f t="shared" si="223"/>
        <v>0</v>
      </c>
      <c r="DC21" s="394">
        <f t="shared" si="223"/>
        <v>0</v>
      </c>
      <c r="DD21" s="394">
        <f t="shared" si="223"/>
        <v>0</v>
      </c>
      <c r="DE21" s="394">
        <f t="shared" si="223"/>
        <v>0</v>
      </c>
      <c r="DF21" s="394">
        <f t="shared" si="223"/>
        <v>0</v>
      </c>
      <c r="DG21" s="394">
        <f t="shared" si="223"/>
        <v>0</v>
      </c>
      <c r="DH21" s="395">
        <f t="shared" si="223"/>
        <v>0</v>
      </c>
      <c r="DI21" s="443">
        <f>DB21+DF21+DH21</f>
        <v>0</v>
      </c>
      <c r="DJ21" s="443">
        <f t="shared" ref="DJ21" si="224">CZ21+DD21</f>
        <v>0</v>
      </c>
      <c r="DK21" s="399">
        <f>IF(CE21=0,1,0)</f>
        <v>1</v>
      </c>
      <c r="DL21" s="399">
        <f>IFERROR(IF($AF21="N",AH21+AJ21+AL21+AN21,AF21+AH21+AJ21+AL21+AN21),0)*$DK21</f>
        <v>0</v>
      </c>
      <c r="DM21" s="399">
        <f>(AG21+AI21+AK21+AM21+AO21)*$DK21</f>
        <v>0</v>
      </c>
      <c r="DN21" s="399">
        <f>AS21+AW21+AY21-CW21</f>
        <v>0</v>
      </c>
      <c r="DO21" s="399">
        <f>BC21+BG21+BI21-DI21</f>
        <v>0</v>
      </c>
      <c r="DP21" s="399">
        <f>DN21+DO21</f>
        <v>0</v>
      </c>
      <c r="DQ21" s="494" t="str">
        <f>IF(OR(F21=vstupy!B$40,F21=vstupy!B$41,F21=vstupy!B$42,),"0","1")</f>
        <v>0</v>
      </c>
      <c r="DR21" s="396">
        <f>IF($DQ21="1",AQ21,"0")+CF21</f>
        <v>0</v>
      </c>
      <c r="DS21" s="394">
        <f>IF($DQ21="1",AS21,"0")+CG21</f>
        <v>0</v>
      </c>
      <c r="DT21" s="394">
        <f>IF($DQ21="1",AU21,"0")+CH21</f>
        <v>0</v>
      </c>
      <c r="DU21" s="394">
        <f>IF($DQ21="1",AW21,"0")+CI21</f>
        <v>0</v>
      </c>
      <c r="DV21" s="395">
        <f>IF($DQ21="1",AY21,"0")+CJ21</f>
        <v>0</v>
      </c>
      <c r="DW21" s="496">
        <f t="shared" ref="DW21" si="225">SUM(DR21:DV23)</f>
        <v>0</v>
      </c>
      <c r="DX21" s="396" t="str">
        <f t="shared" ref="DX21" si="226">IF($DQ21="1",BA21,"0")</f>
        <v>0</v>
      </c>
      <c r="DY21" s="394" t="str">
        <f t="shared" ref="DY21" si="227">IF($DQ21="1",BC21,"0")</f>
        <v>0</v>
      </c>
      <c r="DZ21" s="394" t="str">
        <f t="shared" ref="DZ21" si="228">IF($DQ21="1",BE21,"0")</f>
        <v>0</v>
      </c>
      <c r="EA21" s="394" t="str">
        <f>IF($DQ21="1",BG21,"0")</f>
        <v>0</v>
      </c>
      <c r="EB21" s="395" t="str">
        <f>IF($DQ21="1",BI21,"0")</f>
        <v>0</v>
      </c>
      <c r="EC21" s="496">
        <f t="shared" ref="EC21" si="229">SUM(DX21:EB23)</f>
        <v>0</v>
      </c>
      <c r="ED21" s="499">
        <f>EC21+DW21</f>
        <v>0</v>
      </c>
    </row>
    <row r="22" spans="2:134" ht="12.6" customHeight="1" x14ac:dyDescent="0.2">
      <c r="B22" s="464"/>
      <c r="C22" s="465"/>
      <c r="D22" s="415"/>
      <c r="E22" s="415"/>
      <c r="F22" s="406"/>
      <c r="G22" s="461"/>
      <c r="H22" s="387"/>
      <c r="I22" s="387"/>
      <c r="J22" s="409"/>
      <c r="K22" s="406"/>
      <c r="L22" s="415"/>
      <c r="M22" s="462"/>
      <c r="N22" s="406"/>
      <c r="O22" s="486"/>
      <c r="P22" s="414"/>
      <c r="Q22" s="420"/>
      <c r="R22" s="413"/>
      <c r="S22" s="508"/>
      <c r="T22" s="416"/>
      <c r="U22" s="420"/>
      <c r="V22" s="413"/>
      <c r="W22" s="414"/>
      <c r="X22" s="194" t="s">
        <v>157</v>
      </c>
      <c r="Y22" s="208" t="s">
        <v>152</v>
      </c>
      <c r="Z22" s="205">
        <f>VLOOKUP($X22,vstupy!$B$18:$F$31,MATCH($Y22,vstupy!$B$17:$F$17,0),0)</f>
        <v>0</v>
      </c>
      <c r="AA22" s="133" t="s">
        <v>158</v>
      </c>
      <c r="AB22" s="205">
        <f>VLOOKUP($AA22,[1]vstupy!$B$34:$C$36,2,FALSE)</f>
        <v>0</v>
      </c>
      <c r="AC22" s="205">
        <f t="shared" si="7"/>
        <v>0</v>
      </c>
      <c r="AD22" s="454"/>
      <c r="AE22" s="475"/>
      <c r="AF22" s="396"/>
      <c r="AG22" s="450"/>
      <c r="AH22" s="450"/>
      <c r="AI22" s="450"/>
      <c r="AJ22" s="450"/>
      <c r="AK22" s="450"/>
      <c r="AL22" s="450"/>
      <c r="AM22" s="470"/>
      <c r="AN22" s="450"/>
      <c r="AO22" s="472"/>
      <c r="AP22" s="396"/>
      <c r="AQ22" s="394"/>
      <c r="AR22" s="394"/>
      <c r="AS22" s="394"/>
      <c r="AT22" s="394"/>
      <c r="AU22" s="394"/>
      <c r="AV22" s="394"/>
      <c r="AW22" s="394"/>
      <c r="AX22" s="394"/>
      <c r="AY22" s="394"/>
      <c r="AZ22" s="394"/>
      <c r="BA22" s="394"/>
      <c r="BB22" s="394"/>
      <c r="BC22" s="394"/>
      <c r="BD22" s="394"/>
      <c r="BE22" s="394"/>
      <c r="BF22" s="394"/>
      <c r="BG22" s="394"/>
      <c r="BH22" s="394"/>
      <c r="BI22" s="432"/>
      <c r="BJ22" s="378"/>
      <c r="BK22" s="396"/>
      <c r="BL22" s="394"/>
      <c r="BM22" s="394"/>
      <c r="BN22" s="394"/>
      <c r="BO22" s="394"/>
      <c r="BP22" s="394"/>
      <c r="BQ22" s="394"/>
      <c r="BR22" s="394"/>
      <c r="BS22" s="394"/>
      <c r="BT22" s="395"/>
      <c r="BU22" s="396"/>
      <c r="BV22" s="394"/>
      <c r="BW22" s="394"/>
      <c r="BX22" s="394"/>
      <c r="BY22" s="394"/>
      <c r="BZ22" s="394"/>
      <c r="CA22" s="394"/>
      <c r="CB22" s="394"/>
      <c r="CC22" s="394"/>
      <c r="CD22" s="395"/>
      <c r="CE22" s="392"/>
      <c r="CF22" s="396"/>
      <c r="CG22" s="394"/>
      <c r="CH22" s="394"/>
      <c r="CI22" s="394"/>
      <c r="CJ22" s="395"/>
      <c r="CK22" s="393"/>
      <c r="CL22" s="390"/>
      <c r="CM22" s="396"/>
      <c r="CN22" s="394"/>
      <c r="CO22" s="394"/>
      <c r="CP22" s="394"/>
      <c r="CQ22" s="394"/>
      <c r="CR22" s="394"/>
      <c r="CS22" s="394"/>
      <c r="CT22" s="394"/>
      <c r="CU22" s="394"/>
      <c r="CV22" s="395"/>
      <c r="CW22" s="378"/>
      <c r="CX22" s="378"/>
      <c r="CY22" s="396"/>
      <c r="CZ22" s="394"/>
      <c r="DA22" s="394"/>
      <c r="DB22" s="394"/>
      <c r="DC22" s="394"/>
      <c r="DD22" s="394"/>
      <c r="DE22" s="394"/>
      <c r="DF22" s="394"/>
      <c r="DG22" s="394"/>
      <c r="DH22" s="395"/>
      <c r="DI22" s="443"/>
      <c r="DJ22" s="443"/>
      <c r="DK22" s="399"/>
      <c r="DL22" s="399"/>
      <c r="DM22" s="399"/>
      <c r="DN22" s="399"/>
      <c r="DO22" s="399"/>
      <c r="DP22" s="399"/>
      <c r="DQ22" s="494"/>
      <c r="DR22" s="396"/>
      <c r="DS22" s="394"/>
      <c r="DT22" s="394"/>
      <c r="DU22" s="394"/>
      <c r="DV22" s="395"/>
      <c r="DW22" s="496"/>
      <c r="DX22" s="396"/>
      <c r="DY22" s="394"/>
      <c r="DZ22" s="394"/>
      <c r="EA22" s="394"/>
      <c r="EB22" s="395"/>
      <c r="EC22" s="496"/>
      <c r="ED22" s="499"/>
    </row>
    <row r="23" spans="2:134" ht="12.6" customHeight="1" x14ac:dyDescent="0.2">
      <c r="B23" s="464"/>
      <c r="C23" s="465"/>
      <c r="D23" s="415"/>
      <c r="E23" s="415"/>
      <c r="F23" s="407"/>
      <c r="G23" s="461"/>
      <c r="H23" s="388"/>
      <c r="I23" s="388"/>
      <c r="J23" s="410"/>
      <c r="K23" s="407"/>
      <c r="L23" s="415"/>
      <c r="M23" s="462"/>
      <c r="N23" s="407"/>
      <c r="O23" s="486"/>
      <c r="P23" s="414"/>
      <c r="Q23" s="420"/>
      <c r="R23" s="413"/>
      <c r="S23" s="508"/>
      <c r="T23" s="416"/>
      <c r="U23" s="420"/>
      <c r="V23" s="413"/>
      <c r="W23" s="414"/>
      <c r="X23" s="194" t="s">
        <v>157</v>
      </c>
      <c r="Y23" s="208" t="s">
        <v>152</v>
      </c>
      <c r="Z23" s="205">
        <f>VLOOKUP($X23,vstupy!$B$18:$F$31,MATCH($Y23,vstupy!$B$17:$F$17,0),0)</f>
        <v>0</v>
      </c>
      <c r="AA23" s="133" t="s">
        <v>158</v>
      </c>
      <c r="AB23" s="205">
        <f>VLOOKUP($AA23,[1]vstupy!$B$34:$C$36,2,FALSE)</f>
        <v>0</v>
      </c>
      <c r="AC23" s="205">
        <f t="shared" si="7"/>
        <v>0</v>
      </c>
      <c r="AD23" s="455"/>
      <c r="AE23" s="476"/>
      <c r="AF23" s="396"/>
      <c r="AG23" s="450"/>
      <c r="AH23" s="450"/>
      <c r="AI23" s="450"/>
      <c r="AJ23" s="450"/>
      <c r="AK23" s="450"/>
      <c r="AL23" s="450"/>
      <c r="AM23" s="452"/>
      <c r="AN23" s="450"/>
      <c r="AO23" s="472"/>
      <c r="AP23" s="396"/>
      <c r="AQ23" s="394"/>
      <c r="AR23" s="394"/>
      <c r="AS23" s="394"/>
      <c r="AT23" s="394"/>
      <c r="AU23" s="394"/>
      <c r="AV23" s="394"/>
      <c r="AW23" s="394"/>
      <c r="AX23" s="394"/>
      <c r="AY23" s="394"/>
      <c r="AZ23" s="394"/>
      <c r="BA23" s="394"/>
      <c r="BB23" s="394"/>
      <c r="BC23" s="394"/>
      <c r="BD23" s="394"/>
      <c r="BE23" s="394"/>
      <c r="BF23" s="394"/>
      <c r="BG23" s="394"/>
      <c r="BH23" s="394"/>
      <c r="BI23" s="432"/>
      <c r="BJ23" s="378"/>
      <c r="BK23" s="396"/>
      <c r="BL23" s="394"/>
      <c r="BM23" s="394"/>
      <c r="BN23" s="394"/>
      <c r="BO23" s="394"/>
      <c r="BP23" s="394"/>
      <c r="BQ23" s="394"/>
      <c r="BR23" s="394"/>
      <c r="BS23" s="394"/>
      <c r="BT23" s="395"/>
      <c r="BU23" s="396"/>
      <c r="BV23" s="394"/>
      <c r="BW23" s="394"/>
      <c r="BX23" s="394"/>
      <c r="BY23" s="394"/>
      <c r="BZ23" s="394"/>
      <c r="CA23" s="394"/>
      <c r="CB23" s="394"/>
      <c r="CC23" s="394"/>
      <c r="CD23" s="395"/>
      <c r="CE23" s="392"/>
      <c r="CF23" s="396"/>
      <c r="CG23" s="394"/>
      <c r="CH23" s="394"/>
      <c r="CI23" s="394"/>
      <c r="CJ23" s="395"/>
      <c r="CK23" s="393"/>
      <c r="CL23" s="391"/>
      <c r="CM23" s="396"/>
      <c r="CN23" s="394"/>
      <c r="CO23" s="394"/>
      <c r="CP23" s="394"/>
      <c r="CQ23" s="394"/>
      <c r="CR23" s="394"/>
      <c r="CS23" s="394"/>
      <c r="CT23" s="394"/>
      <c r="CU23" s="394"/>
      <c r="CV23" s="395"/>
      <c r="CW23" s="378"/>
      <c r="CX23" s="378"/>
      <c r="CY23" s="396"/>
      <c r="CZ23" s="394"/>
      <c r="DA23" s="394"/>
      <c r="DB23" s="394"/>
      <c r="DC23" s="394"/>
      <c r="DD23" s="394"/>
      <c r="DE23" s="394"/>
      <c r="DF23" s="394"/>
      <c r="DG23" s="394"/>
      <c r="DH23" s="395"/>
      <c r="DI23" s="443"/>
      <c r="DJ23" s="443"/>
      <c r="DK23" s="399"/>
      <c r="DL23" s="399"/>
      <c r="DM23" s="399"/>
      <c r="DN23" s="399"/>
      <c r="DO23" s="399"/>
      <c r="DP23" s="399"/>
      <c r="DQ23" s="494"/>
      <c r="DR23" s="396"/>
      <c r="DS23" s="394"/>
      <c r="DT23" s="394"/>
      <c r="DU23" s="394"/>
      <c r="DV23" s="395"/>
      <c r="DW23" s="496"/>
      <c r="DX23" s="396"/>
      <c r="DY23" s="394"/>
      <c r="DZ23" s="394"/>
      <c r="EA23" s="394"/>
      <c r="EB23" s="395"/>
      <c r="EC23" s="496"/>
      <c r="ED23" s="499"/>
    </row>
    <row r="24" spans="2:134" s="19" customFormat="1" ht="12.6" customHeight="1" x14ac:dyDescent="0.2">
      <c r="B24" s="579">
        <v>6</v>
      </c>
      <c r="C24" s="606"/>
      <c r="D24" s="584"/>
      <c r="E24" s="584"/>
      <c r="F24" s="580" t="s">
        <v>212</v>
      </c>
      <c r="G24" s="581"/>
      <c r="H24" s="582" t="str">
        <f t="shared" ref="H24" si="230">IF($F24="3e)  Skoršia transpozícia  - zavedenie transpozície pred termínom ktorý určuje smernica EÚ. "," ","")</f>
        <v/>
      </c>
      <c r="I24" s="582" t="str">
        <f t="shared" ref="I24" si="231">IF($F24="3e)  Skoršia transpozícia  - zavedenie transpozície pred termínom ktorý určuje smernica EÚ. ",$H24,"NA")</f>
        <v>NA</v>
      </c>
      <c r="J24" s="583">
        <f>IF(I24&gt;12,1,I24/12)</f>
        <v>1</v>
      </c>
      <c r="K24" s="580"/>
      <c r="L24" s="584"/>
      <c r="M24" s="607">
        <f>IF(L24="N",0,L24)</f>
        <v>0</v>
      </c>
      <c r="N24" s="580" t="s">
        <v>212</v>
      </c>
      <c r="O24" s="584"/>
      <c r="P24" s="586"/>
      <c r="Q24" s="587" t="s">
        <v>36</v>
      </c>
      <c r="R24" s="588">
        <f>VLOOKUP(Q24,[1]vstupy!$B$3:$C$15,2,FALSE)</f>
        <v>0</v>
      </c>
      <c r="S24" s="608"/>
      <c r="T24" s="590"/>
      <c r="U24" s="587" t="s">
        <v>36</v>
      </c>
      <c r="V24" s="588">
        <f>VLOOKUP(U24,[1]vstupy!$B$3:$C$15,2,FALSE)</f>
        <v>0</v>
      </c>
      <c r="W24" s="586"/>
      <c r="X24" s="591" t="s">
        <v>157</v>
      </c>
      <c r="Y24" s="592" t="s">
        <v>152</v>
      </c>
      <c r="Z24" s="593">
        <f>VLOOKUP($X24,vstupy!$B$18:$F$31,MATCH($Y24,vstupy!$B$17:$F$17,0),0)</f>
        <v>0</v>
      </c>
      <c r="AA24" s="594" t="s">
        <v>158</v>
      </c>
      <c r="AB24" s="593">
        <f>VLOOKUP($AA24,[1]vstupy!$B$34:$C$36,2,FALSE)</f>
        <v>0</v>
      </c>
      <c r="AC24" s="593">
        <f>Z24+AB24</f>
        <v>0</v>
      </c>
      <c r="AD24" s="595" t="s">
        <v>36</v>
      </c>
      <c r="AE24" s="475">
        <f>VLOOKUP(AD24,vstupy!$B$3:$C$15,2,FALSE)</f>
        <v>0</v>
      </c>
      <c r="AF24" s="473" t="str">
        <f>IFERROR(IF(M24=0,"N",O24/L24*J24),0)</f>
        <v>N</v>
      </c>
      <c r="AG24" s="452">
        <f>O24*J24</f>
        <v>0</v>
      </c>
      <c r="AH24" s="456">
        <f t="shared" ref="AH24" si="232">P24*R24*J24</f>
        <v>0</v>
      </c>
      <c r="AI24" s="452">
        <f t="shared" ref="AI24" si="233">IFERROR(AH24*M24,0)</f>
        <v>0</v>
      </c>
      <c r="AJ24" s="456" t="str">
        <f t="shared" si="177"/>
        <v>N</v>
      </c>
      <c r="AK24" s="452">
        <f t="shared" ref="AK24" si="234">S24*J24</f>
        <v>0</v>
      </c>
      <c r="AL24" s="452">
        <f>T24*V24*J24</f>
        <v>0</v>
      </c>
      <c r="AM24" s="466">
        <f t="shared" ref="AM24" si="235">IFERROR(AL24*M24,0)</f>
        <v>0</v>
      </c>
      <c r="AN24" s="452">
        <f t="shared" ref="AN24" si="236">IF(W24&gt;0,IF(AE24&gt;0,($G$5/160)*(W24/60)*AE24*J24,0),IF(AE24&gt;0,($G$5/160)*((AC24+AC25+AC26)/60)*AE24*J24,0))</f>
        <v>0</v>
      </c>
      <c r="AO24" s="471">
        <f>IFERROR(AN24*M24,0)</f>
        <v>0</v>
      </c>
      <c r="AP24" s="396">
        <f t="shared" ref="AP24" si="237">IF($N24="In (zvyšuje náklady)",AF24,0)</f>
        <v>0</v>
      </c>
      <c r="AQ24" s="394">
        <f t="shared" ref="AQ24" si="238">IF($N24="In (zvyšuje náklady)",AG24,0)</f>
        <v>0</v>
      </c>
      <c r="AR24" s="394">
        <f t="shared" ref="AR24" si="239">IF($N24="In (zvyšuje náklady)",AH24,0)</f>
        <v>0</v>
      </c>
      <c r="AS24" s="394">
        <f t="shared" ref="AS24" si="240">IF($N24="In (zvyšuje náklady)",AI24,0)</f>
        <v>0</v>
      </c>
      <c r="AT24" s="394">
        <f t="shared" ref="AT24" si="241">IF($N24="In (zvyšuje náklady)",AJ24,0)</f>
        <v>0</v>
      </c>
      <c r="AU24" s="394">
        <f t="shared" ref="AU24" si="242">IF($N24="In (zvyšuje náklady)",AK24,0)</f>
        <v>0</v>
      </c>
      <c r="AV24" s="394">
        <f t="shared" ref="AV24" si="243">IF($N24="In (zvyšuje náklady)",AL24,0)</f>
        <v>0</v>
      </c>
      <c r="AW24" s="394">
        <f t="shared" ref="AW24" si="244">IF($N24="In (zvyšuje náklady)",AM24,0)</f>
        <v>0</v>
      </c>
      <c r="AX24" s="394">
        <f t="shared" ref="AX24" si="245">IF($N24="In (zvyšuje náklady)",AN24,0)</f>
        <v>0</v>
      </c>
      <c r="AY24" s="394">
        <f t="shared" ref="AY24" si="246">IF($N24="In (zvyšuje náklady)",AO24,0)</f>
        <v>0</v>
      </c>
      <c r="AZ24" s="394" t="str">
        <f t="shared" ref="AZ24" si="247">IF($N24="Out (znižuje náklady)",AF24,"0")</f>
        <v>0</v>
      </c>
      <c r="BA24" s="394" t="str">
        <f t="shared" ref="BA24" si="248">IF($N24="Out (znižuje náklady)",AG24,"0")</f>
        <v>0</v>
      </c>
      <c r="BB24" s="394" t="str">
        <f t="shared" ref="BB24" si="249">IF($N24="Out (znižuje náklady)",AH24,"0")</f>
        <v>0</v>
      </c>
      <c r="BC24" s="394" t="str">
        <f t="shared" ref="BC24" si="250">IF($N24="Out (znižuje náklady)",AI24,"0")</f>
        <v>0</v>
      </c>
      <c r="BD24" s="394" t="str">
        <f t="shared" ref="BD24" si="251">IF($N24="Out (znižuje náklady)",AJ24,"0")</f>
        <v>0</v>
      </c>
      <c r="BE24" s="394" t="str">
        <f t="shared" ref="BE24" si="252">IF($N24="Out (znižuje náklady)",AK24,"0")</f>
        <v>0</v>
      </c>
      <c r="BF24" s="394" t="str">
        <f t="shared" ref="BF24" si="253">IF($N24="Out (znižuje náklady)",AL24,"0")</f>
        <v>0</v>
      </c>
      <c r="BG24" s="394" t="str">
        <f t="shared" ref="BG24" si="254">IF($N24="Out (znižuje náklady)",AM24,"0")</f>
        <v>0</v>
      </c>
      <c r="BH24" s="394" t="str">
        <f t="shared" ref="BH24" si="255">IF($N24="Out (znižuje náklady)",AN24,"0")</f>
        <v>0</v>
      </c>
      <c r="BI24" s="432" t="str">
        <f t="shared" ref="BI24" si="256">IF($N24="Out (znižuje náklady)",AO24,"0")</f>
        <v>0</v>
      </c>
      <c r="BJ24" s="378">
        <f>IF(F24=vstupy!$B$47,0,1)</f>
        <v>1</v>
      </c>
      <c r="BK24" s="396">
        <f t="shared" ref="BK24" si="257">$BJ24*AP24</f>
        <v>0</v>
      </c>
      <c r="BL24" s="394">
        <f t="shared" ref="BL24" si="258">$BJ24*AQ24</f>
        <v>0</v>
      </c>
      <c r="BM24" s="394">
        <f t="shared" ref="BM24" si="259">$BJ24*AR24</f>
        <v>0</v>
      </c>
      <c r="BN24" s="394">
        <f t="shared" ref="BN24" si="260">$BJ24*AS24</f>
        <v>0</v>
      </c>
      <c r="BO24" s="394">
        <f t="shared" ref="BO24" si="261">$BJ24*AT24</f>
        <v>0</v>
      </c>
      <c r="BP24" s="394">
        <f t="shared" ref="BP24" si="262">$BJ24*AU24</f>
        <v>0</v>
      </c>
      <c r="BQ24" s="394">
        <f t="shared" ref="BQ24" si="263">$BJ24*AV24</f>
        <v>0</v>
      </c>
      <c r="BR24" s="394">
        <f t="shared" ref="BR24" si="264">$BJ24*AW24</f>
        <v>0</v>
      </c>
      <c r="BS24" s="394">
        <f t="shared" ref="BS24" si="265">$BJ24*AX24</f>
        <v>0</v>
      </c>
      <c r="BT24" s="395">
        <f t="shared" ref="BT24" si="266">$BJ24*AY24</f>
        <v>0</v>
      </c>
      <c r="BU24" s="396">
        <f t="shared" ref="BU24" si="267">$BJ24*AZ24</f>
        <v>0</v>
      </c>
      <c r="BV24" s="394">
        <f t="shared" ref="BV24" si="268">$BJ24*BA24</f>
        <v>0</v>
      </c>
      <c r="BW24" s="394">
        <f t="shared" ref="BW24" si="269">$BJ24*BB24</f>
        <v>0</v>
      </c>
      <c r="BX24" s="394">
        <f t="shared" ref="BX24" si="270">$BJ24*BC24</f>
        <v>0</v>
      </c>
      <c r="BY24" s="394">
        <f t="shared" ref="BY24" si="271">$BJ24*BD24</f>
        <v>0</v>
      </c>
      <c r="BZ24" s="394">
        <f t="shared" ref="BZ24" si="272">$BJ24*BE24</f>
        <v>0</v>
      </c>
      <c r="CA24" s="394">
        <f t="shared" ref="CA24" si="273">$BJ24*BF24</f>
        <v>0</v>
      </c>
      <c r="CB24" s="394">
        <f t="shared" ref="CB24" si="274">$BJ24*BG24</f>
        <v>0</v>
      </c>
      <c r="CC24" s="394">
        <f t="shared" ref="CC24" si="275">$BJ24*BH24</f>
        <v>0</v>
      </c>
      <c r="CD24" s="395">
        <f t="shared" ref="CD24" si="276">$BJ24*BI24</f>
        <v>0</v>
      </c>
      <c r="CE24" s="392">
        <f>IF(N24="Nemení sa",1,0)</f>
        <v>0</v>
      </c>
      <c r="CF24" s="396">
        <f>AG24*$CE24</f>
        <v>0</v>
      </c>
      <c r="CG24" s="394">
        <f>AI24*$CE24</f>
        <v>0</v>
      </c>
      <c r="CH24" s="394">
        <f>AK24*$CE24</f>
        <v>0</v>
      </c>
      <c r="CI24" s="394">
        <f>AM24*$CE24</f>
        <v>0</v>
      </c>
      <c r="CJ24" s="395">
        <f>AO24*$CE24</f>
        <v>0</v>
      </c>
      <c r="CK24" s="393">
        <f t="shared" ref="CK24" si="277">SUM(CF24:CJ26)</f>
        <v>0</v>
      </c>
      <c r="CL24" s="389">
        <f>IF(F24=vstupy!B$42,"1",0)</f>
        <v>0</v>
      </c>
      <c r="CM24" s="396">
        <f t="shared" ref="CM24:CV24" si="278">IF($CL24="1",AP24,0)</f>
        <v>0</v>
      </c>
      <c r="CN24" s="394">
        <f t="shared" si="278"/>
        <v>0</v>
      </c>
      <c r="CO24" s="394">
        <f t="shared" si="278"/>
        <v>0</v>
      </c>
      <c r="CP24" s="394">
        <f t="shared" si="278"/>
        <v>0</v>
      </c>
      <c r="CQ24" s="394">
        <f t="shared" si="278"/>
        <v>0</v>
      </c>
      <c r="CR24" s="394">
        <f t="shared" si="278"/>
        <v>0</v>
      </c>
      <c r="CS24" s="394">
        <f t="shared" si="278"/>
        <v>0</v>
      </c>
      <c r="CT24" s="394">
        <f t="shared" si="278"/>
        <v>0</v>
      </c>
      <c r="CU24" s="394">
        <f t="shared" si="278"/>
        <v>0</v>
      </c>
      <c r="CV24" s="395">
        <f t="shared" si="278"/>
        <v>0</v>
      </c>
      <c r="CW24" s="378">
        <f>CP24+CT24+CV24</f>
        <v>0</v>
      </c>
      <c r="CX24" s="378">
        <f t="shared" ref="CX24" si="279">CN24+CR24</f>
        <v>0</v>
      </c>
      <c r="CY24" s="396">
        <f t="shared" ref="CY24:DH24" si="280">IF($CL24="1",AZ24,0)</f>
        <v>0</v>
      </c>
      <c r="CZ24" s="394">
        <f t="shared" si="280"/>
        <v>0</v>
      </c>
      <c r="DA24" s="394">
        <f t="shared" si="280"/>
        <v>0</v>
      </c>
      <c r="DB24" s="394">
        <f t="shared" si="280"/>
        <v>0</v>
      </c>
      <c r="DC24" s="394">
        <f t="shared" si="280"/>
        <v>0</v>
      </c>
      <c r="DD24" s="394">
        <f t="shared" si="280"/>
        <v>0</v>
      </c>
      <c r="DE24" s="394">
        <f t="shared" si="280"/>
        <v>0</v>
      </c>
      <c r="DF24" s="394">
        <f t="shared" si="280"/>
        <v>0</v>
      </c>
      <c r="DG24" s="394">
        <f t="shared" si="280"/>
        <v>0</v>
      </c>
      <c r="DH24" s="395">
        <f t="shared" si="280"/>
        <v>0</v>
      </c>
      <c r="DI24" s="443">
        <f>DB24+DF24+DH24</f>
        <v>0</v>
      </c>
      <c r="DJ24" s="443">
        <f t="shared" ref="DJ24" si="281">CZ24+DD24</f>
        <v>0</v>
      </c>
      <c r="DK24" s="399">
        <f>IF(CE24=0,1,0)</f>
        <v>1</v>
      </c>
      <c r="DL24" s="399">
        <f>IFERROR(IF($AF24="N",AH24+AJ24+AL24+AN24,AF24+AH24+AJ24+AL24+AN24),0)*$DK24</f>
        <v>0</v>
      </c>
      <c r="DM24" s="399">
        <f>(AG24+AI24+AK24+AM24+AO24)*$DK24</f>
        <v>0</v>
      </c>
      <c r="DN24" s="399">
        <f>AS24+AW24+AY24-CW24</f>
        <v>0</v>
      </c>
      <c r="DO24" s="399">
        <f>BC24+BG24+BI24-DI24</f>
        <v>0</v>
      </c>
      <c r="DP24" s="399">
        <f>DN24+DO24</f>
        <v>0</v>
      </c>
      <c r="DQ24" s="494" t="str">
        <f>IF(OR(F24=vstupy!B$40,F24=vstupy!B$41,F24=vstupy!B$42,),"0","1")</f>
        <v>0</v>
      </c>
      <c r="DR24" s="396">
        <f>IF($DQ24="1",AQ24,"0")+CF24</f>
        <v>0</v>
      </c>
      <c r="DS24" s="394">
        <f>IF($DQ24="1",AS24,"0")+CG24</f>
        <v>0</v>
      </c>
      <c r="DT24" s="394">
        <f>IF($DQ24="1",AU24,"0")+CH24</f>
        <v>0</v>
      </c>
      <c r="DU24" s="394">
        <f>IF($DQ24="1",AW24,"0")+CI24</f>
        <v>0</v>
      </c>
      <c r="DV24" s="395">
        <f>IF($DQ24="1",AY24,"0")+CJ24</f>
        <v>0</v>
      </c>
      <c r="DW24" s="496">
        <f t="shared" ref="DW24" si="282">SUM(DR24:DV26)</f>
        <v>0</v>
      </c>
      <c r="DX24" s="396" t="str">
        <f t="shared" ref="DX24" si="283">IF($DQ24="1",BA24,"0")</f>
        <v>0</v>
      </c>
      <c r="DY24" s="394" t="str">
        <f t="shared" ref="DY24" si="284">IF($DQ24="1",BC24,"0")</f>
        <v>0</v>
      </c>
      <c r="DZ24" s="394" t="str">
        <f t="shared" ref="DZ24" si="285">IF($DQ24="1",BE24,"0")</f>
        <v>0</v>
      </c>
      <c r="EA24" s="394" t="str">
        <f>IF($DQ24="1",BG24,"0")</f>
        <v>0</v>
      </c>
      <c r="EB24" s="395" t="str">
        <f>IF($DQ24="1",BI24,"0")</f>
        <v>0</v>
      </c>
      <c r="EC24" s="496">
        <f t="shared" ref="EC24" si="286">SUM(DX24:EB26)</f>
        <v>0</v>
      </c>
      <c r="ED24" s="499">
        <f>EC24+DW24</f>
        <v>0</v>
      </c>
    </row>
    <row r="25" spans="2:134" s="19" customFormat="1" ht="12.6" customHeight="1" x14ac:dyDescent="0.2">
      <c r="B25" s="579"/>
      <c r="C25" s="606"/>
      <c r="D25" s="584"/>
      <c r="E25" s="584"/>
      <c r="F25" s="596"/>
      <c r="G25" s="581"/>
      <c r="H25" s="597"/>
      <c r="I25" s="597"/>
      <c r="J25" s="598"/>
      <c r="K25" s="596"/>
      <c r="L25" s="584"/>
      <c r="M25" s="607"/>
      <c r="N25" s="596"/>
      <c r="O25" s="584"/>
      <c r="P25" s="586"/>
      <c r="Q25" s="587"/>
      <c r="R25" s="588"/>
      <c r="S25" s="608"/>
      <c r="T25" s="590"/>
      <c r="U25" s="587"/>
      <c r="V25" s="588"/>
      <c r="W25" s="586"/>
      <c r="X25" s="591" t="s">
        <v>157</v>
      </c>
      <c r="Y25" s="592" t="s">
        <v>152</v>
      </c>
      <c r="Z25" s="593">
        <f>VLOOKUP($X25,vstupy!$B$18:$F$31,MATCH($Y25,vstupy!$B$17:$F$17,0),0)</f>
        <v>0</v>
      </c>
      <c r="AA25" s="594" t="s">
        <v>158</v>
      </c>
      <c r="AB25" s="593">
        <f>VLOOKUP($AA25,[1]vstupy!$B$34:$C$36,2,FALSE)</f>
        <v>0</v>
      </c>
      <c r="AC25" s="593">
        <f t="shared" ref="AC25:AC26" si="287">Z25+AB25</f>
        <v>0</v>
      </c>
      <c r="AD25" s="600"/>
      <c r="AE25" s="475"/>
      <c r="AF25" s="396"/>
      <c r="AG25" s="450"/>
      <c r="AH25" s="450"/>
      <c r="AI25" s="450"/>
      <c r="AJ25" s="450"/>
      <c r="AK25" s="450"/>
      <c r="AL25" s="450"/>
      <c r="AM25" s="470"/>
      <c r="AN25" s="450"/>
      <c r="AO25" s="472"/>
      <c r="AP25" s="396"/>
      <c r="AQ25" s="394"/>
      <c r="AR25" s="394"/>
      <c r="AS25" s="394"/>
      <c r="AT25" s="394"/>
      <c r="AU25" s="394"/>
      <c r="AV25" s="394"/>
      <c r="AW25" s="394"/>
      <c r="AX25" s="394"/>
      <c r="AY25" s="394"/>
      <c r="AZ25" s="394"/>
      <c r="BA25" s="394"/>
      <c r="BB25" s="394"/>
      <c r="BC25" s="394"/>
      <c r="BD25" s="394"/>
      <c r="BE25" s="394"/>
      <c r="BF25" s="394"/>
      <c r="BG25" s="394"/>
      <c r="BH25" s="394"/>
      <c r="BI25" s="432"/>
      <c r="BJ25" s="378"/>
      <c r="BK25" s="396"/>
      <c r="BL25" s="394"/>
      <c r="BM25" s="394"/>
      <c r="BN25" s="394"/>
      <c r="BO25" s="394"/>
      <c r="BP25" s="394"/>
      <c r="BQ25" s="394"/>
      <c r="BR25" s="394"/>
      <c r="BS25" s="394"/>
      <c r="BT25" s="395"/>
      <c r="BU25" s="396"/>
      <c r="BV25" s="394"/>
      <c r="BW25" s="394"/>
      <c r="BX25" s="394"/>
      <c r="BY25" s="394"/>
      <c r="BZ25" s="394"/>
      <c r="CA25" s="394"/>
      <c r="CB25" s="394"/>
      <c r="CC25" s="394"/>
      <c r="CD25" s="395"/>
      <c r="CE25" s="392"/>
      <c r="CF25" s="396"/>
      <c r="CG25" s="394"/>
      <c r="CH25" s="394"/>
      <c r="CI25" s="394"/>
      <c r="CJ25" s="395"/>
      <c r="CK25" s="393"/>
      <c r="CL25" s="390"/>
      <c r="CM25" s="396"/>
      <c r="CN25" s="394"/>
      <c r="CO25" s="394"/>
      <c r="CP25" s="394"/>
      <c r="CQ25" s="394"/>
      <c r="CR25" s="394"/>
      <c r="CS25" s="394"/>
      <c r="CT25" s="394"/>
      <c r="CU25" s="394"/>
      <c r="CV25" s="395"/>
      <c r="CW25" s="378"/>
      <c r="CX25" s="378"/>
      <c r="CY25" s="396"/>
      <c r="CZ25" s="394"/>
      <c r="DA25" s="394"/>
      <c r="DB25" s="394"/>
      <c r="DC25" s="394"/>
      <c r="DD25" s="394"/>
      <c r="DE25" s="394"/>
      <c r="DF25" s="394"/>
      <c r="DG25" s="394"/>
      <c r="DH25" s="395"/>
      <c r="DI25" s="443"/>
      <c r="DJ25" s="443"/>
      <c r="DK25" s="399"/>
      <c r="DL25" s="399"/>
      <c r="DM25" s="399"/>
      <c r="DN25" s="399"/>
      <c r="DO25" s="399"/>
      <c r="DP25" s="399"/>
      <c r="DQ25" s="494"/>
      <c r="DR25" s="396"/>
      <c r="DS25" s="394"/>
      <c r="DT25" s="394"/>
      <c r="DU25" s="394"/>
      <c r="DV25" s="395"/>
      <c r="DW25" s="496"/>
      <c r="DX25" s="396"/>
      <c r="DY25" s="394"/>
      <c r="DZ25" s="394"/>
      <c r="EA25" s="394"/>
      <c r="EB25" s="395"/>
      <c r="EC25" s="496"/>
      <c r="ED25" s="499"/>
    </row>
    <row r="26" spans="2:134" s="19" customFormat="1" ht="12.6" customHeight="1" x14ac:dyDescent="0.2">
      <c r="B26" s="579"/>
      <c r="C26" s="606"/>
      <c r="D26" s="584"/>
      <c r="E26" s="584"/>
      <c r="F26" s="601"/>
      <c r="G26" s="581"/>
      <c r="H26" s="602"/>
      <c r="I26" s="602"/>
      <c r="J26" s="603"/>
      <c r="K26" s="601"/>
      <c r="L26" s="584"/>
      <c r="M26" s="607"/>
      <c r="N26" s="601"/>
      <c r="O26" s="584"/>
      <c r="P26" s="586"/>
      <c r="Q26" s="587"/>
      <c r="R26" s="588"/>
      <c r="S26" s="608"/>
      <c r="T26" s="590"/>
      <c r="U26" s="587"/>
      <c r="V26" s="588"/>
      <c r="W26" s="586"/>
      <c r="X26" s="591" t="s">
        <v>157</v>
      </c>
      <c r="Y26" s="592" t="s">
        <v>152</v>
      </c>
      <c r="Z26" s="593">
        <f>VLOOKUP($X26,vstupy!$B$18:$F$31,MATCH($Y26,vstupy!$B$17:$F$17,0),0)</f>
        <v>0</v>
      </c>
      <c r="AA26" s="594" t="s">
        <v>158</v>
      </c>
      <c r="AB26" s="593">
        <f>VLOOKUP($AA26,[1]vstupy!$B$34:$C$36,2,FALSE)</f>
        <v>0</v>
      </c>
      <c r="AC26" s="593">
        <f t="shared" si="287"/>
        <v>0</v>
      </c>
      <c r="AD26" s="605"/>
      <c r="AE26" s="476"/>
      <c r="AF26" s="396"/>
      <c r="AG26" s="450"/>
      <c r="AH26" s="450"/>
      <c r="AI26" s="450"/>
      <c r="AJ26" s="450"/>
      <c r="AK26" s="450"/>
      <c r="AL26" s="450"/>
      <c r="AM26" s="452"/>
      <c r="AN26" s="450"/>
      <c r="AO26" s="472"/>
      <c r="AP26" s="396"/>
      <c r="AQ26" s="394"/>
      <c r="AR26" s="394"/>
      <c r="AS26" s="394"/>
      <c r="AT26" s="394"/>
      <c r="AU26" s="394"/>
      <c r="AV26" s="394"/>
      <c r="AW26" s="394"/>
      <c r="AX26" s="394"/>
      <c r="AY26" s="394"/>
      <c r="AZ26" s="394"/>
      <c r="BA26" s="394"/>
      <c r="BB26" s="394"/>
      <c r="BC26" s="394"/>
      <c r="BD26" s="394"/>
      <c r="BE26" s="394"/>
      <c r="BF26" s="394"/>
      <c r="BG26" s="394"/>
      <c r="BH26" s="394"/>
      <c r="BI26" s="432"/>
      <c r="BJ26" s="378"/>
      <c r="BK26" s="396"/>
      <c r="BL26" s="394"/>
      <c r="BM26" s="394"/>
      <c r="BN26" s="394"/>
      <c r="BO26" s="394"/>
      <c r="BP26" s="394"/>
      <c r="BQ26" s="394"/>
      <c r="BR26" s="394"/>
      <c r="BS26" s="394"/>
      <c r="BT26" s="395"/>
      <c r="BU26" s="396"/>
      <c r="BV26" s="394"/>
      <c r="BW26" s="394"/>
      <c r="BX26" s="394"/>
      <c r="BY26" s="394"/>
      <c r="BZ26" s="394"/>
      <c r="CA26" s="394"/>
      <c r="CB26" s="394"/>
      <c r="CC26" s="394"/>
      <c r="CD26" s="395"/>
      <c r="CE26" s="392"/>
      <c r="CF26" s="396"/>
      <c r="CG26" s="394"/>
      <c r="CH26" s="394"/>
      <c r="CI26" s="394"/>
      <c r="CJ26" s="395"/>
      <c r="CK26" s="393"/>
      <c r="CL26" s="391"/>
      <c r="CM26" s="396"/>
      <c r="CN26" s="394"/>
      <c r="CO26" s="394"/>
      <c r="CP26" s="394"/>
      <c r="CQ26" s="394"/>
      <c r="CR26" s="394"/>
      <c r="CS26" s="394"/>
      <c r="CT26" s="394"/>
      <c r="CU26" s="394"/>
      <c r="CV26" s="395"/>
      <c r="CW26" s="378"/>
      <c r="CX26" s="378"/>
      <c r="CY26" s="396"/>
      <c r="CZ26" s="394"/>
      <c r="DA26" s="394"/>
      <c r="DB26" s="394"/>
      <c r="DC26" s="394"/>
      <c r="DD26" s="394"/>
      <c r="DE26" s="394"/>
      <c r="DF26" s="394"/>
      <c r="DG26" s="394"/>
      <c r="DH26" s="395"/>
      <c r="DI26" s="443"/>
      <c r="DJ26" s="443"/>
      <c r="DK26" s="399"/>
      <c r="DL26" s="399"/>
      <c r="DM26" s="399"/>
      <c r="DN26" s="399"/>
      <c r="DO26" s="399"/>
      <c r="DP26" s="399"/>
      <c r="DQ26" s="494"/>
      <c r="DR26" s="396"/>
      <c r="DS26" s="394"/>
      <c r="DT26" s="394"/>
      <c r="DU26" s="394"/>
      <c r="DV26" s="395"/>
      <c r="DW26" s="496"/>
      <c r="DX26" s="396"/>
      <c r="DY26" s="394"/>
      <c r="DZ26" s="394"/>
      <c r="EA26" s="394"/>
      <c r="EB26" s="395"/>
      <c r="EC26" s="496"/>
      <c r="ED26" s="499"/>
    </row>
    <row r="27" spans="2:134" ht="12.6" customHeight="1" x14ac:dyDescent="0.2">
      <c r="B27" s="464">
        <v>7</v>
      </c>
      <c r="C27" s="465"/>
      <c r="D27" s="415"/>
      <c r="E27" s="415"/>
      <c r="F27" s="405" t="s">
        <v>212</v>
      </c>
      <c r="G27" s="461"/>
      <c r="H27" s="386" t="str">
        <f t="shared" ref="H27" si="288">IF($F27="3e)  Skoršia transpozícia  - zavedenie transpozície pred termínom ktorý určuje smernica EÚ. "," ","")</f>
        <v/>
      </c>
      <c r="I27" s="386" t="str">
        <f t="shared" ref="I27" si="289">IF($F27="3e)  Skoršia transpozícia  - zavedenie transpozície pred termínom ktorý určuje smernica EÚ. ",$H27,"NA")</f>
        <v>NA</v>
      </c>
      <c r="J27" s="328">
        <f>IF(I27&gt;12,1,I27/12)</f>
        <v>1</v>
      </c>
      <c r="K27" s="262"/>
      <c r="L27" s="415"/>
      <c r="M27" s="462">
        <f>IF(L27="N",0,L27)</f>
        <v>0</v>
      </c>
      <c r="N27" s="405" t="s">
        <v>212</v>
      </c>
      <c r="O27" s="415"/>
      <c r="P27" s="414"/>
      <c r="Q27" s="420" t="s">
        <v>36</v>
      </c>
      <c r="R27" s="278">
        <f>VLOOKUP(Q27,[1]vstupy!$B$3:$C$15,2,FALSE)</f>
        <v>0</v>
      </c>
      <c r="S27" s="508"/>
      <c r="T27" s="416"/>
      <c r="U27" s="420" t="s">
        <v>36</v>
      </c>
      <c r="V27" s="278">
        <f>VLOOKUP(U27,[1]vstupy!$B$3:$C$15,2,FALSE)</f>
        <v>0</v>
      </c>
      <c r="W27" s="279"/>
      <c r="X27" s="194" t="s">
        <v>157</v>
      </c>
      <c r="Y27" s="208" t="s">
        <v>152</v>
      </c>
      <c r="Z27" s="205">
        <f>VLOOKUP($X27,vstupy!$B$18:$F$31,MATCH($Y27,vstupy!$B$17:$F$17,0),0)</f>
        <v>0</v>
      </c>
      <c r="AA27" s="133" t="s">
        <v>158</v>
      </c>
      <c r="AB27" s="205">
        <f>VLOOKUP($AA27,[1]vstupy!$B$34:$C$36,2,FALSE)</f>
        <v>0</v>
      </c>
      <c r="AC27" s="205">
        <f t="shared" ref="AC27:AC35" si="290">Z27+AB27</f>
        <v>0</v>
      </c>
      <c r="AD27" s="453" t="s">
        <v>36</v>
      </c>
      <c r="AE27" s="474">
        <f>VLOOKUP(AD27,vstupy!$B$3:$C$15,2,FALSE)</f>
        <v>0</v>
      </c>
      <c r="AF27" s="490" t="str">
        <f>IFERROR(IF(M27=0,"N",O27/L27*J27),0)</f>
        <v>N</v>
      </c>
      <c r="AG27" s="452">
        <f>O27*J27</f>
        <v>0</v>
      </c>
      <c r="AH27" s="456">
        <f t="shared" ref="AH27" si="291">P27*R27*J27</f>
        <v>0</v>
      </c>
      <c r="AI27" s="452">
        <f t="shared" ref="AI27" si="292">IFERROR(AH27*M27,0)</f>
        <v>0</v>
      </c>
      <c r="AJ27" s="512" t="str">
        <f t="shared" si="177"/>
        <v>N</v>
      </c>
      <c r="AK27" s="452">
        <f t="shared" ref="AK27" si="293">S27*J27</f>
        <v>0</v>
      </c>
      <c r="AL27" s="452">
        <f>T27*V27*J27</f>
        <v>0</v>
      </c>
      <c r="AM27" s="466">
        <f t="shared" ref="AM27" si="294">IFERROR(AL27*M27,0)</f>
        <v>0</v>
      </c>
      <c r="AN27" s="452">
        <f t="shared" ref="AN27" si="295">IF(W27&gt;0,IF(AE27&gt;0,($G$5/160)*(W27/60)*AE27*J27,0),IF(AE27&gt;0,($G$5/160)*((AC27+AC28+AC29)/60)*AE27*J27,0))</f>
        <v>0</v>
      </c>
      <c r="AO27" s="471">
        <f>IFERROR(AN27*M27,0)</f>
        <v>0</v>
      </c>
      <c r="AP27" s="396">
        <f t="shared" ref="AP27" si="296">IF($N27="In (zvyšuje náklady)",AF27,0)</f>
        <v>0</v>
      </c>
      <c r="AQ27" s="394">
        <f t="shared" ref="AQ27" si="297">IF($N27="In (zvyšuje náklady)",AG27,0)</f>
        <v>0</v>
      </c>
      <c r="AR27" s="394">
        <f t="shared" ref="AR27" si="298">IF($N27="In (zvyšuje náklady)",AH27,0)</f>
        <v>0</v>
      </c>
      <c r="AS27" s="394">
        <f t="shared" ref="AS27" si="299">IF($N27="In (zvyšuje náklady)",AI27,0)</f>
        <v>0</v>
      </c>
      <c r="AT27" s="394">
        <f t="shared" ref="AT27" si="300">IF($N27="In (zvyšuje náklady)",AJ27,0)</f>
        <v>0</v>
      </c>
      <c r="AU27" s="394">
        <f t="shared" ref="AU27" si="301">IF($N27="In (zvyšuje náklady)",AK27,0)</f>
        <v>0</v>
      </c>
      <c r="AV27" s="394">
        <f t="shared" ref="AV27" si="302">IF($N27="In (zvyšuje náklady)",AL27,0)</f>
        <v>0</v>
      </c>
      <c r="AW27" s="394">
        <f t="shared" ref="AW27" si="303">IF($N27="In (zvyšuje náklady)",AM27,0)</f>
        <v>0</v>
      </c>
      <c r="AX27" s="394">
        <f t="shared" ref="AX27" si="304">IF($N27="In (zvyšuje náklady)",AN27,0)</f>
        <v>0</v>
      </c>
      <c r="AY27" s="394">
        <f t="shared" ref="AY27" si="305">IF($N27="In (zvyšuje náklady)",AO27,0)</f>
        <v>0</v>
      </c>
      <c r="AZ27" s="394" t="str">
        <f t="shared" ref="AZ27" si="306">IF($N27="Out (znižuje náklady)",AF27,"0")</f>
        <v>0</v>
      </c>
      <c r="BA27" s="394" t="str">
        <f t="shared" ref="BA27" si="307">IF($N27="Out (znižuje náklady)",AG27,"0")</f>
        <v>0</v>
      </c>
      <c r="BB27" s="394" t="str">
        <f t="shared" ref="BB27" si="308">IF($N27="Out (znižuje náklady)",AH27,"0")</f>
        <v>0</v>
      </c>
      <c r="BC27" s="394" t="str">
        <f t="shared" ref="BC27" si="309">IF($N27="Out (znižuje náklady)",AI27,"0")</f>
        <v>0</v>
      </c>
      <c r="BD27" s="394" t="str">
        <f t="shared" ref="BD27" si="310">IF($N27="Out (znižuje náklady)",AJ27,"0")</f>
        <v>0</v>
      </c>
      <c r="BE27" s="394" t="str">
        <f t="shared" ref="BE27" si="311">IF($N27="Out (znižuje náklady)",AK27,"0")</f>
        <v>0</v>
      </c>
      <c r="BF27" s="394" t="str">
        <f t="shared" ref="BF27" si="312">IF($N27="Out (znižuje náklady)",AL27,"0")</f>
        <v>0</v>
      </c>
      <c r="BG27" s="394" t="str">
        <f t="shared" ref="BG27" si="313">IF($N27="Out (znižuje náklady)",AM27,"0")</f>
        <v>0</v>
      </c>
      <c r="BH27" s="394" t="str">
        <f t="shared" ref="BH27" si="314">IF($N27="Out (znižuje náklady)",AN27,"0")</f>
        <v>0</v>
      </c>
      <c r="BI27" s="432" t="str">
        <f t="shared" ref="BI27" si="315">IF($N27="Out (znižuje náklady)",AO27,"0")</f>
        <v>0</v>
      </c>
      <c r="BJ27" s="378">
        <f>IF(F27=vstupy!$B$47,0,1)</f>
        <v>1</v>
      </c>
      <c r="BK27" s="396">
        <f t="shared" ref="BK27" si="316">$BJ27*AP27</f>
        <v>0</v>
      </c>
      <c r="BL27" s="394">
        <f t="shared" ref="BL27" si="317">$BJ27*AQ27</f>
        <v>0</v>
      </c>
      <c r="BM27" s="394">
        <f t="shared" ref="BM27" si="318">$BJ27*AR27</f>
        <v>0</v>
      </c>
      <c r="BN27" s="394">
        <f t="shared" ref="BN27" si="319">$BJ27*AS27</f>
        <v>0</v>
      </c>
      <c r="BO27" s="394">
        <f t="shared" ref="BO27" si="320">$BJ27*AT27</f>
        <v>0</v>
      </c>
      <c r="BP27" s="394">
        <f t="shared" ref="BP27" si="321">$BJ27*AU27</f>
        <v>0</v>
      </c>
      <c r="BQ27" s="394">
        <f t="shared" ref="BQ27" si="322">$BJ27*AV27</f>
        <v>0</v>
      </c>
      <c r="BR27" s="394">
        <f t="shared" ref="BR27" si="323">$BJ27*AW27</f>
        <v>0</v>
      </c>
      <c r="BS27" s="394">
        <f t="shared" ref="BS27" si="324">$BJ27*AX27</f>
        <v>0</v>
      </c>
      <c r="BT27" s="395">
        <f t="shared" ref="BT27" si="325">$BJ27*AY27</f>
        <v>0</v>
      </c>
      <c r="BU27" s="396">
        <f t="shared" ref="BU27" si="326">$BJ27*AZ27</f>
        <v>0</v>
      </c>
      <c r="BV27" s="394">
        <f t="shared" ref="BV27" si="327">$BJ27*BA27</f>
        <v>0</v>
      </c>
      <c r="BW27" s="394">
        <f t="shared" ref="BW27" si="328">$BJ27*BB27</f>
        <v>0</v>
      </c>
      <c r="BX27" s="394">
        <f t="shared" ref="BX27" si="329">$BJ27*BC27</f>
        <v>0</v>
      </c>
      <c r="BY27" s="394">
        <f t="shared" ref="BY27" si="330">$BJ27*BD27</f>
        <v>0</v>
      </c>
      <c r="BZ27" s="394">
        <f t="shared" ref="BZ27" si="331">$BJ27*BE27</f>
        <v>0</v>
      </c>
      <c r="CA27" s="394">
        <f t="shared" ref="CA27" si="332">$BJ27*BF27</f>
        <v>0</v>
      </c>
      <c r="CB27" s="394">
        <f t="shared" ref="CB27" si="333">$BJ27*BG27</f>
        <v>0</v>
      </c>
      <c r="CC27" s="394">
        <f t="shared" ref="CC27" si="334">$BJ27*BH27</f>
        <v>0</v>
      </c>
      <c r="CD27" s="395">
        <f t="shared" ref="CD27" si="335">$BJ27*BI27</f>
        <v>0</v>
      </c>
      <c r="CE27" s="392">
        <f>IF(N27="Nemení sa",1,0)</f>
        <v>0</v>
      </c>
      <c r="CF27" s="396">
        <f>AG27*$CE27</f>
        <v>0</v>
      </c>
      <c r="CG27" s="394">
        <f>AI27*$CE27</f>
        <v>0</v>
      </c>
      <c r="CH27" s="394">
        <f>AK27*$CE27</f>
        <v>0</v>
      </c>
      <c r="CI27" s="394">
        <f>AM27*$CE27</f>
        <v>0</v>
      </c>
      <c r="CJ27" s="395">
        <f>AO27*$CE27</f>
        <v>0</v>
      </c>
      <c r="CK27" s="393">
        <f t="shared" ref="CK27" si="336">SUM(CF27:CJ29)</f>
        <v>0</v>
      </c>
      <c r="CL27" s="389">
        <f>IF(F27=vstupy!B$42,"1",0)</f>
        <v>0</v>
      </c>
      <c r="CM27" s="396">
        <f t="shared" ref="CM27:CV27" si="337">IF($CL27="1",AP27,0)</f>
        <v>0</v>
      </c>
      <c r="CN27" s="394">
        <f t="shared" si="337"/>
        <v>0</v>
      </c>
      <c r="CO27" s="394">
        <f t="shared" si="337"/>
        <v>0</v>
      </c>
      <c r="CP27" s="394">
        <f t="shared" si="337"/>
        <v>0</v>
      </c>
      <c r="CQ27" s="394">
        <f t="shared" si="337"/>
        <v>0</v>
      </c>
      <c r="CR27" s="394">
        <f t="shared" si="337"/>
        <v>0</v>
      </c>
      <c r="CS27" s="394">
        <f t="shared" si="337"/>
        <v>0</v>
      </c>
      <c r="CT27" s="394">
        <f t="shared" si="337"/>
        <v>0</v>
      </c>
      <c r="CU27" s="394">
        <f t="shared" si="337"/>
        <v>0</v>
      </c>
      <c r="CV27" s="395">
        <f t="shared" si="337"/>
        <v>0</v>
      </c>
      <c r="CW27" s="378">
        <f>CP27+CT27+CV27</f>
        <v>0</v>
      </c>
      <c r="CX27" s="378">
        <f t="shared" ref="CX27" si="338">CN27+CR27</f>
        <v>0</v>
      </c>
      <c r="CY27" s="396">
        <f t="shared" ref="CY27:DH27" si="339">IF($CL27="1",AZ27,0)</f>
        <v>0</v>
      </c>
      <c r="CZ27" s="394">
        <f t="shared" si="339"/>
        <v>0</v>
      </c>
      <c r="DA27" s="394">
        <f t="shared" si="339"/>
        <v>0</v>
      </c>
      <c r="DB27" s="394">
        <f t="shared" si="339"/>
        <v>0</v>
      </c>
      <c r="DC27" s="394">
        <f t="shared" si="339"/>
        <v>0</v>
      </c>
      <c r="DD27" s="394">
        <f t="shared" si="339"/>
        <v>0</v>
      </c>
      <c r="DE27" s="394">
        <f t="shared" si="339"/>
        <v>0</v>
      </c>
      <c r="DF27" s="394">
        <f t="shared" si="339"/>
        <v>0</v>
      </c>
      <c r="DG27" s="394">
        <f t="shared" si="339"/>
        <v>0</v>
      </c>
      <c r="DH27" s="395">
        <f t="shared" si="339"/>
        <v>0</v>
      </c>
      <c r="DI27" s="443">
        <f>DB27+DF27+DH27</f>
        <v>0</v>
      </c>
      <c r="DJ27" s="443">
        <f t="shared" ref="DJ27" si="340">CZ27+DD27</f>
        <v>0</v>
      </c>
      <c r="DK27" s="399">
        <f>IF(CE27=0,1,0)</f>
        <v>1</v>
      </c>
      <c r="DL27" s="399">
        <f>IFERROR(IF($AF27="N",AH27+AJ27+AL27+AN27,AF27+AH27+AJ27+AL27+AN27),0)*$DK27</f>
        <v>0</v>
      </c>
      <c r="DM27" s="399">
        <f>(AG27+AI27+AK27+AM27+AO27)*$DK27</f>
        <v>0</v>
      </c>
      <c r="DN27" s="399">
        <f>AS27+AW27+AY27-CW27</f>
        <v>0</v>
      </c>
      <c r="DO27" s="399">
        <f>BC27+BG27+BI27-DI27</f>
        <v>0</v>
      </c>
      <c r="DP27" s="399">
        <f>DN27+DO27</f>
        <v>0</v>
      </c>
      <c r="DQ27" s="494" t="str">
        <f>IF(OR(F27=vstupy!B$40,F27=vstupy!B$41,F27=vstupy!B$42,),"0","1")</f>
        <v>0</v>
      </c>
      <c r="DR27" s="396">
        <f>IF($DQ27="1",AQ27,"0")+CF27</f>
        <v>0</v>
      </c>
      <c r="DS27" s="394">
        <f>IF($DQ27="1",AS27,"0")+CG27</f>
        <v>0</v>
      </c>
      <c r="DT27" s="394">
        <f>IF($DQ27="1",AU27,"0")+CH27</f>
        <v>0</v>
      </c>
      <c r="DU27" s="394">
        <f>IF($DQ27="1",AW27,"0")+CI27</f>
        <v>0</v>
      </c>
      <c r="DV27" s="395">
        <f>IF($DQ27="1",AY27,"0")+CJ27</f>
        <v>0</v>
      </c>
      <c r="DW27" s="496">
        <f t="shared" ref="DW27" si="341">SUM(DR27:DV29)</f>
        <v>0</v>
      </c>
      <c r="DX27" s="396" t="str">
        <f t="shared" ref="DX27" si="342">IF($DQ27="1",BA27,"0")</f>
        <v>0</v>
      </c>
      <c r="DY27" s="394" t="str">
        <f t="shared" ref="DY27" si="343">IF($DQ27="1",BC27,"0")</f>
        <v>0</v>
      </c>
      <c r="DZ27" s="394" t="str">
        <f t="shared" ref="DZ27" si="344">IF($DQ27="1",BE27,"0")</f>
        <v>0</v>
      </c>
      <c r="EA27" s="394" t="str">
        <f>IF($DQ27="1",BG27,"0")</f>
        <v>0</v>
      </c>
      <c r="EB27" s="395" t="str">
        <f>IF($DQ27="1",BI27,"0")</f>
        <v>0</v>
      </c>
      <c r="EC27" s="496">
        <f t="shared" ref="EC27" si="345">SUM(DX27:EB29)</f>
        <v>0</v>
      </c>
      <c r="ED27" s="499">
        <f>EC27+DW27</f>
        <v>0</v>
      </c>
    </row>
    <row r="28" spans="2:134" ht="12.6" customHeight="1" x14ac:dyDescent="0.2">
      <c r="B28" s="464"/>
      <c r="C28" s="465"/>
      <c r="D28" s="415"/>
      <c r="E28" s="415"/>
      <c r="F28" s="406"/>
      <c r="G28" s="461"/>
      <c r="H28" s="387"/>
      <c r="I28" s="387"/>
      <c r="J28" s="329"/>
      <c r="K28" s="263"/>
      <c r="L28" s="415"/>
      <c r="M28" s="462"/>
      <c r="N28" s="406"/>
      <c r="O28" s="415"/>
      <c r="P28" s="414"/>
      <c r="Q28" s="420"/>
      <c r="R28" s="280"/>
      <c r="S28" s="508"/>
      <c r="T28" s="416"/>
      <c r="U28" s="420"/>
      <c r="V28" s="280"/>
      <c r="W28" s="281"/>
      <c r="X28" s="194" t="s">
        <v>157</v>
      </c>
      <c r="Y28" s="208" t="s">
        <v>152</v>
      </c>
      <c r="Z28" s="205">
        <f>VLOOKUP($X28,vstupy!$B$18:$F$31,MATCH($Y28,vstupy!$B$17:$F$17,0),0)</f>
        <v>0</v>
      </c>
      <c r="AA28" s="133" t="s">
        <v>158</v>
      </c>
      <c r="AB28" s="205">
        <f>VLOOKUP($AA28,[1]vstupy!$B$34:$C$36,2,FALSE)</f>
        <v>0</v>
      </c>
      <c r="AC28" s="205">
        <f t="shared" si="290"/>
        <v>0</v>
      </c>
      <c r="AD28" s="454"/>
      <c r="AE28" s="475"/>
      <c r="AF28" s="490"/>
      <c r="AG28" s="450"/>
      <c r="AH28" s="450"/>
      <c r="AI28" s="450"/>
      <c r="AJ28" s="513"/>
      <c r="AK28" s="450"/>
      <c r="AL28" s="450"/>
      <c r="AM28" s="470"/>
      <c r="AN28" s="450"/>
      <c r="AO28" s="472"/>
      <c r="AP28" s="396"/>
      <c r="AQ28" s="394"/>
      <c r="AR28" s="394"/>
      <c r="AS28" s="394"/>
      <c r="AT28" s="394"/>
      <c r="AU28" s="394"/>
      <c r="AV28" s="394"/>
      <c r="AW28" s="394"/>
      <c r="AX28" s="394"/>
      <c r="AY28" s="394"/>
      <c r="AZ28" s="394"/>
      <c r="BA28" s="394"/>
      <c r="BB28" s="394"/>
      <c r="BC28" s="394"/>
      <c r="BD28" s="394"/>
      <c r="BE28" s="394"/>
      <c r="BF28" s="394"/>
      <c r="BG28" s="394"/>
      <c r="BH28" s="394"/>
      <c r="BI28" s="432"/>
      <c r="BJ28" s="378"/>
      <c r="BK28" s="396"/>
      <c r="BL28" s="394"/>
      <c r="BM28" s="394"/>
      <c r="BN28" s="394"/>
      <c r="BO28" s="394"/>
      <c r="BP28" s="394"/>
      <c r="BQ28" s="394"/>
      <c r="BR28" s="394"/>
      <c r="BS28" s="394"/>
      <c r="BT28" s="395"/>
      <c r="BU28" s="396"/>
      <c r="BV28" s="394"/>
      <c r="BW28" s="394"/>
      <c r="BX28" s="394"/>
      <c r="BY28" s="394"/>
      <c r="BZ28" s="394"/>
      <c r="CA28" s="394"/>
      <c r="CB28" s="394"/>
      <c r="CC28" s="394"/>
      <c r="CD28" s="395"/>
      <c r="CE28" s="392"/>
      <c r="CF28" s="396"/>
      <c r="CG28" s="394"/>
      <c r="CH28" s="394"/>
      <c r="CI28" s="394"/>
      <c r="CJ28" s="395"/>
      <c r="CK28" s="393"/>
      <c r="CL28" s="390"/>
      <c r="CM28" s="396"/>
      <c r="CN28" s="394"/>
      <c r="CO28" s="394"/>
      <c r="CP28" s="394"/>
      <c r="CQ28" s="394"/>
      <c r="CR28" s="394"/>
      <c r="CS28" s="394"/>
      <c r="CT28" s="394"/>
      <c r="CU28" s="394"/>
      <c r="CV28" s="395"/>
      <c r="CW28" s="378"/>
      <c r="CX28" s="378"/>
      <c r="CY28" s="396"/>
      <c r="CZ28" s="394"/>
      <c r="DA28" s="394"/>
      <c r="DB28" s="394"/>
      <c r="DC28" s="394"/>
      <c r="DD28" s="394"/>
      <c r="DE28" s="394"/>
      <c r="DF28" s="394"/>
      <c r="DG28" s="394"/>
      <c r="DH28" s="395"/>
      <c r="DI28" s="443"/>
      <c r="DJ28" s="443"/>
      <c r="DK28" s="399"/>
      <c r="DL28" s="399"/>
      <c r="DM28" s="399"/>
      <c r="DN28" s="399"/>
      <c r="DO28" s="399"/>
      <c r="DP28" s="399"/>
      <c r="DQ28" s="494"/>
      <c r="DR28" s="396"/>
      <c r="DS28" s="394"/>
      <c r="DT28" s="394"/>
      <c r="DU28" s="394"/>
      <c r="DV28" s="395"/>
      <c r="DW28" s="496"/>
      <c r="DX28" s="396"/>
      <c r="DY28" s="394"/>
      <c r="DZ28" s="394"/>
      <c r="EA28" s="394"/>
      <c r="EB28" s="395"/>
      <c r="EC28" s="496"/>
      <c r="ED28" s="499"/>
    </row>
    <row r="29" spans="2:134" ht="12.6" customHeight="1" x14ac:dyDescent="0.2">
      <c r="B29" s="464"/>
      <c r="C29" s="465"/>
      <c r="D29" s="415"/>
      <c r="E29" s="415"/>
      <c r="F29" s="407"/>
      <c r="G29" s="461"/>
      <c r="H29" s="388"/>
      <c r="I29" s="388"/>
      <c r="J29" s="330"/>
      <c r="K29" s="264"/>
      <c r="L29" s="415"/>
      <c r="M29" s="462"/>
      <c r="N29" s="407"/>
      <c r="O29" s="415"/>
      <c r="P29" s="414"/>
      <c r="Q29" s="420"/>
      <c r="R29" s="282"/>
      <c r="S29" s="508"/>
      <c r="T29" s="416"/>
      <c r="U29" s="420"/>
      <c r="V29" s="282"/>
      <c r="W29" s="283"/>
      <c r="X29" s="194" t="s">
        <v>157</v>
      </c>
      <c r="Y29" s="208" t="s">
        <v>152</v>
      </c>
      <c r="Z29" s="205">
        <f>VLOOKUP($X29,vstupy!$B$18:$F$31,MATCH($Y29,vstupy!$B$17:$F$17,0),0)</f>
        <v>0</v>
      </c>
      <c r="AA29" s="133" t="s">
        <v>158</v>
      </c>
      <c r="AB29" s="205">
        <f>VLOOKUP($AA29,[1]vstupy!$B$34:$C$36,2,FALSE)</f>
        <v>0</v>
      </c>
      <c r="AC29" s="205">
        <f t="shared" si="290"/>
        <v>0</v>
      </c>
      <c r="AD29" s="455"/>
      <c r="AE29" s="476"/>
      <c r="AF29" s="490"/>
      <c r="AG29" s="450"/>
      <c r="AH29" s="450"/>
      <c r="AI29" s="450"/>
      <c r="AJ29" s="456"/>
      <c r="AK29" s="450"/>
      <c r="AL29" s="450"/>
      <c r="AM29" s="452"/>
      <c r="AN29" s="450"/>
      <c r="AO29" s="472"/>
      <c r="AP29" s="396"/>
      <c r="AQ29" s="394"/>
      <c r="AR29" s="394"/>
      <c r="AS29" s="394"/>
      <c r="AT29" s="394"/>
      <c r="AU29" s="394"/>
      <c r="AV29" s="394"/>
      <c r="AW29" s="394"/>
      <c r="AX29" s="394"/>
      <c r="AY29" s="394"/>
      <c r="AZ29" s="394"/>
      <c r="BA29" s="394"/>
      <c r="BB29" s="394"/>
      <c r="BC29" s="394"/>
      <c r="BD29" s="394"/>
      <c r="BE29" s="394"/>
      <c r="BF29" s="394"/>
      <c r="BG29" s="394"/>
      <c r="BH29" s="394"/>
      <c r="BI29" s="432"/>
      <c r="BJ29" s="378"/>
      <c r="BK29" s="396"/>
      <c r="BL29" s="394"/>
      <c r="BM29" s="394"/>
      <c r="BN29" s="394"/>
      <c r="BO29" s="394"/>
      <c r="BP29" s="394"/>
      <c r="BQ29" s="394"/>
      <c r="BR29" s="394"/>
      <c r="BS29" s="394"/>
      <c r="BT29" s="395"/>
      <c r="BU29" s="396"/>
      <c r="BV29" s="394"/>
      <c r="BW29" s="394"/>
      <c r="BX29" s="394"/>
      <c r="BY29" s="394"/>
      <c r="BZ29" s="394"/>
      <c r="CA29" s="394"/>
      <c r="CB29" s="394"/>
      <c r="CC29" s="394"/>
      <c r="CD29" s="395"/>
      <c r="CE29" s="392"/>
      <c r="CF29" s="396"/>
      <c r="CG29" s="394"/>
      <c r="CH29" s="394"/>
      <c r="CI29" s="394"/>
      <c r="CJ29" s="395"/>
      <c r="CK29" s="393"/>
      <c r="CL29" s="391"/>
      <c r="CM29" s="396"/>
      <c r="CN29" s="394"/>
      <c r="CO29" s="394"/>
      <c r="CP29" s="394"/>
      <c r="CQ29" s="394"/>
      <c r="CR29" s="394"/>
      <c r="CS29" s="394"/>
      <c r="CT29" s="394"/>
      <c r="CU29" s="394"/>
      <c r="CV29" s="395"/>
      <c r="CW29" s="378"/>
      <c r="CX29" s="378"/>
      <c r="CY29" s="396"/>
      <c r="CZ29" s="394"/>
      <c r="DA29" s="394"/>
      <c r="DB29" s="394"/>
      <c r="DC29" s="394"/>
      <c r="DD29" s="394"/>
      <c r="DE29" s="394"/>
      <c r="DF29" s="394"/>
      <c r="DG29" s="394"/>
      <c r="DH29" s="395"/>
      <c r="DI29" s="443"/>
      <c r="DJ29" s="443"/>
      <c r="DK29" s="399"/>
      <c r="DL29" s="399"/>
      <c r="DM29" s="399"/>
      <c r="DN29" s="399"/>
      <c r="DO29" s="399"/>
      <c r="DP29" s="399"/>
      <c r="DQ29" s="494"/>
      <c r="DR29" s="396"/>
      <c r="DS29" s="394"/>
      <c r="DT29" s="394"/>
      <c r="DU29" s="394"/>
      <c r="DV29" s="395"/>
      <c r="DW29" s="496"/>
      <c r="DX29" s="396"/>
      <c r="DY29" s="394"/>
      <c r="DZ29" s="394"/>
      <c r="EA29" s="394"/>
      <c r="EB29" s="395"/>
      <c r="EC29" s="496"/>
      <c r="ED29" s="499"/>
    </row>
    <row r="30" spans="2:134" ht="12.6" customHeight="1" x14ac:dyDescent="0.2">
      <c r="B30" s="579">
        <v>8</v>
      </c>
      <c r="C30" s="606"/>
      <c r="D30" s="584"/>
      <c r="E30" s="584"/>
      <c r="F30" s="580" t="s">
        <v>212</v>
      </c>
      <c r="G30" s="581"/>
      <c r="H30" s="582" t="str">
        <f t="shared" ref="H30" si="346">IF($F30="3e)  Skoršia transpozícia  - zavedenie transpozície pred termínom ktorý určuje smernica EÚ. "," ","")</f>
        <v/>
      </c>
      <c r="I30" s="582" t="str">
        <f t="shared" ref="I30" si="347">IF($F30="3e)  Skoršia transpozícia  - zavedenie transpozície pred termínom ktorý určuje smernica EÚ. ",$H30,"NA")</f>
        <v>NA</v>
      </c>
      <c r="J30" s="610">
        <f>IF(I30&gt;12,1,I30/12)</f>
        <v>1</v>
      </c>
      <c r="K30" s="611"/>
      <c r="L30" s="584"/>
      <c r="M30" s="607">
        <f>IF(L30="N",0,L30)</f>
        <v>0</v>
      </c>
      <c r="N30" s="580" t="s">
        <v>212</v>
      </c>
      <c r="O30" s="584"/>
      <c r="P30" s="586"/>
      <c r="Q30" s="587" t="s">
        <v>36</v>
      </c>
      <c r="R30" s="612">
        <f>VLOOKUP(Q30,[1]vstupy!$B$3:$C$15,2,FALSE)</f>
        <v>0</v>
      </c>
      <c r="S30" s="608"/>
      <c r="T30" s="590"/>
      <c r="U30" s="587" t="s">
        <v>36</v>
      </c>
      <c r="V30" s="612">
        <f>VLOOKUP(U30,[1]vstupy!$B$3:$C$15,2,FALSE)</f>
        <v>0</v>
      </c>
      <c r="W30" s="613"/>
      <c r="X30" s="591" t="s">
        <v>157</v>
      </c>
      <c r="Y30" s="592" t="s">
        <v>152</v>
      </c>
      <c r="Z30" s="593">
        <f>VLOOKUP($X30,vstupy!$B$18:$F$31,MATCH($Y30,vstupy!$B$17:$F$17,0),0)</f>
        <v>0</v>
      </c>
      <c r="AA30" s="594" t="s">
        <v>158</v>
      </c>
      <c r="AB30" s="593">
        <f>VLOOKUP($AA30,[1]vstupy!$B$34:$C$36,2,FALSE)</f>
        <v>0</v>
      </c>
      <c r="AC30" s="593">
        <f t="shared" si="290"/>
        <v>0</v>
      </c>
      <c r="AD30" s="595" t="s">
        <v>36</v>
      </c>
      <c r="AE30" s="474">
        <f>VLOOKUP(AD30,vstupy!$B$3:$C$15,2,FALSE)</f>
        <v>0</v>
      </c>
      <c r="AF30" s="490" t="str">
        <f>IFERROR(IF(M30=0,"N",O30/L30*J30),0)</f>
        <v>N</v>
      </c>
      <c r="AG30" s="452">
        <f>O30*J30</f>
        <v>0</v>
      </c>
      <c r="AH30" s="456">
        <f t="shared" ref="AH30" si="348">P30*R30*J30</f>
        <v>0</v>
      </c>
      <c r="AI30" s="452">
        <f t="shared" ref="AI30" si="349">IFERROR(AH30*M30,0)</f>
        <v>0</v>
      </c>
      <c r="AJ30" s="456" t="str">
        <f t="shared" si="177"/>
        <v>N</v>
      </c>
      <c r="AK30" s="452">
        <f t="shared" ref="AK30" si="350">S30*J30</f>
        <v>0</v>
      </c>
      <c r="AL30" s="452">
        <f>T30*V30*J30</f>
        <v>0</v>
      </c>
      <c r="AM30" s="466">
        <f t="shared" ref="AM30" si="351">IFERROR(AL30*M30,0)</f>
        <v>0</v>
      </c>
      <c r="AN30" s="452">
        <f t="shared" ref="AN30" si="352">IF(W30&gt;0,IF(AE30&gt;0,($G$5/160)*(W30/60)*AE30*J30,0),IF(AE30&gt;0,($G$5/160)*((AC30+AC31+AC32)/60)*AE30*J30,0))</f>
        <v>0</v>
      </c>
      <c r="AO30" s="471">
        <f>IFERROR(AN30*M30,0)</f>
        <v>0</v>
      </c>
      <c r="AP30" s="396">
        <f t="shared" ref="AP30" si="353">IF($N30="In (zvyšuje náklady)",AF30,0)</f>
        <v>0</v>
      </c>
      <c r="AQ30" s="394">
        <f t="shared" ref="AQ30" si="354">IF($N30="In (zvyšuje náklady)",AG30,0)</f>
        <v>0</v>
      </c>
      <c r="AR30" s="394">
        <f t="shared" ref="AR30" si="355">IF($N30="In (zvyšuje náklady)",AH30,0)</f>
        <v>0</v>
      </c>
      <c r="AS30" s="394">
        <f t="shared" ref="AS30" si="356">IF($N30="In (zvyšuje náklady)",AI30,0)</f>
        <v>0</v>
      </c>
      <c r="AT30" s="394">
        <f t="shared" ref="AT30" si="357">IF($N30="In (zvyšuje náklady)",AJ30,0)</f>
        <v>0</v>
      </c>
      <c r="AU30" s="394">
        <f t="shared" ref="AU30" si="358">IF($N30="In (zvyšuje náklady)",AK30,0)</f>
        <v>0</v>
      </c>
      <c r="AV30" s="394">
        <f t="shared" ref="AV30" si="359">IF($N30="In (zvyšuje náklady)",AL30,0)</f>
        <v>0</v>
      </c>
      <c r="AW30" s="394">
        <f t="shared" ref="AW30" si="360">IF($N30="In (zvyšuje náklady)",AM30,0)</f>
        <v>0</v>
      </c>
      <c r="AX30" s="394">
        <f t="shared" ref="AX30" si="361">IF($N30="In (zvyšuje náklady)",AN30,0)</f>
        <v>0</v>
      </c>
      <c r="AY30" s="394">
        <f t="shared" ref="AY30" si="362">IF($N30="In (zvyšuje náklady)",AO30,0)</f>
        <v>0</v>
      </c>
      <c r="AZ30" s="394" t="str">
        <f t="shared" ref="AZ30" si="363">IF($N30="Out (znižuje náklady)",AF30,"0")</f>
        <v>0</v>
      </c>
      <c r="BA30" s="394" t="str">
        <f t="shared" ref="BA30" si="364">IF($N30="Out (znižuje náklady)",AG30,"0")</f>
        <v>0</v>
      </c>
      <c r="BB30" s="394" t="str">
        <f t="shared" ref="BB30" si="365">IF($N30="Out (znižuje náklady)",AH30,"0")</f>
        <v>0</v>
      </c>
      <c r="BC30" s="394" t="str">
        <f t="shared" ref="BC30" si="366">IF($N30="Out (znižuje náklady)",AI30,"0")</f>
        <v>0</v>
      </c>
      <c r="BD30" s="394" t="str">
        <f t="shared" ref="BD30" si="367">IF($N30="Out (znižuje náklady)",AJ30,"0")</f>
        <v>0</v>
      </c>
      <c r="BE30" s="394" t="str">
        <f t="shared" ref="BE30" si="368">IF($N30="Out (znižuje náklady)",AK30,"0")</f>
        <v>0</v>
      </c>
      <c r="BF30" s="394" t="str">
        <f t="shared" ref="BF30" si="369">IF($N30="Out (znižuje náklady)",AL30,"0")</f>
        <v>0</v>
      </c>
      <c r="BG30" s="394" t="str">
        <f t="shared" ref="BG30" si="370">IF($N30="Out (znižuje náklady)",AM30,"0")</f>
        <v>0</v>
      </c>
      <c r="BH30" s="394" t="str">
        <f t="shared" ref="BH30" si="371">IF($N30="Out (znižuje náklady)",AN30,"0")</f>
        <v>0</v>
      </c>
      <c r="BI30" s="432" t="str">
        <f t="shared" ref="BI30" si="372">IF($N30="Out (znižuje náklady)",AO30,"0")</f>
        <v>0</v>
      </c>
      <c r="BJ30" s="378">
        <f>IF(F30=vstupy!$B$47,0,1)</f>
        <v>1</v>
      </c>
      <c r="BK30" s="396">
        <f t="shared" ref="BK30" si="373">$BJ30*AP30</f>
        <v>0</v>
      </c>
      <c r="BL30" s="394">
        <f t="shared" ref="BL30" si="374">$BJ30*AQ30</f>
        <v>0</v>
      </c>
      <c r="BM30" s="394">
        <f t="shared" ref="BM30" si="375">$BJ30*AR30</f>
        <v>0</v>
      </c>
      <c r="BN30" s="394">
        <f t="shared" ref="BN30" si="376">$BJ30*AS30</f>
        <v>0</v>
      </c>
      <c r="BO30" s="394">
        <f t="shared" ref="BO30" si="377">$BJ30*AT30</f>
        <v>0</v>
      </c>
      <c r="BP30" s="394">
        <f t="shared" ref="BP30" si="378">$BJ30*AU30</f>
        <v>0</v>
      </c>
      <c r="BQ30" s="394">
        <f t="shared" ref="BQ30" si="379">$BJ30*AV30</f>
        <v>0</v>
      </c>
      <c r="BR30" s="394">
        <f t="shared" ref="BR30" si="380">$BJ30*AW30</f>
        <v>0</v>
      </c>
      <c r="BS30" s="394">
        <f t="shared" ref="BS30" si="381">$BJ30*AX30</f>
        <v>0</v>
      </c>
      <c r="BT30" s="395">
        <f t="shared" ref="BT30" si="382">$BJ30*AY30</f>
        <v>0</v>
      </c>
      <c r="BU30" s="396">
        <f t="shared" ref="BU30" si="383">$BJ30*AZ30</f>
        <v>0</v>
      </c>
      <c r="BV30" s="394">
        <f t="shared" ref="BV30" si="384">$BJ30*BA30</f>
        <v>0</v>
      </c>
      <c r="BW30" s="394">
        <f t="shared" ref="BW30" si="385">$BJ30*BB30</f>
        <v>0</v>
      </c>
      <c r="BX30" s="394">
        <f t="shared" ref="BX30" si="386">$BJ30*BC30</f>
        <v>0</v>
      </c>
      <c r="BY30" s="394">
        <f t="shared" ref="BY30" si="387">$BJ30*BD30</f>
        <v>0</v>
      </c>
      <c r="BZ30" s="394">
        <f t="shared" ref="BZ30" si="388">$BJ30*BE30</f>
        <v>0</v>
      </c>
      <c r="CA30" s="394">
        <f t="shared" ref="CA30" si="389">$BJ30*BF30</f>
        <v>0</v>
      </c>
      <c r="CB30" s="394">
        <f t="shared" ref="CB30" si="390">$BJ30*BG30</f>
        <v>0</v>
      </c>
      <c r="CC30" s="394">
        <f t="shared" ref="CC30" si="391">$BJ30*BH30</f>
        <v>0</v>
      </c>
      <c r="CD30" s="395">
        <f t="shared" ref="CD30" si="392">$BJ30*BI30</f>
        <v>0</v>
      </c>
      <c r="CE30" s="392">
        <f>IF(N30="Nemení sa",1,0)</f>
        <v>0</v>
      </c>
      <c r="CF30" s="396">
        <f>AG30*$CE30</f>
        <v>0</v>
      </c>
      <c r="CG30" s="394">
        <f>AI30*$CE30</f>
        <v>0</v>
      </c>
      <c r="CH30" s="394">
        <f>AK30*$CE30</f>
        <v>0</v>
      </c>
      <c r="CI30" s="394">
        <f>AM30*$CE30</f>
        <v>0</v>
      </c>
      <c r="CJ30" s="395">
        <f>AO30*$CE30</f>
        <v>0</v>
      </c>
      <c r="CK30" s="393">
        <f t="shared" ref="CK30" si="393">SUM(CF30:CJ32)</f>
        <v>0</v>
      </c>
      <c r="CL30" s="389">
        <f>IF(F30=vstupy!B$42,"1",0)</f>
        <v>0</v>
      </c>
      <c r="CM30" s="396">
        <f t="shared" ref="CM30:CV30" si="394">IF($CL30="1",AP30,0)</f>
        <v>0</v>
      </c>
      <c r="CN30" s="394">
        <f t="shared" si="394"/>
        <v>0</v>
      </c>
      <c r="CO30" s="394">
        <f t="shared" si="394"/>
        <v>0</v>
      </c>
      <c r="CP30" s="394">
        <f t="shared" si="394"/>
        <v>0</v>
      </c>
      <c r="CQ30" s="394">
        <f t="shared" si="394"/>
        <v>0</v>
      </c>
      <c r="CR30" s="394">
        <f t="shared" si="394"/>
        <v>0</v>
      </c>
      <c r="CS30" s="394">
        <f t="shared" si="394"/>
        <v>0</v>
      </c>
      <c r="CT30" s="394">
        <f t="shared" si="394"/>
        <v>0</v>
      </c>
      <c r="CU30" s="394">
        <f t="shared" si="394"/>
        <v>0</v>
      </c>
      <c r="CV30" s="395">
        <f t="shared" si="394"/>
        <v>0</v>
      </c>
      <c r="CW30" s="378">
        <f>CP30+CT30+CV30</f>
        <v>0</v>
      </c>
      <c r="CX30" s="378">
        <f t="shared" ref="CX30" si="395">CN30+CR30</f>
        <v>0</v>
      </c>
      <c r="CY30" s="396">
        <f t="shared" ref="CY30:DH30" si="396">IF($CL30="1",AZ30,0)</f>
        <v>0</v>
      </c>
      <c r="CZ30" s="394">
        <f t="shared" si="396"/>
        <v>0</v>
      </c>
      <c r="DA30" s="394">
        <f t="shared" si="396"/>
        <v>0</v>
      </c>
      <c r="DB30" s="394">
        <f t="shared" si="396"/>
        <v>0</v>
      </c>
      <c r="DC30" s="394">
        <f t="shared" si="396"/>
        <v>0</v>
      </c>
      <c r="DD30" s="394">
        <f t="shared" si="396"/>
        <v>0</v>
      </c>
      <c r="DE30" s="394">
        <f t="shared" si="396"/>
        <v>0</v>
      </c>
      <c r="DF30" s="394">
        <f t="shared" si="396"/>
        <v>0</v>
      </c>
      <c r="DG30" s="394">
        <f t="shared" si="396"/>
        <v>0</v>
      </c>
      <c r="DH30" s="395">
        <f t="shared" si="396"/>
        <v>0</v>
      </c>
      <c r="DI30" s="443">
        <f>DB30+DF30+DH30</f>
        <v>0</v>
      </c>
      <c r="DJ30" s="443">
        <f t="shared" ref="DJ30" si="397">CZ30+DD30</f>
        <v>0</v>
      </c>
      <c r="DK30" s="399">
        <f>IF(CE30=0,1,0)</f>
        <v>1</v>
      </c>
      <c r="DL30" s="399">
        <f>IFERROR(IF($AF30="N",AH30+AJ30+AL30+AN30,AF30+AH30+AJ30+AL30+AN30),0)*$DK30</f>
        <v>0</v>
      </c>
      <c r="DM30" s="399">
        <f>(AG30+AI30+AK30+AM30+AO30)*$DK30</f>
        <v>0</v>
      </c>
      <c r="DN30" s="399">
        <f>AS30+AW30+AY30-CW30</f>
        <v>0</v>
      </c>
      <c r="DO30" s="399">
        <f>BC30+BG30+BI30-DI30</f>
        <v>0</v>
      </c>
      <c r="DP30" s="399">
        <f>DN30+DO30</f>
        <v>0</v>
      </c>
      <c r="DQ30" s="494" t="str">
        <f>IF(OR(F30=vstupy!B$40,F30=vstupy!B$41,F30=vstupy!B$42,),"0","1")</f>
        <v>0</v>
      </c>
      <c r="DR30" s="396">
        <f>IF($DQ30="1",AQ30,"0")+CF30</f>
        <v>0</v>
      </c>
      <c r="DS30" s="394">
        <f>IF($DQ30="1",AS30,"0")+CG30</f>
        <v>0</v>
      </c>
      <c r="DT30" s="394">
        <f>IF($DQ30="1",AU30,"0")+CH30</f>
        <v>0</v>
      </c>
      <c r="DU30" s="394">
        <f>IF($DQ30="1",AW30,"0")+CI30</f>
        <v>0</v>
      </c>
      <c r="DV30" s="395">
        <f>IF($DQ30="1",AY30,"0")+CJ30</f>
        <v>0</v>
      </c>
      <c r="DW30" s="496">
        <f t="shared" ref="DW30" si="398">SUM(DR30:DV32)</f>
        <v>0</v>
      </c>
      <c r="DX30" s="396" t="str">
        <f t="shared" ref="DX30" si="399">IF($DQ30="1",BA30,"0")</f>
        <v>0</v>
      </c>
      <c r="DY30" s="394" t="str">
        <f t="shared" ref="DY30" si="400">IF($DQ30="1",BC30,"0")</f>
        <v>0</v>
      </c>
      <c r="DZ30" s="394" t="str">
        <f t="shared" ref="DZ30" si="401">IF($DQ30="1",BE30,"0")</f>
        <v>0</v>
      </c>
      <c r="EA30" s="394" t="str">
        <f>IF($DQ30="1",BG30,"0")</f>
        <v>0</v>
      </c>
      <c r="EB30" s="395" t="str">
        <f>IF($DQ30="1",BI30,"0")</f>
        <v>0</v>
      </c>
      <c r="EC30" s="496">
        <f t="shared" ref="EC30" si="402">SUM(DX30:EB32)</f>
        <v>0</v>
      </c>
      <c r="ED30" s="499">
        <f>EC30+DW30</f>
        <v>0</v>
      </c>
    </row>
    <row r="31" spans="2:134" ht="12.6" customHeight="1" x14ac:dyDescent="0.2">
      <c r="B31" s="579"/>
      <c r="C31" s="606"/>
      <c r="D31" s="584"/>
      <c r="E31" s="584"/>
      <c r="F31" s="596"/>
      <c r="G31" s="581"/>
      <c r="H31" s="597"/>
      <c r="I31" s="597"/>
      <c r="J31" s="614"/>
      <c r="K31" s="615"/>
      <c r="L31" s="584"/>
      <c r="M31" s="607"/>
      <c r="N31" s="596"/>
      <c r="O31" s="584"/>
      <c r="P31" s="586"/>
      <c r="Q31" s="587"/>
      <c r="R31" s="616"/>
      <c r="S31" s="608"/>
      <c r="T31" s="590"/>
      <c r="U31" s="587"/>
      <c r="V31" s="616"/>
      <c r="W31" s="617"/>
      <c r="X31" s="591" t="s">
        <v>157</v>
      </c>
      <c r="Y31" s="592" t="s">
        <v>152</v>
      </c>
      <c r="Z31" s="593">
        <f>VLOOKUP($X31,vstupy!$B$18:$F$31,MATCH($Y31,vstupy!$B$17:$F$17,0),0)</f>
        <v>0</v>
      </c>
      <c r="AA31" s="594" t="s">
        <v>158</v>
      </c>
      <c r="AB31" s="593">
        <f>VLOOKUP($AA31,[1]vstupy!$B$34:$C$36,2,FALSE)</f>
        <v>0</v>
      </c>
      <c r="AC31" s="593">
        <f t="shared" si="290"/>
        <v>0</v>
      </c>
      <c r="AD31" s="600"/>
      <c r="AE31" s="475"/>
      <c r="AF31" s="490"/>
      <c r="AG31" s="450"/>
      <c r="AH31" s="450"/>
      <c r="AI31" s="450"/>
      <c r="AJ31" s="450"/>
      <c r="AK31" s="450"/>
      <c r="AL31" s="450"/>
      <c r="AM31" s="470"/>
      <c r="AN31" s="450"/>
      <c r="AO31" s="472"/>
      <c r="AP31" s="396"/>
      <c r="AQ31" s="394"/>
      <c r="AR31" s="394"/>
      <c r="AS31" s="394"/>
      <c r="AT31" s="394"/>
      <c r="AU31" s="394"/>
      <c r="AV31" s="394"/>
      <c r="AW31" s="394"/>
      <c r="AX31" s="394"/>
      <c r="AY31" s="394"/>
      <c r="AZ31" s="394"/>
      <c r="BA31" s="394"/>
      <c r="BB31" s="394"/>
      <c r="BC31" s="394"/>
      <c r="BD31" s="394"/>
      <c r="BE31" s="394"/>
      <c r="BF31" s="394"/>
      <c r="BG31" s="394"/>
      <c r="BH31" s="394"/>
      <c r="BI31" s="432"/>
      <c r="BJ31" s="378"/>
      <c r="BK31" s="396"/>
      <c r="BL31" s="394"/>
      <c r="BM31" s="394"/>
      <c r="BN31" s="394"/>
      <c r="BO31" s="394"/>
      <c r="BP31" s="394"/>
      <c r="BQ31" s="394"/>
      <c r="BR31" s="394"/>
      <c r="BS31" s="394"/>
      <c r="BT31" s="395"/>
      <c r="BU31" s="396"/>
      <c r="BV31" s="394"/>
      <c r="BW31" s="394"/>
      <c r="BX31" s="394"/>
      <c r="BY31" s="394"/>
      <c r="BZ31" s="394"/>
      <c r="CA31" s="394"/>
      <c r="CB31" s="394"/>
      <c r="CC31" s="394"/>
      <c r="CD31" s="395"/>
      <c r="CE31" s="392"/>
      <c r="CF31" s="396"/>
      <c r="CG31" s="394"/>
      <c r="CH31" s="394"/>
      <c r="CI31" s="394"/>
      <c r="CJ31" s="395"/>
      <c r="CK31" s="393"/>
      <c r="CL31" s="390"/>
      <c r="CM31" s="396"/>
      <c r="CN31" s="394"/>
      <c r="CO31" s="394"/>
      <c r="CP31" s="394"/>
      <c r="CQ31" s="394"/>
      <c r="CR31" s="394"/>
      <c r="CS31" s="394"/>
      <c r="CT31" s="394"/>
      <c r="CU31" s="394"/>
      <c r="CV31" s="395"/>
      <c r="CW31" s="378"/>
      <c r="CX31" s="378"/>
      <c r="CY31" s="396"/>
      <c r="CZ31" s="394"/>
      <c r="DA31" s="394"/>
      <c r="DB31" s="394"/>
      <c r="DC31" s="394"/>
      <c r="DD31" s="394"/>
      <c r="DE31" s="394"/>
      <c r="DF31" s="394"/>
      <c r="DG31" s="394"/>
      <c r="DH31" s="395"/>
      <c r="DI31" s="443"/>
      <c r="DJ31" s="443"/>
      <c r="DK31" s="399"/>
      <c r="DL31" s="399"/>
      <c r="DM31" s="399"/>
      <c r="DN31" s="399"/>
      <c r="DO31" s="399"/>
      <c r="DP31" s="399"/>
      <c r="DQ31" s="494"/>
      <c r="DR31" s="396"/>
      <c r="DS31" s="394"/>
      <c r="DT31" s="394"/>
      <c r="DU31" s="394"/>
      <c r="DV31" s="395"/>
      <c r="DW31" s="496"/>
      <c r="DX31" s="396"/>
      <c r="DY31" s="394"/>
      <c r="DZ31" s="394"/>
      <c r="EA31" s="394"/>
      <c r="EB31" s="395"/>
      <c r="EC31" s="496"/>
      <c r="ED31" s="499"/>
    </row>
    <row r="32" spans="2:134" ht="12.6" customHeight="1" x14ac:dyDescent="0.2">
      <c r="B32" s="579"/>
      <c r="C32" s="606"/>
      <c r="D32" s="584"/>
      <c r="E32" s="584"/>
      <c r="F32" s="601"/>
      <c r="G32" s="581"/>
      <c r="H32" s="602"/>
      <c r="I32" s="602"/>
      <c r="J32" s="618"/>
      <c r="K32" s="619"/>
      <c r="L32" s="584"/>
      <c r="M32" s="607"/>
      <c r="N32" s="601"/>
      <c r="O32" s="584"/>
      <c r="P32" s="586"/>
      <c r="Q32" s="587"/>
      <c r="R32" s="620"/>
      <c r="S32" s="608"/>
      <c r="T32" s="590"/>
      <c r="U32" s="587"/>
      <c r="V32" s="620"/>
      <c r="W32" s="621"/>
      <c r="X32" s="591" t="s">
        <v>157</v>
      </c>
      <c r="Y32" s="592" t="s">
        <v>152</v>
      </c>
      <c r="Z32" s="593">
        <f>VLOOKUP($X32,vstupy!$B$18:$F$31,MATCH($Y32,vstupy!$B$17:$F$17,0),0)</f>
        <v>0</v>
      </c>
      <c r="AA32" s="594" t="s">
        <v>158</v>
      </c>
      <c r="AB32" s="593">
        <f>VLOOKUP($AA32,[1]vstupy!$B$34:$C$36,2,FALSE)</f>
        <v>0</v>
      </c>
      <c r="AC32" s="593">
        <f t="shared" si="290"/>
        <v>0</v>
      </c>
      <c r="AD32" s="605"/>
      <c r="AE32" s="476"/>
      <c r="AF32" s="490"/>
      <c r="AG32" s="450"/>
      <c r="AH32" s="450"/>
      <c r="AI32" s="450"/>
      <c r="AJ32" s="450"/>
      <c r="AK32" s="450"/>
      <c r="AL32" s="450"/>
      <c r="AM32" s="452"/>
      <c r="AN32" s="450"/>
      <c r="AO32" s="472"/>
      <c r="AP32" s="396"/>
      <c r="AQ32" s="394"/>
      <c r="AR32" s="394"/>
      <c r="AS32" s="394"/>
      <c r="AT32" s="394"/>
      <c r="AU32" s="394"/>
      <c r="AV32" s="394"/>
      <c r="AW32" s="394"/>
      <c r="AX32" s="394"/>
      <c r="AY32" s="394"/>
      <c r="AZ32" s="394"/>
      <c r="BA32" s="394"/>
      <c r="BB32" s="394"/>
      <c r="BC32" s="394"/>
      <c r="BD32" s="394"/>
      <c r="BE32" s="394"/>
      <c r="BF32" s="394"/>
      <c r="BG32" s="394"/>
      <c r="BH32" s="394"/>
      <c r="BI32" s="432"/>
      <c r="BJ32" s="378"/>
      <c r="BK32" s="396"/>
      <c r="BL32" s="394"/>
      <c r="BM32" s="394"/>
      <c r="BN32" s="394"/>
      <c r="BO32" s="394"/>
      <c r="BP32" s="394"/>
      <c r="BQ32" s="394"/>
      <c r="BR32" s="394"/>
      <c r="BS32" s="394"/>
      <c r="BT32" s="395"/>
      <c r="BU32" s="396"/>
      <c r="BV32" s="394"/>
      <c r="BW32" s="394"/>
      <c r="BX32" s="394"/>
      <c r="BY32" s="394"/>
      <c r="BZ32" s="394"/>
      <c r="CA32" s="394"/>
      <c r="CB32" s="394"/>
      <c r="CC32" s="394"/>
      <c r="CD32" s="395"/>
      <c r="CE32" s="392"/>
      <c r="CF32" s="396"/>
      <c r="CG32" s="394"/>
      <c r="CH32" s="394"/>
      <c r="CI32" s="394"/>
      <c r="CJ32" s="395"/>
      <c r="CK32" s="393"/>
      <c r="CL32" s="391"/>
      <c r="CM32" s="396"/>
      <c r="CN32" s="394"/>
      <c r="CO32" s="394"/>
      <c r="CP32" s="394"/>
      <c r="CQ32" s="394"/>
      <c r="CR32" s="394"/>
      <c r="CS32" s="394"/>
      <c r="CT32" s="394"/>
      <c r="CU32" s="394"/>
      <c r="CV32" s="395"/>
      <c r="CW32" s="378"/>
      <c r="CX32" s="378"/>
      <c r="CY32" s="396"/>
      <c r="CZ32" s="394"/>
      <c r="DA32" s="394"/>
      <c r="DB32" s="394"/>
      <c r="DC32" s="394"/>
      <c r="DD32" s="394"/>
      <c r="DE32" s="394"/>
      <c r="DF32" s="394"/>
      <c r="DG32" s="394"/>
      <c r="DH32" s="395"/>
      <c r="DI32" s="443"/>
      <c r="DJ32" s="443"/>
      <c r="DK32" s="399"/>
      <c r="DL32" s="399"/>
      <c r="DM32" s="399"/>
      <c r="DN32" s="399"/>
      <c r="DO32" s="399"/>
      <c r="DP32" s="399"/>
      <c r="DQ32" s="494"/>
      <c r="DR32" s="396"/>
      <c r="DS32" s="394"/>
      <c r="DT32" s="394"/>
      <c r="DU32" s="394"/>
      <c r="DV32" s="395"/>
      <c r="DW32" s="496"/>
      <c r="DX32" s="396"/>
      <c r="DY32" s="394"/>
      <c r="DZ32" s="394"/>
      <c r="EA32" s="394"/>
      <c r="EB32" s="395"/>
      <c r="EC32" s="496"/>
      <c r="ED32" s="499"/>
    </row>
    <row r="33" spans="1:134" ht="12.6" customHeight="1" x14ac:dyDescent="0.2">
      <c r="A33" s="19"/>
      <c r="B33" s="464">
        <f>B30+1</f>
        <v>9</v>
      </c>
      <c r="C33" s="465"/>
      <c r="D33" s="415"/>
      <c r="E33" s="415"/>
      <c r="F33" s="405" t="s">
        <v>212</v>
      </c>
      <c r="G33" s="461"/>
      <c r="H33" s="386" t="str">
        <f t="shared" ref="H33" si="403">IF($F33="3e)  Skoršia transpozícia  - zavedenie transpozície pred termínom ktorý určuje smernica EÚ. "," ","")</f>
        <v/>
      </c>
      <c r="I33" s="386" t="str">
        <f t="shared" ref="I33" si="404">IF($F33="3e)  Skoršia transpozícia  - zavedenie transpozície pred termínom ktorý určuje smernica EÚ. ",$H33,"NA")</f>
        <v>NA</v>
      </c>
      <c r="J33" s="408">
        <f>IF(I33&gt;12,1,I33/12)</f>
        <v>1</v>
      </c>
      <c r="K33" s="405"/>
      <c r="L33" s="415"/>
      <c r="M33" s="462">
        <f>IF(L33="N",0,L33)</f>
        <v>0</v>
      </c>
      <c r="N33" s="405" t="s">
        <v>212</v>
      </c>
      <c r="O33" s="415"/>
      <c r="P33" s="414"/>
      <c r="Q33" s="420" t="s">
        <v>36</v>
      </c>
      <c r="R33" s="413">
        <f>VLOOKUP(Q33,[1]vstupy!$B$3:$C$15,2,FALSE)</f>
        <v>0</v>
      </c>
      <c r="S33" s="414"/>
      <c r="T33" s="416"/>
      <c r="U33" s="420" t="s">
        <v>36</v>
      </c>
      <c r="V33" s="413">
        <f>VLOOKUP(U33,[1]vstupy!$B$3:$C$15,2,FALSE)</f>
        <v>0</v>
      </c>
      <c r="W33" s="414"/>
      <c r="X33" s="194" t="s">
        <v>157</v>
      </c>
      <c r="Y33" s="208" t="s">
        <v>152</v>
      </c>
      <c r="Z33" s="205">
        <f>VLOOKUP($X33,vstupy!$B$18:$F$31,MATCH($Y33,vstupy!$B$17:$F$17,0),0)</f>
        <v>0</v>
      </c>
      <c r="AA33" s="133" t="s">
        <v>158</v>
      </c>
      <c r="AB33" s="205">
        <f>VLOOKUP($AA33,[1]vstupy!$B$34:$C$36,2,FALSE)</f>
        <v>0</v>
      </c>
      <c r="AC33" s="205">
        <f t="shared" si="290"/>
        <v>0</v>
      </c>
      <c r="AD33" s="453" t="s">
        <v>36</v>
      </c>
      <c r="AE33" s="474">
        <f>VLOOKUP(AD33,vstupy!$B$3:$C$15,2,FALSE)</f>
        <v>0</v>
      </c>
      <c r="AF33" s="473" t="str">
        <f>IFERROR(IF(M33=0,"N",O33/L33*J33),0)</f>
        <v>N</v>
      </c>
      <c r="AG33" s="452">
        <f>O33*J33</f>
        <v>0</v>
      </c>
      <c r="AH33" s="456">
        <f t="shared" ref="AH33" si="405">P33*R33*J33</f>
        <v>0</v>
      </c>
      <c r="AI33" s="452">
        <f t="shared" ref="AI33" si="406">IFERROR(AH33*M33,0)</f>
        <v>0</v>
      </c>
      <c r="AJ33" s="456" t="str">
        <f t="shared" si="177"/>
        <v>N</v>
      </c>
      <c r="AK33" s="452">
        <f t="shared" ref="AK33" si="407">S33*J33</f>
        <v>0</v>
      </c>
      <c r="AL33" s="452">
        <f>T33*V33*J33</f>
        <v>0</v>
      </c>
      <c r="AM33" s="466">
        <f t="shared" ref="AM33" si="408">IFERROR(AL33*M33,0)</f>
        <v>0</v>
      </c>
      <c r="AN33" s="452">
        <f t="shared" ref="AN33" si="409">IF(W33&gt;0,IF(AE33&gt;0,($G$5/160)*(W33/60)*AE33*J33,0),IF(AE33&gt;0,($G$5/160)*((AC33+AC34+AC35)/60)*AE33*J33,0))</f>
        <v>0</v>
      </c>
      <c r="AO33" s="471">
        <f>IFERROR(AN33*M33,0)</f>
        <v>0</v>
      </c>
      <c r="AP33" s="396">
        <f t="shared" ref="AP33" si="410">IF($N33="In (zvyšuje náklady)",AF33,0)</f>
        <v>0</v>
      </c>
      <c r="AQ33" s="394">
        <f t="shared" ref="AQ33" si="411">IF($N33="In (zvyšuje náklady)",AG33,0)</f>
        <v>0</v>
      </c>
      <c r="AR33" s="394">
        <f t="shared" ref="AR33" si="412">IF($N33="In (zvyšuje náklady)",AH33,0)</f>
        <v>0</v>
      </c>
      <c r="AS33" s="394">
        <f t="shared" ref="AS33" si="413">IF($N33="In (zvyšuje náklady)",AI33,0)</f>
        <v>0</v>
      </c>
      <c r="AT33" s="394">
        <f t="shared" ref="AT33" si="414">IF($N33="In (zvyšuje náklady)",AJ33,0)</f>
        <v>0</v>
      </c>
      <c r="AU33" s="394">
        <f t="shared" ref="AU33" si="415">IF($N33="In (zvyšuje náklady)",AK33,0)</f>
        <v>0</v>
      </c>
      <c r="AV33" s="394">
        <f t="shared" ref="AV33" si="416">IF($N33="In (zvyšuje náklady)",AL33,0)</f>
        <v>0</v>
      </c>
      <c r="AW33" s="394">
        <f t="shared" ref="AW33" si="417">IF($N33="In (zvyšuje náklady)",AM33,0)</f>
        <v>0</v>
      </c>
      <c r="AX33" s="394">
        <f t="shared" ref="AX33" si="418">IF($N33="In (zvyšuje náklady)",AN33,0)</f>
        <v>0</v>
      </c>
      <c r="AY33" s="394">
        <f t="shared" ref="AY33" si="419">IF($N33="In (zvyšuje náklady)",AO33,0)</f>
        <v>0</v>
      </c>
      <c r="AZ33" s="394" t="str">
        <f t="shared" ref="AZ33" si="420">IF($N33="Out (znižuje náklady)",AF33,"0")</f>
        <v>0</v>
      </c>
      <c r="BA33" s="394" t="str">
        <f t="shared" ref="BA33" si="421">IF($N33="Out (znižuje náklady)",AG33,"0")</f>
        <v>0</v>
      </c>
      <c r="BB33" s="394" t="str">
        <f t="shared" ref="BB33" si="422">IF($N33="Out (znižuje náklady)",AH33,"0")</f>
        <v>0</v>
      </c>
      <c r="BC33" s="394" t="str">
        <f t="shared" ref="BC33" si="423">IF($N33="Out (znižuje náklady)",AI33,"0")</f>
        <v>0</v>
      </c>
      <c r="BD33" s="394" t="str">
        <f t="shared" ref="BD33" si="424">IF($N33="Out (znižuje náklady)",AJ33,"0")</f>
        <v>0</v>
      </c>
      <c r="BE33" s="394" t="str">
        <f t="shared" ref="BE33" si="425">IF($N33="Out (znižuje náklady)",AK33,"0")</f>
        <v>0</v>
      </c>
      <c r="BF33" s="394" t="str">
        <f t="shared" ref="BF33" si="426">IF($N33="Out (znižuje náklady)",AL33,"0")</f>
        <v>0</v>
      </c>
      <c r="BG33" s="394" t="str">
        <f t="shared" ref="BG33" si="427">IF($N33="Out (znižuje náklady)",AM33,"0")</f>
        <v>0</v>
      </c>
      <c r="BH33" s="394" t="str">
        <f t="shared" ref="BH33" si="428">IF($N33="Out (znižuje náklady)",AN33,"0")</f>
        <v>0</v>
      </c>
      <c r="BI33" s="432" t="str">
        <f t="shared" ref="BI33" si="429">IF($N33="Out (znižuje náklady)",AO33,"0")</f>
        <v>0</v>
      </c>
      <c r="BJ33" s="378">
        <f>IF(F33=vstupy!$B$47,0,1)</f>
        <v>1</v>
      </c>
      <c r="BK33" s="396">
        <f t="shared" ref="BK33" si="430">$BJ33*AP33</f>
        <v>0</v>
      </c>
      <c r="BL33" s="394">
        <f t="shared" ref="BL33" si="431">$BJ33*AQ33</f>
        <v>0</v>
      </c>
      <c r="BM33" s="394">
        <f t="shared" ref="BM33" si="432">$BJ33*AR33</f>
        <v>0</v>
      </c>
      <c r="BN33" s="394">
        <f t="shared" ref="BN33" si="433">$BJ33*AS33</f>
        <v>0</v>
      </c>
      <c r="BO33" s="394">
        <f t="shared" ref="BO33" si="434">$BJ33*AT33</f>
        <v>0</v>
      </c>
      <c r="BP33" s="394">
        <f t="shared" ref="BP33" si="435">$BJ33*AU33</f>
        <v>0</v>
      </c>
      <c r="BQ33" s="394">
        <f t="shared" ref="BQ33" si="436">$BJ33*AV33</f>
        <v>0</v>
      </c>
      <c r="BR33" s="394">
        <f t="shared" ref="BR33" si="437">$BJ33*AW33</f>
        <v>0</v>
      </c>
      <c r="BS33" s="394">
        <f t="shared" ref="BS33" si="438">$BJ33*AX33</f>
        <v>0</v>
      </c>
      <c r="BT33" s="395">
        <f t="shared" ref="BT33" si="439">$BJ33*AY33</f>
        <v>0</v>
      </c>
      <c r="BU33" s="396">
        <f t="shared" ref="BU33" si="440">$BJ33*AZ33</f>
        <v>0</v>
      </c>
      <c r="BV33" s="394">
        <f t="shared" ref="BV33" si="441">$BJ33*BA33</f>
        <v>0</v>
      </c>
      <c r="BW33" s="394">
        <f t="shared" ref="BW33" si="442">$BJ33*BB33</f>
        <v>0</v>
      </c>
      <c r="BX33" s="394">
        <f t="shared" ref="BX33" si="443">$BJ33*BC33</f>
        <v>0</v>
      </c>
      <c r="BY33" s="394">
        <f t="shared" ref="BY33" si="444">$BJ33*BD33</f>
        <v>0</v>
      </c>
      <c r="BZ33" s="394">
        <f t="shared" ref="BZ33" si="445">$BJ33*BE33</f>
        <v>0</v>
      </c>
      <c r="CA33" s="394">
        <f t="shared" ref="CA33" si="446">$BJ33*BF33</f>
        <v>0</v>
      </c>
      <c r="CB33" s="394">
        <f t="shared" ref="CB33" si="447">$BJ33*BG33</f>
        <v>0</v>
      </c>
      <c r="CC33" s="394">
        <f t="shared" ref="CC33" si="448">$BJ33*BH33</f>
        <v>0</v>
      </c>
      <c r="CD33" s="395">
        <f t="shared" ref="CD33" si="449">$BJ33*BI33</f>
        <v>0</v>
      </c>
      <c r="CE33" s="392">
        <f>IF(N33="Nemení sa",1,0)</f>
        <v>0</v>
      </c>
      <c r="CF33" s="396">
        <f>AG33*$CE33</f>
        <v>0</v>
      </c>
      <c r="CG33" s="394">
        <f>AI33*$CE33</f>
        <v>0</v>
      </c>
      <c r="CH33" s="394">
        <f>AK33*$CE33</f>
        <v>0</v>
      </c>
      <c r="CI33" s="394">
        <f>AM33*$CE33</f>
        <v>0</v>
      </c>
      <c r="CJ33" s="395">
        <f>AO33*$CE33</f>
        <v>0</v>
      </c>
      <c r="CK33" s="393">
        <f t="shared" ref="CK33" si="450">SUM(CF33:CJ35)</f>
        <v>0</v>
      </c>
      <c r="CL33" s="389">
        <f>IF(F33=vstupy!B$42,"1",0)</f>
        <v>0</v>
      </c>
      <c r="CM33" s="396">
        <f t="shared" ref="CM33:CV33" si="451">IF($CL33="1",AP33,0)</f>
        <v>0</v>
      </c>
      <c r="CN33" s="394">
        <f t="shared" si="451"/>
        <v>0</v>
      </c>
      <c r="CO33" s="394">
        <f t="shared" si="451"/>
        <v>0</v>
      </c>
      <c r="CP33" s="394">
        <f t="shared" si="451"/>
        <v>0</v>
      </c>
      <c r="CQ33" s="394">
        <f t="shared" si="451"/>
        <v>0</v>
      </c>
      <c r="CR33" s="394">
        <f t="shared" si="451"/>
        <v>0</v>
      </c>
      <c r="CS33" s="394">
        <f t="shared" si="451"/>
        <v>0</v>
      </c>
      <c r="CT33" s="394">
        <f t="shared" si="451"/>
        <v>0</v>
      </c>
      <c r="CU33" s="394">
        <f t="shared" si="451"/>
        <v>0</v>
      </c>
      <c r="CV33" s="395">
        <f t="shared" si="451"/>
        <v>0</v>
      </c>
      <c r="CW33" s="378">
        <f>CP33+CT33+CV33</f>
        <v>0</v>
      </c>
      <c r="CX33" s="378">
        <f t="shared" ref="CX33" si="452">CN33+CR33</f>
        <v>0</v>
      </c>
      <c r="CY33" s="396">
        <f t="shared" ref="CY33:DH33" si="453">IF($CL33="1",AZ33,0)</f>
        <v>0</v>
      </c>
      <c r="CZ33" s="394">
        <f t="shared" si="453"/>
        <v>0</v>
      </c>
      <c r="DA33" s="394">
        <f t="shared" si="453"/>
        <v>0</v>
      </c>
      <c r="DB33" s="394">
        <f t="shared" si="453"/>
        <v>0</v>
      </c>
      <c r="DC33" s="394">
        <f t="shared" si="453"/>
        <v>0</v>
      </c>
      <c r="DD33" s="394">
        <f t="shared" si="453"/>
        <v>0</v>
      </c>
      <c r="DE33" s="394">
        <f t="shared" si="453"/>
        <v>0</v>
      </c>
      <c r="DF33" s="394">
        <f t="shared" si="453"/>
        <v>0</v>
      </c>
      <c r="DG33" s="394">
        <f t="shared" si="453"/>
        <v>0</v>
      </c>
      <c r="DH33" s="395">
        <f t="shared" si="453"/>
        <v>0</v>
      </c>
      <c r="DI33" s="443">
        <f>DB33+DF33+DH33</f>
        <v>0</v>
      </c>
      <c r="DJ33" s="443">
        <f t="shared" ref="DJ33" si="454">CZ33+DD33</f>
        <v>0</v>
      </c>
      <c r="DK33" s="399">
        <f>IF(CE33=0,1,0)</f>
        <v>1</v>
      </c>
      <c r="DL33" s="399">
        <f>IFERROR(IF($AF33="N",AH33+AJ33+AL33+AN33,AF33+AH33+AJ33+AL33+AN33),0)*$DK33</f>
        <v>0</v>
      </c>
      <c r="DM33" s="399">
        <f>(AG33+AI33+AK33+AM33+AO33)*$DK33</f>
        <v>0</v>
      </c>
      <c r="DN33" s="399">
        <f>AS33+AW33+AY33-CW33</f>
        <v>0</v>
      </c>
      <c r="DO33" s="399">
        <f>BC33+BG33+BI33-DI33</f>
        <v>0</v>
      </c>
      <c r="DP33" s="399">
        <f>DN33+DO33</f>
        <v>0</v>
      </c>
      <c r="DQ33" s="494" t="str">
        <f>IF(OR(F33=vstupy!B$40,F33=vstupy!B$41,F33=vstupy!B$42,),"0","1")</f>
        <v>0</v>
      </c>
      <c r="DR33" s="396">
        <f>IF($DQ33="1",AQ33,"0")+CF33</f>
        <v>0</v>
      </c>
      <c r="DS33" s="394">
        <f>IF($DQ33="1",AS33,"0")+CG33</f>
        <v>0</v>
      </c>
      <c r="DT33" s="394">
        <f>IF($DQ33="1",AU33,"0")+CH33</f>
        <v>0</v>
      </c>
      <c r="DU33" s="394">
        <f>IF($DQ33="1",AW33,"0")+CI33</f>
        <v>0</v>
      </c>
      <c r="DV33" s="395">
        <f>IF($DQ33="1",AY33,"0")+CJ33</f>
        <v>0</v>
      </c>
      <c r="DW33" s="496">
        <f t="shared" ref="DW33" si="455">SUM(DR33:DV35)</f>
        <v>0</v>
      </c>
      <c r="DX33" s="396" t="str">
        <f t="shared" ref="DX33" si="456">IF($DQ33="1",BA33,"0")</f>
        <v>0</v>
      </c>
      <c r="DY33" s="394" t="str">
        <f t="shared" ref="DY33" si="457">IF($DQ33="1",BC33,"0")</f>
        <v>0</v>
      </c>
      <c r="DZ33" s="394" t="str">
        <f t="shared" ref="DZ33" si="458">IF($DQ33="1",BE33,"0")</f>
        <v>0</v>
      </c>
      <c r="EA33" s="394" t="str">
        <f>IF($DQ33="1",BG33,"0")</f>
        <v>0</v>
      </c>
      <c r="EB33" s="395" t="str">
        <f>IF($DQ33="1",BI33,"0")</f>
        <v>0</v>
      </c>
      <c r="EC33" s="496">
        <f t="shared" ref="EC33" si="459">SUM(DX33:EB35)</f>
        <v>0</v>
      </c>
      <c r="ED33" s="499">
        <f>EC33+DW33</f>
        <v>0</v>
      </c>
    </row>
    <row r="34" spans="1:134" ht="12.6" customHeight="1" x14ac:dyDescent="0.2">
      <c r="A34" s="19"/>
      <c r="B34" s="464"/>
      <c r="C34" s="465"/>
      <c r="D34" s="415"/>
      <c r="E34" s="415"/>
      <c r="F34" s="406"/>
      <c r="G34" s="461"/>
      <c r="H34" s="387"/>
      <c r="I34" s="387"/>
      <c r="J34" s="409"/>
      <c r="K34" s="406"/>
      <c r="L34" s="415"/>
      <c r="M34" s="462"/>
      <c r="N34" s="406"/>
      <c r="O34" s="415"/>
      <c r="P34" s="414"/>
      <c r="Q34" s="420"/>
      <c r="R34" s="413"/>
      <c r="S34" s="414"/>
      <c r="T34" s="416"/>
      <c r="U34" s="420"/>
      <c r="V34" s="413"/>
      <c r="W34" s="414"/>
      <c r="X34" s="194" t="s">
        <v>157</v>
      </c>
      <c r="Y34" s="208" t="s">
        <v>152</v>
      </c>
      <c r="Z34" s="205">
        <f>VLOOKUP($X34,vstupy!$B$18:$F$31,MATCH($Y34,vstupy!$B$17:$F$17,0),0)</f>
        <v>0</v>
      </c>
      <c r="AA34" s="133" t="s">
        <v>158</v>
      </c>
      <c r="AB34" s="205">
        <f>VLOOKUP($AA34,[1]vstupy!$B$34:$C$36,2,FALSE)</f>
        <v>0</v>
      </c>
      <c r="AC34" s="205">
        <f t="shared" si="290"/>
        <v>0</v>
      </c>
      <c r="AD34" s="454"/>
      <c r="AE34" s="475"/>
      <c r="AF34" s="396"/>
      <c r="AG34" s="450"/>
      <c r="AH34" s="450"/>
      <c r="AI34" s="450"/>
      <c r="AJ34" s="450"/>
      <c r="AK34" s="450"/>
      <c r="AL34" s="450"/>
      <c r="AM34" s="470"/>
      <c r="AN34" s="450"/>
      <c r="AO34" s="472"/>
      <c r="AP34" s="396"/>
      <c r="AQ34" s="394"/>
      <c r="AR34" s="394"/>
      <c r="AS34" s="394"/>
      <c r="AT34" s="394"/>
      <c r="AU34" s="394"/>
      <c r="AV34" s="394"/>
      <c r="AW34" s="394"/>
      <c r="AX34" s="394"/>
      <c r="AY34" s="394"/>
      <c r="AZ34" s="394"/>
      <c r="BA34" s="394"/>
      <c r="BB34" s="394"/>
      <c r="BC34" s="394"/>
      <c r="BD34" s="394"/>
      <c r="BE34" s="394"/>
      <c r="BF34" s="394"/>
      <c r="BG34" s="394"/>
      <c r="BH34" s="394"/>
      <c r="BI34" s="432"/>
      <c r="BJ34" s="378"/>
      <c r="BK34" s="396"/>
      <c r="BL34" s="394"/>
      <c r="BM34" s="394"/>
      <c r="BN34" s="394"/>
      <c r="BO34" s="394"/>
      <c r="BP34" s="394"/>
      <c r="BQ34" s="394"/>
      <c r="BR34" s="394"/>
      <c r="BS34" s="394"/>
      <c r="BT34" s="395"/>
      <c r="BU34" s="396"/>
      <c r="BV34" s="394"/>
      <c r="BW34" s="394"/>
      <c r="BX34" s="394"/>
      <c r="BY34" s="394"/>
      <c r="BZ34" s="394"/>
      <c r="CA34" s="394"/>
      <c r="CB34" s="394"/>
      <c r="CC34" s="394"/>
      <c r="CD34" s="395"/>
      <c r="CE34" s="392"/>
      <c r="CF34" s="396"/>
      <c r="CG34" s="394"/>
      <c r="CH34" s="394"/>
      <c r="CI34" s="394"/>
      <c r="CJ34" s="395"/>
      <c r="CK34" s="393"/>
      <c r="CL34" s="390"/>
      <c r="CM34" s="396"/>
      <c r="CN34" s="394"/>
      <c r="CO34" s="394"/>
      <c r="CP34" s="394"/>
      <c r="CQ34" s="394"/>
      <c r="CR34" s="394"/>
      <c r="CS34" s="394"/>
      <c r="CT34" s="394"/>
      <c r="CU34" s="394"/>
      <c r="CV34" s="395"/>
      <c r="CW34" s="378"/>
      <c r="CX34" s="378"/>
      <c r="CY34" s="396"/>
      <c r="CZ34" s="394"/>
      <c r="DA34" s="394"/>
      <c r="DB34" s="394"/>
      <c r="DC34" s="394"/>
      <c r="DD34" s="394"/>
      <c r="DE34" s="394"/>
      <c r="DF34" s="394"/>
      <c r="DG34" s="394"/>
      <c r="DH34" s="395"/>
      <c r="DI34" s="443"/>
      <c r="DJ34" s="443"/>
      <c r="DK34" s="399"/>
      <c r="DL34" s="399"/>
      <c r="DM34" s="399"/>
      <c r="DN34" s="399"/>
      <c r="DO34" s="399"/>
      <c r="DP34" s="399"/>
      <c r="DQ34" s="494"/>
      <c r="DR34" s="396"/>
      <c r="DS34" s="394"/>
      <c r="DT34" s="394"/>
      <c r="DU34" s="394"/>
      <c r="DV34" s="395"/>
      <c r="DW34" s="496"/>
      <c r="DX34" s="396"/>
      <c r="DY34" s="394"/>
      <c r="DZ34" s="394"/>
      <c r="EA34" s="394"/>
      <c r="EB34" s="395"/>
      <c r="EC34" s="496"/>
      <c r="ED34" s="499"/>
    </row>
    <row r="35" spans="1:134" ht="12.6" customHeight="1" x14ac:dyDescent="0.2">
      <c r="A35" s="19"/>
      <c r="B35" s="464"/>
      <c r="C35" s="465"/>
      <c r="D35" s="415"/>
      <c r="E35" s="415"/>
      <c r="F35" s="407"/>
      <c r="G35" s="461"/>
      <c r="H35" s="388"/>
      <c r="I35" s="388"/>
      <c r="J35" s="410"/>
      <c r="K35" s="407"/>
      <c r="L35" s="415"/>
      <c r="M35" s="462"/>
      <c r="N35" s="407"/>
      <c r="O35" s="415"/>
      <c r="P35" s="414"/>
      <c r="Q35" s="420"/>
      <c r="R35" s="413"/>
      <c r="S35" s="414"/>
      <c r="T35" s="416"/>
      <c r="U35" s="420"/>
      <c r="V35" s="413"/>
      <c r="W35" s="414"/>
      <c r="X35" s="194" t="s">
        <v>157</v>
      </c>
      <c r="Y35" s="208" t="s">
        <v>152</v>
      </c>
      <c r="Z35" s="205">
        <f>VLOOKUP($X35,vstupy!$B$18:$F$31,MATCH($Y35,vstupy!$B$17:$F$17,0),0)</f>
        <v>0</v>
      </c>
      <c r="AA35" s="133" t="s">
        <v>158</v>
      </c>
      <c r="AB35" s="205">
        <f>VLOOKUP($AA35,[1]vstupy!$B$34:$C$36,2,FALSE)</f>
        <v>0</v>
      </c>
      <c r="AC35" s="205">
        <f t="shared" si="290"/>
        <v>0</v>
      </c>
      <c r="AD35" s="455"/>
      <c r="AE35" s="476"/>
      <c r="AF35" s="396"/>
      <c r="AG35" s="450"/>
      <c r="AH35" s="450"/>
      <c r="AI35" s="450"/>
      <c r="AJ35" s="450"/>
      <c r="AK35" s="450"/>
      <c r="AL35" s="450"/>
      <c r="AM35" s="452"/>
      <c r="AN35" s="450"/>
      <c r="AO35" s="472"/>
      <c r="AP35" s="396"/>
      <c r="AQ35" s="394"/>
      <c r="AR35" s="394"/>
      <c r="AS35" s="394"/>
      <c r="AT35" s="394"/>
      <c r="AU35" s="394"/>
      <c r="AV35" s="394"/>
      <c r="AW35" s="394"/>
      <c r="AX35" s="394"/>
      <c r="AY35" s="394"/>
      <c r="AZ35" s="394"/>
      <c r="BA35" s="394"/>
      <c r="BB35" s="394"/>
      <c r="BC35" s="394"/>
      <c r="BD35" s="394"/>
      <c r="BE35" s="394"/>
      <c r="BF35" s="394"/>
      <c r="BG35" s="394"/>
      <c r="BH35" s="394"/>
      <c r="BI35" s="432"/>
      <c r="BJ35" s="378"/>
      <c r="BK35" s="396"/>
      <c r="BL35" s="394"/>
      <c r="BM35" s="394"/>
      <c r="BN35" s="394"/>
      <c r="BO35" s="394"/>
      <c r="BP35" s="394"/>
      <c r="BQ35" s="394"/>
      <c r="BR35" s="394"/>
      <c r="BS35" s="394"/>
      <c r="BT35" s="395"/>
      <c r="BU35" s="396"/>
      <c r="BV35" s="394"/>
      <c r="BW35" s="394"/>
      <c r="BX35" s="394"/>
      <c r="BY35" s="394"/>
      <c r="BZ35" s="394"/>
      <c r="CA35" s="394"/>
      <c r="CB35" s="394"/>
      <c r="CC35" s="394"/>
      <c r="CD35" s="395"/>
      <c r="CE35" s="392"/>
      <c r="CF35" s="396"/>
      <c r="CG35" s="394"/>
      <c r="CH35" s="394"/>
      <c r="CI35" s="394"/>
      <c r="CJ35" s="395"/>
      <c r="CK35" s="393"/>
      <c r="CL35" s="391"/>
      <c r="CM35" s="396"/>
      <c r="CN35" s="394"/>
      <c r="CO35" s="394"/>
      <c r="CP35" s="394"/>
      <c r="CQ35" s="394"/>
      <c r="CR35" s="394"/>
      <c r="CS35" s="394"/>
      <c r="CT35" s="394"/>
      <c r="CU35" s="394"/>
      <c r="CV35" s="395"/>
      <c r="CW35" s="378"/>
      <c r="CX35" s="378"/>
      <c r="CY35" s="396"/>
      <c r="CZ35" s="394"/>
      <c r="DA35" s="394"/>
      <c r="DB35" s="394"/>
      <c r="DC35" s="394"/>
      <c r="DD35" s="394"/>
      <c r="DE35" s="394"/>
      <c r="DF35" s="394"/>
      <c r="DG35" s="394"/>
      <c r="DH35" s="395"/>
      <c r="DI35" s="443"/>
      <c r="DJ35" s="443"/>
      <c r="DK35" s="399"/>
      <c r="DL35" s="399"/>
      <c r="DM35" s="399"/>
      <c r="DN35" s="399"/>
      <c r="DO35" s="399"/>
      <c r="DP35" s="399"/>
      <c r="DQ35" s="494"/>
      <c r="DR35" s="396"/>
      <c r="DS35" s="394"/>
      <c r="DT35" s="394"/>
      <c r="DU35" s="394"/>
      <c r="DV35" s="395"/>
      <c r="DW35" s="496"/>
      <c r="DX35" s="396"/>
      <c r="DY35" s="394"/>
      <c r="DZ35" s="394"/>
      <c r="EA35" s="394"/>
      <c r="EB35" s="395"/>
      <c r="EC35" s="496"/>
      <c r="ED35" s="499"/>
    </row>
    <row r="36" spans="1:134" ht="12.6" customHeight="1" x14ac:dyDescent="0.2">
      <c r="A36" s="19"/>
      <c r="B36" s="579">
        <f>B33+1</f>
        <v>10</v>
      </c>
      <c r="C36" s="606"/>
      <c r="D36" s="584"/>
      <c r="E36" s="584"/>
      <c r="F36" s="580" t="s">
        <v>212</v>
      </c>
      <c r="G36" s="581"/>
      <c r="H36" s="582" t="str">
        <f t="shared" ref="H36" si="460">IF($F36="3e)  Skoršia transpozícia  - zavedenie transpozície pred termínom ktorý určuje smernica EÚ. "," ","")</f>
        <v/>
      </c>
      <c r="I36" s="582" t="str">
        <f t="shared" ref="I36" si="461">IF($F36="3e)  Skoršia transpozícia  - zavedenie transpozície pred termínom ktorý určuje smernica EÚ. ",$H36,"NA")</f>
        <v>NA</v>
      </c>
      <c r="J36" s="583">
        <f>IF(I36&gt;12,1,I36/12)</f>
        <v>1</v>
      </c>
      <c r="K36" s="580"/>
      <c r="L36" s="584"/>
      <c r="M36" s="607">
        <f>IF(L36="N",0,L36)</f>
        <v>0</v>
      </c>
      <c r="N36" s="580" t="s">
        <v>212</v>
      </c>
      <c r="O36" s="584"/>
      <c r="P36" s="586"/>
      <c r="Q36" s="587" t="s">
        <v>36</v>
      </c>
      <c r="R36" s="588">
        <f>VLOOKUP(Q36,[1]vstupy!$B$3:$C$15,2,FALSE)</f>
        <v>0</v>
      </c>
      <c r="S36" s="586"/>
      <c r="T36" s="590"/>
      <c r="U36" s="587" t="s">
        <v>36</v>
      </c>
      <c r="V36" s="588">
        <f>VLOOKUP(U36,[1]vstupy!$B$3:$C$15,2,FALSE)</f>
        <v>0</v>
      </c>
      <c r="W36" s="586"/>
      <c r="X36" s="591" t="s">
        <v>157</v>
      </c>
      <c r="Y36" s="592" t="s">
        <v>152</v>
      </c>
      <c r="Z36" s="593">
        <f>VLOOKUP($X36,vstupy!$B$18:$F$31,MATCH($Y36,vstupy!$B$17:$F$17,0),0)</f>
        <v>0</v>
      </c>
      <c r="AA36" s="594" t="s">
        <v>158</v>
      </c>
      <c r="AB36" s="593">
        <f>VLOOKUP($AA36,[1]vstupy!$B$34:$C$36,2,FALSE)</f>
        <v>0</v>
      </c>
      <c r="AC36" s="593">
        <f t="shared" ref="AC36:AC38" si="462">Z36+AB36</f>
        <v>0</v>
      </c>
      <c r="AD36" s="595" t="s">
        <v>36</v>
      </c>
      <c r="AE36" s="474">
        <f>VLOOKUP(AD36,vstupy!$B$3:$C$15,2,FALSE)</f>
        <v>0</v>
      </c>
      <c r="AF36" s="473" t="str">
        <f>IFERROR(IF(M36=0,"N",O36/L36*J36),0)</f>
        <v>N</v>
      </c>
      <c r="AG36" s="452">
        <f>O36*J36</f>
        <v>0</v>
      </c>
      <c r="AH36" s="456">
        <f t="shared" ref="AH36" si="463">P36*R36*J36</f>
        <v>0</v>
      </c>
      <c r="AI36" s="452">
        <f t="shared" ref="AI36" si="464">IFERROR(AH36*M36,0)</f>
        <v>0</v>
      </c>
      <c r="AJ36" s="512" t="str">
        <f t="shared" si="177"/>
        <v>N</v>
      </c>
      <c r="AK36" s="452">
        <f t="shared" ref="AK36" si="465">S36*J36</f>
        <v>0</v>
      </c>
      <c r="AL36" s="452">
        <f>T36*V36*J36</f>
        <v>0</v>
      </c>
      <c r="AM36" s="466">
        <f t="shared" ref="AM36" si="466">IFERROR(AL36*M36,0)</f>
        <v>0</v>
      </c>
      <c r="AN36" s="452">
        <f t="shared" ref="AN36" si="467">IF(W36&gt;0,IF(AE36&gt;0,($G$5/160)*(W36/60)*AE36*J36,0),IF(AE36&gt;0,($G$5/160)*((AC36+AC37+AC38)/60)*AE36*J36,0))</f>
        <v>0</v>
      </c>
      <c r="AO36" s="471">
        <f>IFERROR(AN36*M36,0)</f>
        <v>0</v>
      </c>
      <c r="AP36" s="396">
        <f t="shared" ref="AP36" si="468">IF($N36="In (zvyšuje náklady)",AF36,0)</f>
        <v>0</v>
      </c>
      <c r="AQ36" s="394">
        <f t="shared" ref="AQ36" si="469">IF($N36="In (zvyšuje náklady)",AG36,0)</f>
        <v>0</v>
      </c>
      <c r="AR36" s="394">
        <f t="shared" ref="AR36" si="470">IF($N36="In (zvyšuje náklady)",AH36,0)</f>
        <v>0</v>
      </c>
      <c r="AS36" s="394">
        <f t="shared" ref="AS36" si="471">IF($N36="In (zvyšuje náklady)",AI36,0)</f>
        <v>0</v>
      </c>
      <c r="AT36" s="394">
        <f t="shared" ref="AT36" si="472">IF($N36="In (zvyšuje náklady)",AJ36,0)</f>
        <v>0</v>
      </c>
      <c r="AU36" s="394">
        <f t="shared" ref="AU36" si="473">IF($N36="In (zvyšuje náklady)",AK36,0)</f>
        <v>0</v>
      </c>
      <c r="AV36" s="394">
        <f t="shared" ref="AV36" si="474">IF($N36="In (zvyšuje náklady)",AL36,0)</f>
        <v>0</v>
      </c>
      <c r="AW36" s="394">
        <f t="shared" ref="AW36" si="475">IF($N36="In (zvyšuje náklady)",AM36,0)</f>
        <v>0</v>
      </c>
      <c r="AX36" s="394">
        <f t="shared" ref="AX36" si="476">IF($N36="In (zvyšuje náklady)",AN36,0)</f>
        <v>0</v>
      </c>
      <c r="AY36" s="394">
        <f t="shared" ref="AY36" si="477">IF($N36="In (zvyšuje náklady)",AO36,0)</f>
        <v>0</v>
      </c>
      <c r="AZ36" s="394" t="str">
        <f t="shared" ref="AZ36" si="478">IF($N36="Out (znižuje náklady)",AF36,"0")</f>
        <v>0</v>
      </c>
      <c r="BA36" s="394" t="str">
        <f t="shared" ref="BA36" si="479">IF($N36="Out (znižuje náklady)",AG36,"0")</f>
        <v>0</v>
      </c>
      <c r="BB36" s="394" t="str">
        <f t="shared" ref="BB36" si="480">IF($N36="Out (znižuje náklady)",AH36,"0")</f>
        <v>0</v>
      </c>
      <c r="BC36" s="394" t="str">
        <f t="shared" ref="BC36" si="481">IF($N36="Out (znižuje náklady)",AI36,"0")</f>
        <v>0</v>
      </c>
      <c r="BD36" s="394" t="str">
        <f t="shared" ref="BD36" si="482">IF($N36="Out (znižuje náklady)",AJ36,"0")</f>
        <v>0</v>
      </c>
      <c r="BE36" s="394" t="str">
        <f t="shared" ref="BE36" si="483">IF($N36="Out (znižuje náklady)",AK36,"0")</f>
        <v>0</v>
      </c>
      <c r="BF36" s="394" t="str">
        <f t="shared" ref="BF36" si="484">IF($N36="Out (znižuje náklady)",AL36,"0")</f>
        <v>0</v>
      </c>
      <c r="BG36" s="394" t="str">
        <f t="shared" ref="BG36" si="485">IF($N36="Out (znižuje náklady)",AM36,"0")</f>
        <v>0</v>
      </c>
      <c r="BH36" s="394" t="str">
        <f t="shared" ref="BH36" si="486">IF($N36="Out (znižuje náklady)",AN36,"0")</f>
        <v>0</v>
      </c>
      <c r="BI36" s="432" t="str">
        <f t="shared" ref="BI36" si="487">IF($N36="Out (znižuje náklady)",AO36,"0")</f>
        <v>0</v>
      </c>
      <c r="BJ36" s="378">
        <f>IF(F36=vstupy!$B$47,0,1)</f>
        <v>1</v>
      </c>
      <c r="BK36" s="396">
        <f t="shared" ref="BK36" si="488">$BJ36*AP36</f>
        <v>0</v>
      </c>
      <c r="BL36" s="394">
        <f t="shared" ref="BL36" si="489">$BJ36*AQ36</f>
        <v>0</v>
      </c>
      <c r="BM36" s="394">
        <f t="shared" ref="BM36" si="490">$BJ36*AR36</f>
        <v>0</v>
      </c>
      <c r="BN36" s="394">
        <f t="shared" ref="BN36" si="491">$BJ36*AS36</f>
        <v>0</v>
      </c>
      <c r="BO36" s="394">
        <f t="shared" ref="BO36" si="492">$BJ36*AT36</f>
        <v>0</v>
      </c>
      <c r="BP36" s="394">
        <f t="shared" ref="BP36" si="493">$BJ36*AU36</f>
        <v>0</v>
      </c>
      <c r="BQ36" s="394">
        <f t="shared" ref="BQ36" si="494">$BJ36*AV36</f>
        <v>0</v>
      </c>
      <c r="BR36" s="394">
        <f t="shared" ref="BR36" si="495">$BJ36*AW36</f>
        <v>0</v>
      </c>
      <c r="BS36" s="394">
        <f t="shared" ref="BS36" si="496">$BJ36*AX36</f>
        <v>0</v>
      </c>
      <c r="BT36" s="395">
        <f t="shared" ref="BT36" si="497">$BJ36*AY36</f>
        <v>0</v>
      </c>
      <c r="BU36" s="396">
        <f t="shared" ref="BU36" si="498">$BJ36*AZ36</f>
        <v>0</v>
      </c>
      <c r="BV36" s="394">
        <f>$BJ36*BA36</f>
        <v>0</v>
      </c>
      <c r="BW36" s="394">
        <f t="shared" ref="BW36" si="499">$BJ36*BB36</f>
        <v>0</v>
      </c>
      <c r="BX36" s="394">
        <f t="shared" ref="BX36" si="500">$BJ36*BC36</f>
        <v>0</v>
      </c>
      <c r="BY36" s="394">
        <f t="shared" ref="BY36" si="501">$BJ36*BD36</f>
        <v>0</v>
      </c>
      <c r="BZ36" s="394">
        <f t="shared" ref="BZ36" si="502">$BJ36*BE36</f>
        <v>0</v>
      </c>
      <c r="CA36" s="394">
        <f t="shared" ref="CA36" si="503">$BJ36*BF36</f>
        <v>0</v>
      </c>
      <c r="CB36" s="394">
        <f t="shared" ref="CB36" si="504">$BJ36*BG36</f>
        <v>0</v>
      </c>
      <c r="CC36" s="394">
        <f t="shared" ref="CC36" si="505">$BJ36*BH36</f>
        <v>0</v>
      </c>
      <c r="CD36" s="395">
        <f t="shared" ref="CD36" si="506">$BJ36*BI36</f>
        <v>0</v>
      </c>
      <c r="CE36" s="392">
        <f>IF(N36="Nemení sa",1,0)</f>
        <v>0</v>
      </c>
      <c r="CF36" s="396">
        <f>AG36*$CE36</f>
        <v>0</v>
      </c>
      <c r="CG36" s="394">
        <f>AI36*$CE36</f>
        <v>0</v>
      </c>
      <c r="CH36" s="394">
        <f>AK36*$CE36</f>
        <v>0</v>
      </c>
      <c r="CI36" s="394">
        <f>AM36*$CE36</f>
        <v>0</v>
      </c>
      <c r="CJ36" s="395">
        <f>AO36*$CE36</f>
        <v>0</v>
      </c>
      <c r="CK36" s="393">
        <f t="shared" ref="CK36" si="507">SUM(CF36:CJ38)</f>
        <v>0</v>
      </c>
      <c r="CL36" s="389">
        <f>IF(F36=vstupy!B$42,"1",0)</f>
        <v>0</v>
      </c>
      <c r="CM36" s="396">
        <f t="shared" ref="CM36:CV36" si="508">IF($CL36="1",AP36,0)</f>
        <v>0</v>
      </c>
      <c r="CN36" s="394">
        <f t="shared" si="508"/>
        <v>0</v>
      </c>
      <c r="CO36" s="394">
        <f t="shared" si="508"/>
        <v>0</v>
      </c>
      <c r="CP36" s="394">
        <f t="shared" si="508"/>
        <v>0</v>
      </c>
      <c r="CQ36" s="394">
        <f t="shared" si="508"/>
        <v>0</v>
      </c>
      <c r="CR36" s="394">
        <f t="shared" si="508"/>
        <v>0</v>
      </c>
      <c r="CS36" s="394">
        <f t="shared" si="508"/>
        <v>0</v>
      </c>
      <c r="CT36" s="394">
        <f t="shared" si="508"/>
        <v>0</v>
      </c>
      <c r="CU36" s="394">
        <f t="shared" si="508"/>
        <v>0</v>
      </c>
      <c r="CV36" s="395">
        <f t="shared" si="508"/>
        <v>0</v>
      </c>
      <c r="CW36" s="378">
        <f>CP36+CT36+CV36</f>
        <v>0</v>
      </c>
      <c r="CX36" s="378">
        <f t="shared" ref="CX36" si="509">CN36+CR36</f>
        <v>0</v>
      </c>
      <c r="CY36" s="396">
        <f t="shared" ref="CY36:DH36" si="510">IF($CL36="1",AZ36,0)</f>
        <v>0</v>
      </c>
      <c r="CZ36" s="394">
        <f t="shared" si="510"/>
        <v>0</v>
      </c>
      <c r="DA36" s="394">
        <f t="shared" si="510"/>
        <v>0</v>
      </c>
      <c r="DB36" s="394">
        <f t="shared" si="510"/>
        <v>0</v>
      </c>
      <c r="DC36" s="394">
        <f t="shared" si="510"/>
        <v>0</v>
      </c>
      <c r="DD36" s="394">
        <f t="shared" si="510"/>
        <v>0</v>
      </c>
      <c r="DE36" s="394">
        <f t="shared" si="510"/>
        <v>0</v>
      </c>
      <c r="DF36" s="394">
        <f t="shared" si="510"/>
        <v>0</v>
      </c>
      <c r="DG36" s="394">
        <f t="shared" si="510"/>
        <v>0</v>
      </c>
      <c r="DH36" s="395">
        <f t="shared" si="510"/>
        <v>0</v>
      </c>
      <c r="DI36" s="443">
        <f>DB36+DF36+DH36</f>
        <v>0</v>
      </c>
      <c r="DJ36" s="443">
        <f t="shared" ref="DJ36" si="511">CZ36+DD36</f>
        <v>0</v>
      </c>
      <c r="DK36" s="399">
        <f>IF(CE36=0,1,0)</f>
        <v>1</v>
      </c>
      <c r="DL36" s="399">
        <f>IFERROR(IF($AF36="N",AH36+AJ36+AL36+AN36,AF36+AH36+AJ36+AL36+AN36),0)*$DK36</f>
        <v>0</v>
      </c>
      <c r="DM36" s="399">
        <f>(AG36+AI36+AK36+AM36+AO36)*$DK36</f>
        <v>0</v>
      </c>
      <c r="DN36" s="399">
        <f>AS36+AW36+AY36-CW36</f>
        <v>0</v>
      </c>
      <c r="DO36" s="399">
        <f>BC36+BG36+BI36-DI36</f>
        <v>0</v>
      </c>
      <c r="DP36" s="399">
        <f>DN36+DO36</f>
        <v>0</v>
      </c>
      <c r="DQ36" s="494" t="str">
        <f>IF(OR(F36=vstupy!B$40,F36=vstupy!B$41,F36=vstupy!B$42,),"0","1")</f>
        <v>0</v>
      </c>
      <c r="DR36" s="396">
        <f>IF($DQ36="1",AQ36,"0")+CF36</f>
        <v>0</v>
      </c>
      <c r="DS36" s="394">
        <f>IF($DQ36="1",AS36,"0")+CG36</f>
        <v>0</v>
      </c>
      <c r="DT36" s="394">
        <f>IF($DQ36="1",AU36,"0")+CH36</f>
        <v>0</v>
      </c>
      <c r="DU36" s="394">
        <f>IF($DQ36="1",AW36,"0")+CI36</f>
        <v>0</v>
      </c>
      <c r="DV36" s="395">
        <f>IF($DQ36="1",AY36,"0")+CJ36</f>
        <v>0</v>
      </c>
      <c r="DW36" s="496">
        <f t="shared" ref="DW36" si="512">SUM(DR36:DV38)</f>
        <v>0</v>
      </c>
      <c r="DX36" s="396" t="str">
        <f t="shared" ref="DX36" si="513">IF($DQ36="1",BA36,"0")</f>
        <v>0</v>
      </c>
      <c r="DY36" s="394" t="str">
        <f t="shared" ref="DY36" si="514">IF($DQ36="1",BC36,"0")</f>
        <v>0</v>
      </c>
      <c r="DZ36" s="394" t="str">
        <f t="shared" ref="DZ36" si="515">IF($DQ36="1",BE36,"0")</f>
        <v>0</v>
      </c>
      <c r="EA36" s="394" t="str">
        <f>IF($DQ36="1",BG36,"0")</f>
        <v>0</v>
      </c>
      <c r="EB36" s="395" t="str">
        <f>IF($DQ36="1",BI36,"0")</f>
        <v>0</v>
      </c>
      <c r="EC36" s="496">
        <f t="shared" ref="EC36" si="516">SUM(DX36:EB38)</f>
        <v>0</v>
      </c>
      <c r="ED36" s="499">
        <f>EC36+DW36</f>
        <v>0</v>
      </c>
    </row>
    <row r="37" spans="1:134" ht="12.6" customHeight="1" x14ac:dyDescent="0.2">
      <c r="A37" s="19"/>
      <c r="B37" s="579"/>
      <c r="C37" s="606"/>
      <c r="D37" s="584"/>
      <c r="E37" s="584"/>
      <c r="F37" s="596"/>
      <c r="G37" s="581"/>
      <c r="H37" s="597"/>
      <c r="I37" s="597"/>
      <c r="J37" s="598"/>
      <c r="K37" s="596"/>
      <c r="L37" s="584"/>
      <c r="M37" s="607"/>
      <c r="N37" s="596"/>
      <c r="O37" s="584"/>
      <c r="P37" s="586"/>
      <c r="Q37" s="587"/>
      <c r="R37" s="588"/>
      <c r="S37" s="586"/>
      <c r="T37" s="590"/>
      <c r="U37" s="587"/>
      <c r="V37" s="588"/>
      <c r="W37" s="586"/>
      <c r="X37" s="591" t="s">
        <v>157</v>
      </c>
      <c r="Y37" s="592" t="s">
        <v>152</v>
      </c>
      <c r="Z37" s="593">
        <f>VLOOKUP($X37,vstupy!$B$18:$F$31,MATCH($Y37,vstupy!$B$17:$F$17,0),0)</f>
        <v>0</v>
      </c>
      <c r="AA37" s="594" t="s">
        <v>158</v>
      </c>
      <c r="AB37" s="593">
        <f>VLOOKUP($AA37,[1]vstupy!$B$34:$C$36,2,FALSE)</f>
        <v>0</v>
      </c>
      <c r="AC37" s="593">
        <f t="shared" si="462"/>
        <v>0</v>
      </c>
      <c r="AD37" s="600"/>
      <c r="AE37" s="475"/>
      <c r="AF37" s="396"/>
      <c r="AG37" s="450"/>
      <c r="AH37" s="450"/>
      <c r="AI37" s="450"/>
      <c r="AJ37" s="513"/>
      <c r="AK37" s="450"/>
      <c r="AL37" s="450"/>
      <c r="AM37" s="470"/>
      <c r="AN37" s="450"/>
      <c r="AO37" s="472"/>
      <c r="AP37" s="396"/>
      <c r="AQ37" s="394"/>
      <c r="AR37" s="394"/>
      <c r="AS37" s="394"/>
      <c r="AT37" s="394"/>
      <c r="AU37" s="394"/>
      <c r="AV37" s="394"/>
      <c r="AW37" s="394"/>
      <c r="AX37" s="394"/>
      <c r="AY37" s="394"/>
      <c r="AZ37" s="394"/>
      <c r="BA37" s="394"/>
      <c r="BB37" s="394"/>
      <c r="BC37" s="394"/>
      <c r="BD37" s="394"/>
      <c r="BE37" s="394"/>
      <c r="BF37" s="394"/>
      <c r="BG37" s="394"/>
      <c r="BH37" s="394"/>
      <c r="BI37" s="432"/>
      <c r="BJ37" s="378"/>
      <c r="BK37" s="396"/>
      <c r="BL37" s="394"/>
      <c r="BM37" s="394"/>
      <c r="BN37" s="394"/>
      <c r="BO37" s="394"/>
      <c r="BP37" s="394"/>
      <c r="BQ37" s="394"/>
      <c r="BR37" s="394"/>
      <c r="BS37" s="394"/>
      <c r="BT37" s="395"/>
      <c r="BU37" s="396"/>
      <c r="BV37" s="394"/>
      <c r="BW37" s="394"/>
      <c r="BX37" s="394"/>
      <c r="BY37" s="394"/>
      <c r="BZ37" s="394"/>
      <c r="CA37" s="394"/>
      <c r="CB37" s="394"/>
      <c r="CC37" s="394"/>
      <c r="CD37" s="395"/>
      <c r="CE37" s="392"/>
      <c r="CF37" s="396"/>
      <c r="CG37" s="394"/>
      <c r="CH37" s="394"/>
      <c r="CI37" s="394"/>
      <c r="CJ37" s="395"/>
      <c r="CK37" s="393"/>
      <c r="CL37" s="390"/>
      <c r="CM37" s="396"/>
      <c r="CN37" s="394"/>
      <c r="CO37" s="394"/>
      <c r="CP37" s="394"/>
      <c r="CQ37" s="394"/>
      <c r="CR37" s="394"/>
      <c r="CS37" s="394"/>
      <c r="CT37" s="394"/>
      <c r="CU37" s="394"/>
      <c r="CV37" s="395"/>
      <c r="CW37" s="378"/>
      <c r="CX37" s="378"/>
      <c r="CY37" s="396"/>
      <c r="CZ37" s="394"/>
      <c r="DA37" s="394"/>
      <c r="DB37" s="394"/>
      <c r="DC37" s="394"/>
      <c r="DD37" s="394"/>
      <c r="DE37" s="394"/>
      <c r="DF37" s="394"/>
      <c r="DG37" s="394"/>
      <c r="DH37" s="395"/>
      <c r="DI37" s="443"/>
      <c r="DJ37" s="443"/>
      <c r="DK37" s="399"/>
      <c r="DL37" s="399"/>
      <c r="DM37" s="399"/>
      <c r="DN37" s="399"/>
      <c r="DO37" s="399"/>
      <c r="DP37" s="399"/>
      <c r="DQ37" s="494"/>
      <c r="DR37" s="396"/>
      <c r="DS37" s="394"/>
      <c r="DT37" s="394"/>
      <c r="DU37" s="394"/>
      <c r="DV37" s="395"/>
      <c r="DW37" s="496"/>
      <c r="DX37" s="396"/>
      <c r="DY37" s="394"/>
      <c r="DZ37" s="394"/>
      <c r="EA37" s="394"/>
      <c r="EB37" s="395"/>
      <c r="EC37" s="496"/>
      <c r="ED37" s="499"/>
    </row>
    <row r="38" spans="1:134" ht="12.6" customHeight="1" x14ac:dyDescent="0.2">
      <c r="A38" s="19"/>
      <c r="B38" s="579"/>
      <c r="C38" s="606"/>
      <c r="D38" s="584"/>
      <c r="E38" s="584"/>
      <c r="F38" s="601"/>
      <c r="G38" s="581"/>
      <c r="H38" s="602"/>
      <c r="I38" s="602"/>
      <c r="J38" s="603"/>
      <c r="K38" s="601"/>
      <c r="L38" s="584"/>
      <c r="M38" s="607"/>
      <c r="N38" s="601"/>
      <c r="O38" s="584"/>
      <c r="P38" s="586"/>
      <c r="Q38" s="587"/>
      <c r="R38" s="588"/>
      <c r="S38" s="586"/>
      <c r="T38" s="590"/>
      <c r="U38" s="587"/>
      <c r="V38" s="588"/>
      <c r="W38" s="586"/>
      <c r="X38" s="591" t="s">
        <v>157</v>
      </c>
      <c r="Y38" s="592" t="s">
        <v>152</v>
      </c>
      <c r="Z38" s="593">
        <f>VLOOKUP($X38,vstupy!$B$18:$F$31,MATCH($Y38,vstupy!$B$17:$F$17,0),0)</f>
        <v>0</v>
      </c>
      <c r="AA38" s="594" t="s">
        <v>158</v>
      </c>
      <c r="AB38" s="593">
        <f>VLOOKUP($AA38,[1]vstupy!$B$34:$C$36,2,FALSE)</f>
        <v>0</v>
      </c>
      <c r="AC38" s="593">
        <f t="shared" si="462"/>
        <v>0</v>
      </c>
      <c r="AD38" s="605"/>
      <c r="AE38" s="476"/>
      <c r="AF38" s="396"/>
      <c r="AG38" s="450"/>
      <c r="AH38" s="450"/>
      <c r="AI38" s="450"/>
      <c r="AJ38" s="456"/>
      <c r="AK38" s="450"/>
      <c r="AL38" s="450"/>
      <c r="AM38" s="452"/>
      <c r="AN38" s="450"/>
      <c r="AO38" s="472"/>
      <c r="AP38" s="396"/>
      <c r="AQ38" s="394"/>
      <c r="AR38" s="394"/>
      <c r="AS38" s="394"/>
      <c r="AT38" s="394"/>
      <c r="AU38" s="394"/>
      <c r="AV38" s="394"/>
      <c r="AW38" s="394"/>
      <c r="AX38" s="394"/>
      <c r="AY38" s="394"/>
      <c r="AZ38" s="394"/>
      <c r="BA38" s="394"/>
      <c r="BB38" s="394"/>
      <c r="BC38" s="394"/>
      <c r="BD38" s="394"/>
      <c r="BE38" s="394"/>
      <c r="BF38" s="394"/>
      <c r="BG38" s="394"/>
      <c r="BH38" s="394"/>
      <c r="BI38" s="432"/>
      <c r="BJ38" s="378"/>
      <c r="BK38" s="396"/>
      <c r="BL38" s="394"/>
      <c r="BM38" s="394"/>
      <c r="BN38" s="394"/>
      <c r="BO38" s="394"/>
      <c r="BP38" s="394"/>
      <c r="BQ38" s="394"/>
      <c r="BR38" s="394"/>
      <c r="BS38" s="394"/>
      <c r="BT38" s="395"/>
      <c r="BU38" s="396"/>
      <c r="BV38" s="394"/>
      <c r="BW38" s="394"/>
      <c r="BX38" s="394"/>
      <c r="BY38" s="394"/>
      <c r="BZ38" s="394"/>
      <c r="CA38" s="394"/>
      <c r="CB38" s="394"/>
      <c r="CC38" s="394"/>
      <c r="CD38" s="395"/>
      <c r="CE38" s="392"/>
      <c r="CF38" s="396"/>
      <c r="CG38" s="394"/>
      <c r="CH38" s="394"/>
      <c r="CI38" s="394"/>
      <c r="CJ38" s="395"/>
      <c r="CK38" s="393"/>
      <c r="CL38" s="391"/>
      <c r="CM38" s="396"/>
      <c r="CN38" s="394"/>
      <c r="CO38" s="394"/>
      <c r="CP38" s="394"/>
      <c r="CQ38" s="394"/>
      <c r="CR38" s="394"/>
      <c r="CS38" s="394"/>
      <c r="CT38" s="394"/>
      <c r="CU38" s="394"/>
      <c r="CV38" s="395"/>
      <c r="CW38" s="378"/>
      <c r="CX38" s="378"/>
      <c r="CY38" s="396"/>
      <c r="CZ38" s="394"/>
      <c r="DA38" s="394"/>
      <c r="DB38" s="394"/>
      <c r="DC38" s="394"/>
      <c r="DD38" s="394"/>
      <c r="DE38" s="394"/>
      <c r="DF38" s="394"/>
      <c r="DG38" s="394"/>
      <c r="DH38" s="395"/>
      <c r="DI38" s="443"/>
      <c r="DJ38" s="443"/>
      <c r="DK38" s="399"/>
      <c r="DL38" s="399"/>
      <c r="DM38" s="399"/>
      <c r="DN38" s="399"/>
      <c r="DO38" s="399"/>
      <c r="DP38" s="399"/>
      <c r="DQ38" s="494"/>
      <c r="DR38" s="396"/>
      <c r="DS38" s="394"/>
      <c r="DT38" s="394"/>
      <c r="DU38" s="394"/>
      <c r="DV38" s="395"/>
      <c r="DW38" s="496"/>
      <c r="DX38" s="396"/>
      <c r="DY38" s="394"/>
      <c r="DZ38" s="394"/>
      <c r="EA38" s="394"/>
      <c r="EB38" s="395"/>
      <c r="EC38" s="496"/>
      <c r="ED38" s="499"/>
    </row>
    <row r="39" spans="1:134" s="19" customFormat="1" ht="12.6" customHeight="1" x14ac:dyDescent="0.2">
      <c r="B39" s="464">
        <f t="shared" ref="B39" si="517">B36+1</f>
        <v>11</v>
      </c>
      <c r="C39" s="415"/>
      <c r="D39" s="415"/>
      <c r="E39" s="415"/>
      <c r="F39" s="405" t="s">
        <v>212</v>
      </c>
      <c r="G39" s="461"/>
      <c r="H39" s="386" t="str">
        <f t="shared" ref="H39" si="518">IF($F39="3e)  Skoršia transpozícia  - zavedenie transpozície pred termínom ktorý určuje smernica EÚ. "," ","")</f>
        <v/>
      </c>
      <c r="I39" s="386" t="str">
        <f t="shared" ref="I39" si="519">IF($F39="3e)  Skoršia transpozícia  - zavedenie transpozície pred termínom ktorý určuje smernica EÚ. ",$H39,"NA")</f>
        <v>NA</v>
      </c>
      <c r="J39" s="408">
        <f>IF(I39&gt;12,1,I39/12)</f>
        <v>1</v>
      </c>
      <c r="K39" s="405"/>
      <c r="L39" s="415"/>
      <c r="M39" s="462">
        <f>IF(L39="N",0,L39)</f>
        <v>0</v>
      </c>
      <c r="N39" s="405" t="s">
        <v>212</v>
      </c>
      <c r="O39" s="415"/>
      <c r="P39" s="414"/>
      <c r="Q39" s="420" t="s">
        <v>36</v>
      </c>
      <c r="R39" s="413">
        <f>VLOOKUP(Q39,vstupy!$B$3:$C$15,2,FALSE)</f>
        <v>0</v>
      </c>
      <c r="S39" s="414"/>
      <c r="T39" s="416"/>
      <c r="U39" s="420" t="s">
        <v>36</v>
      </c>
      <c r="V39" s="413">
        <f>VLOOKUP(U39,vstupy!$B$3:$C$15,2,FALSE)</f>
        <v>0</v>
      </c>
      <c r="W39" s="414"/>
      <c r="X39" s="194" t="s">
        <v>157</v>
      </c>
      <c r="Y39" s="208" t="s">
        <v>152</v>
      </c>
      <c r="Z39" s="205">
        <f>VLOOKUP($X39,vstupy!$B$18:$F$31,MATCH($Y39,vstupy!$B$17:$F$17,0),0)</f>
        <v>0</v>
      </c>
      <c r="AA39" s="133" t="s">
        <v>158</v>
      </c>
      <c r="AB39" s="205">
        <f>VLOOKUP($AA39,vstupy!$B$34:$C$36,2,FALSE)</f>
        <v>0</v>
      </c>
      <c r="AC39" s="205">
        <f t="shared" ref="AC39:AC76" si="520">Z39+AB39</f>
        <v>0</v>
      </c>
      <c r="AD39" s="453" t="s">
        <v>36</v>
      </c>
      <c r="AE39" s="474">
        <f>VLOOKUP(AD39,vstupy!$B$3:$C$15,2,FALSE)</f>
        <v>0</v>
      </c>
      <c r="AF39" s="473" t="str">
        <f>IFERROR(IF(M39=0,"N",O39/L39*J39),0)</f>
        <v>N</v>
      </c>
      <c r="AG39" s="452">
        <f>O39*J39</f>
        <v>0</v>
      </c>
      <c r="AH39" s="456">
        <f t="shared" ref="AH39" si="521">P39*R39*J39</f>
        <v>0</v>
      </c>
      <c r="AI39" s="452">
        <f t="shared" ref="AI39" si="522">IFERROR(AH39*M39,0)</f>
        <v>0</v>
      </c>
      <c r="AJ39" s="456" t="str">
        <f t="shared" si="177"/>
        <v>N</v>
      </c>
      <c r="AK39" s="452">
        <f t="shared" ref="AK39" si="523">S39*J39</f>
        <v>0</v>
      </c>
      <c r="AL39" s="452">
        <f>T39*V39*J39</f>
        <v>0</v>
      </c>
      <c r="AM39" s="466">
        <f t="shared" ref="AM39" si="524">IFERROR(AL39*M39,0)</f>
        <v>0</v>
      </c>
      <c r="AN39" s="452">
        <f t="shared" ref="AN39" si="525">IF(W39&gt;0,IF(AE39&gt;0,($G$5/160)*(W39/60)*AE39*J39,0),IF(AE39&gt;0,($G$5/160)*((AC39+AC40+AC41)/60)*AE39*J39,0))</f>
        <v>0</v>
      </c>
      <c r="AO39" s="471">
        <f>IFERROR(AN39*M39,0)</f>
        <v>0</v>
      </c>
      <c r="AP39" s="396">
        <f t="shared" ref="AP39" si="526">IF($N39="In (zvyšuje náklady)",AF39,0)</f>
        <v>0</v>
      </c>
      <c r="AQ39" s="394">
        <f t="shared" ref="AQ39" si="527">IF($N39="In (zvyšuje náklady)",AG39,0)</f>
        <v>0</v>
      </c>
      <c r="AR39" s="394">
        <f t="shared" ref="AR39" si="528">IF($N39="In (zvyšuje náklady)",AH39,0)</f>
        <v>0</v>
      </c>
      <c r="AS39" s="394">
        <f t="shared" ref="AS39" si="529">IF($N39="In (zvyšuje náklady)",AI39,0)</f>
        <v>0</v>
      </c>
      <c r="AT39" s="394">
        <f t="shared" ref="AT39" si="530">IF($N39="In (zvyšuje náklady)",AJ39,0)</f>
        <v>0</v>
      </c>
      <c r="AU39" s="394">
        <f t="shared" ref="AU39" si="531">IF($N39="In (zvyšuje náklady)",AK39,0)</f>
        <v>0</v>
      </c>
      <c r="AV39" s="394">
        <f t="shared" ref="AV39" si="532">IF($N39="In (zvyšuje náklady)",AL39,0)</f>
        <v>0</v>
      </c>
      <c r="AW39" s="394">
        <f t="shared" ref="AW39" si="533">IF($N39="In (zvyšuje náklady)",AM39,0)</f>
        <v>0</v>
      </c>
      <c r="AX39" s="394">
        <f t="shared" ref="AX39" si="534">IF($N39="In (zvyšuje náklady)",AN39,0)</f>
        <v>0</v>
      </c>
      <c r="AY39" s="394">
        <f t="shared" ref="AY39" si="535">IF($N39="In (zvyšuje náklady)",AO39,0)</f>
        <v>0</v>
      </c>
      <c r="AZ39" s="394" t="str">
        <f t="shared" ref="AZ39" si="536">IF($N39="Out (znižuje náklady)",AF39,"0")</f>
        <v>0</v>
      </c>
      <c r="BA39" s="394" t="str">
        <f t="shared" ref="BA39" si="537">IF($N39="Out (znižuje náklady)",AG39,"0")</f>
        <v>0</v>
      </c>
      <c r="BB39" s="394" t="str">
        <f t="shared" ref="BB39" si="538">IF($N39="Out (znižuje náklady)",AH39,"0")</f>
        <v>0</v>
      </c>
      <c r="BC39" s="394" t="str">
        <f t="shared" ref="BC39" si="539">IF($N39="Out (znižuje náklady)",AI39,"0")</f>
        <v>0</v>
      </c>
      <c r="BD39" s="394" t="str">
        <f t="shared" ref="BD39" si="540">IF($N39="Out (znižuje náklady)",AJ39,"0")</f>
        <v>0</v>
      </c>
      <c r="BE39" s="394" t="str">
        <f t="shared" ref="BE39" si="541">IF($N39="Out (znižuje náklady)",AK39,"0")</f>
        <v>0</v>
      </c>
      <c r="BF39" s="394" t="str">
        <f t="shared" ref="BF39" si="542">IF($N39="Out (znižuje náklady)",AL39,"0")</f>
        <v>0</v>
      </c>
      <c r="BG39" s="394" t="str">
        <f t="shared" ref="BG39" si="543">IF($N39="Out (znižuje náklady)",AM39,"0")</f>
        <v>0</v>
      </c>
      <c r="BH39" s="394" t="str">
        <f t="shared" ref="BH39" si="544">IF($N39="Out (znižuje náklady)",AN39,"0")</f>
        <v>0</v>
      </c>
      <c r="BI39" s="432" t="str">
        <f t="shared" ref="BI39" si="545">IF($N39="Out (znižuje náklady)",AO39,"0")</f>
        <v>0</v>
      </c>
      <c r="BJ39" s="378">
        <f>IF(F39=vstupy!$B$47,0,1)</f>
        <v>1</v>
      </c>
      <c r="BK39" s="396">
        <f t="shared" ref="BK39" si="546">$BJ39*AP39</f>
        <v>0</v>
      </c>
      <c r="BL39" s="394">
        <f t="shared" ref="BL39" si="547">$BJ39*AQ39</f>
        <v>0</v>
      </c>
      <c r="BM39" s="394">
        <f t="shared" ref="BM39" si="548">$BJ39*AR39</f>
        <v>0</v>
      </c>
      <c r="BN39" s="394">
        <f t="shared" ref="BN39" si="549">$BJ39*AS39</f>
        <v>0</v>
      </c>
      <c r="BO39" s="394">
        <f t="shared" ref="BO39" si="550">$BJ39*AT39</f>
        <v>0</v>
      </c>
      <c r="BP39" s="394">
        <f t="shared" ref="BP39" si="551">$BJ39*AU39</f>
        <v>0</v>
      </c>
      <c r="BQ39" s="394">
        <f t="shared" ref="BQ39" si="552">$BJ39*AV39</f>
        <v>0</v>
      </c>
      <c r="BR39" s="394">
        <f t="shared" ref="BR39" si="553">$BJ39*AW39</f>
        <v>0</v>
      </c>
      <c r="BS39" s="394">
        <f t="shared" ref="BS39" si="554">$BJ39*AX39</f>
        <v>0</v>
      </c>
      <c r="BT39" s="395">
        <f t="shared" ref="BT39" si="555">$BJ39*AY39</f>
        <v>0</v>
      </c>
      <c r="BU39" s="396">
        <f t="shared" ref="BU39" si="556">$BJ39*AZ39</f>
        <v>0</v>
      </c>
      <c r="BV39" s="394">
        <f t="shared" ref="BV39" si="557">$BJ39*BA39</f>
        <v>0</v>
      </c>
      <c r="BW39" s="394">
        <f t="shared" ref="BW39" si="558">$BJ39*BB39</f>
        <v>0</v>
      </c>
      <c r="BX39" s="394">
        <f t="shared" ref="BX39" si="559">$BJ39*BC39</f>
        <v>0</v>
      </c>
      <c r="BY39" s="394">
        <f t="shared" ref="BY39" si="560">$BJ39*BD39</f>
        <v>0</v>
      </c>
      <c r="BZ39" s="394">
        <f t="shared" ref="BZ39" si="561">$BJ39*BE39</f>
        <v>0</v>
      </c>
      <c r="CA39" s="394">
        <f t="shared" ref="CA39" si="562">$BJ39*BF39</f>
        <v>0</v>
      </c>
      <c r="CB39" s="394">
        <f t="shared" ref="CB39" si="563">$BJ39*BG39</f>
        <v>0</v>
      </c>
      <c r="CC39" s="394">
        <f t="shared" ref="CC39" si="564">$BJ39*BH39</f>
        <v>0</v>
      </c>
      <c r="CD39" s="395">
        <f t="shared" ref="CD39" si="565">$BJ39*BI39</f>
        <v>0</v>
      </c>
      <c r="CE39" s="392">
        <f>IF(N39="Nemení sa",1,0)</f>
        <v>0</v>
      </c>
      <c r="CF39" s="396">
        <f>AG39*$CE39</f>
        <v>0</v>
      </c>
      <c r="CG39" s="394">
        <f>AI39*$CE39</f>
        <v>0</v>
      </c>
      <c r="CH39" s="394">
        <f>AK39*$CE39</f>
        <v>0</v>
      </c>
      <c r="CI39" s="394">
        <f>AM39*$CE39</f>
        <v>0</v>
      </c>
      <c r="CJ39" s="395">
        <f>AO39*$CE39</f>
        <v>0</v>
      </c>
      <c r="CK39" s="393">
        <f t="shared" ref="CK39" si="566">SUM(CF39:CJ41)</f>
        <v>0</v>
      </c>
      <c r="CL39" s="389">
        <f>IF(F39=vstupy!B$42,"1",0)</f>
        <v>0</v>
      </c>
      <c r="CM39" s="396">
        <f t="shared" ref="CM39:CV39" si="567">IF($CL39="1",AP39,0)</f>
        <v>0</v>
      </c>
      <c r="CN39" s="394">
        <f t="shared" si="567"/>
        <v>0</v>
      </c>
      <c r="CO39" s="394">
        <f t="shared" si="567"/>
        <v>0</v>
      </c>
      <c r="CP39" s="394">
        <f t="shared" si="567"/>
        <v>0</v>
      </c>
      <c r="CQ39" s="394">
        <f t="shared" si="567"/>
        <v>0</v>
      </c>
      <c r="CR39" s="394">
        <f t="shared" si="567"/>
        <v>0</v>
      </c>
      <c r="CS39" s="394">
        <f t="shared" si="567"/>
        <v>0</v>
      </c>
      <c r="CT39" s="394">
        <f t="shared" si="567"/>
        <v>0</v>
      </c>
      <c r="CU39" s="394">
        <f t="shared" si="567"/>
        <v>0</v>
      </c>
      <c r="CV39" s="395">
        <f t="shared" si="567"/>
        <v>0</v>
      </c>
      <c r="CW39" s="378">
        <f>CP39+CT39+CV39</f>
        <v>0</v>
      </c>
      <c r="CX39" s="378">
        <f t="shared" ref="CX39" si="568">CN39+CR39</f>
        <v>0</v>
      </c>
      <c r="CY39" s="396">
        <f t="shared" ref="CY39:DH39" si="569">IF($CL39="1",AZ39,0)</f>
        <v>0</v>
      </c>
      <c r="CZ39" s="394">
        <f t="shared" si="569"/>
        <v>0</v>
      </c>
      <c r="DA39" s="394">
        <f t="shared" si="569"/>
        <v>0</v>
      </c>
      <c r="DB39" s="394">
        <f t="shared" si="569"/>
        <v>0</v>
      </c>
      <c r="DC39" s="394">
        <f t="shared" si="569"/>
        <v>0</v>
      </c>
      <c r="DD39" s="394">
        <f t="shared" si="569"/>
        <v>0</v>
      </c>
      <c r="DE39" s="394">
        <f t="shared" si="569"/>
        <v>0</v>
      </c>
      <c r="DF39" s="394">
        <f t="shared" si="569"/>
        <v>0</v>
      </c>
      <c r="DG39" s="394">
        <f t="shared" si="569"/>
        <v>0</v>
      </c>
      <c r="DH39" s="395">
        <f t="shared" si="569"/>
        <v>0</v>
      </c>
      <c r="DI39" s="443">
        <f>DB39+DF39+DH39</f>
        <v>0</v>
      </c>
      <c r="DJ39" s="443">
        <f t="shared" ref="DJ39" si="570">CZ39+DD39</f>
        <v>0</v>
      </c>
      <c r="DK39" s="399">
        <f>IF(CE39=0,1,0)</f>
        <v>1</v>
      </c>
      <c r="DL39" s="399">
        <f>IFERROR(IF($AF39="N",AH39+AJ39+AL39+AN39,AF39+AH39+AJ39+AL39+AN39),0)*$DK39</f>
        <v>0</v>
      </c>
      <c r="DM39" s="399">
        <f>(AG39+AI39+AK39+AM39+AO39)*$DK39</f>
        <v>0</v>
      </c>
      <c r="DN39" s="399">
        <f>AS39+AW39+AY39-CW39</f>
        <v>0</v>
      </c>
      <c r="DO39" s="399">
        <f>BC39+BG39+BI39-DI39</f>
        <v>0</v>
      </c>
      <c r="DP39" s="399">
        <f>DN39+DO39</f>
        <v>0</v>
      </c>
      <c r="DQ39" s="494" t="str">
        <f>IF(OR(F39=vstupy!B$40,F39=vstupy!B$41,F39=vstupy!B$42,),"0","1")</f>
        <v>0</v>
      </c>
      <c r="DR39" s="396">
        <f>IF($DQ39="1",AQ39,"0")+CF39</f>
        <v>0</v>
      </c>
      <c r="DS39" s="394">
        <f>IF($DQ39="1",AS39,"0")+CG39</f>
        <v>0</v>
      </c>
      <c r="DT39" s="394">
        <f>IF($DQ39="1",AU39,"0")+CH39</f>
        <v>0</v>
      </c>
      <c r="DU39" s="394">
        <f>IF($DQ39="1",AW39,"0")+CI39</f>
        <v>0</v>
      </c>
      <c r="DV39" s="395">
        <f>IF($DQ39="1",AY39,"0")+CJ39</f>
        <v>0</v>
      </c>
      <c r="DW39" s="496">
        <f t="shared" ref="DW39" si="571">SUM(DR39:DV41)</f>
        <v>0</v>
      </c>
      <c r="DX39" s="396" t="str">
        <f t="shared" ref="DX39" si="572">IF($DQ39="1",BA39,"0")</f>
        <v>0</v>
      </c>
      <c r="DY39" s="394" t="str">
        <f t="shared" ref="DY39" si="573">IF($DQ39="1",BC39,"0")</f>
        <v>0</v>
      </c>
      <c r="DZ39" s="394" t="str">
        <f t="shared" ref="DZ39" si="574">IF($DQ39="1",BE39,"0")</f>
        <v>0</v>
      </c>
      <c r="EA39" s="394" t="str">
        <f>IF($DQ39="1",BG39,"0")</f>
        <v>0</v>
      </c>
      <c r="EB39" s="395" t="str">
        <f>IF($DQ39="1",BI39,"0")</f>
        <v>0</v>
      </c>
      <c r="EC39" s="496">
        <f t="shared" ref="EC39" si="575">SUM(DX39:EB41)</f>
        <v>0</v>
      </c>
      <c r="ED39" s="499">
        <f>EC39+DW39</f>
        <v>0</v>
      </c>
    </row>
    <row r="40" spans="1:134" s="19" customFormat="1" ht="12.6" customHeight="1" x14ac:dyDescent="0.2">
      <c r="B40" s="464"/>
      <c r="C40" s="415"/>
      <c r="D40" s="415"/>
      <c r="E40" s="415"/>
      <c r="F40" s="406"/>
      <c r="G40" s="461"/>
      <c r="H40" s="387"/>
      <c r="I40" s="387"/>
      <c r="J40" s="409"/>
      <c r="K40" s="406"/>
      <c r="L40" s="415"/>
      <c r="M40" s="462"/>
      <c r="N40" s="406"/>
      <c r="O40" s="415"/>
      <c r="P40" s="414"/>
      <c r="Q40" s="420"/>
      <c r="R40" s="413"/>
      <c r="S40" s="414"/>
      <c r="T40" s="416"/>
      <c r="U40" s="420"/>
      <c r="V40" s="413"/>
      <c r="W40" s="414"/>
      <c r="X40" s="194" t="s">
        <v>157</v>
      </c>
      <c r="Y40" s="208" t="s">
        <v>152</v>
      </c>
      <c r="Z40" s="205">
        <f>VLOOKUP($X40,vstupy!$B$18:$F$31,MATCH($Y40,vstupy!$B$17:$F$17,0),0)</f>
        <v>0</v>
      </c>
      <c r="AA40" s="133" t="s">
        <v>158</v>
      </c>
      <c r="AB40" s="205">
        <f>VLOOKUP($AA40,vstupy!$B$34:$C$36,2,FALSE)</f>
        <v>0</v>
      </c>
      <c r="AC40" s="205">
        <f t="shared" si="520"/>
        <v>0</v>
      </c>
      <c r="AD40" s="454"/>
      <c r="AE40" s="475"/>
      <c r="AF40" s="396"/>
      <c r="AG40" s="450"/>
      <c r="AH40" s="450"/>
      <c r="AI40" s="450"/>
      <c r="AJ40" s="450"/>
      <c r="AK40" s="450"/>
      <c r="AL40" s="450"/>
      <c r="AM40" s="470"/>
      <c r="AN40" s="450"/>
      <c r="AO40" s="472"/>
      <c r="AP40" s="396"/>
      <c r="AQ40" s="394"/>
      <c r="AR40" s="394"/>
      <c r="AS40" s="394"/>
      <c r="AT40" s="394"/>
      <c r="AU40" s="394"/>
      <c r="AV40" s="394"/>
      <c r="AW40" s="394"/>
      <c r="AX40" s="394"/>
      <c r="AY40" s="394"/>
      <c r="AZ40" s="394"/>
      <c r="BA40" s="394"/>
      <c r="BB40" s="394"/>
      <c r="BC40" s="394"/>
      <c r="BD40" s="394"/>
      <c r="BE40" s="394"/>
      <c r="BF40" s="394"/>
      <c r="BG40" s="394"/>
      <c r="BH40" s="394"/>
      <c r="BI40" s="432"/>
      <c r="BJ40" s="378"/>
      <c r="BK40" s="396"/>
      <c r="BL40" s="394"/>
      <c r="BM40" s="394"/>
      <c r="BN40" s="394"/>
      <c r="BO40" s="394"/>
      <c r="BP40" s="394"/>
      <c r="BQ40" s="394"/>
      <c r="BR40" s="394"/>
      <c r="BS40" s="394"/>
      <c r="BT40" s="395"/>
      <c r="BU40" s="396"/>
      <c r="BV40" s="394"/>
      <c r="BW40" s="394"/>
      <c r="BX40" s="394"/>
      <c r="BY40" s="394"/>
      <c r="BZ40" s="394"/>
      <c r="CA40" s="394"/>
      <c r="CB40" s="394"/>
      <c r="CC40" s="394"/>
      <c r="CD40" s="395"/>
      <c r="CE40" s="392"/>
      <c r="CF40" s="396"/>
      <c r="CG40" s="394"/>
      <c r="CH40" s="394"/>
      <c r="CI40" s="394"/>
      <c r="CJ40" s="395"/>
      <c r="CK40" s="393"/>
      <c r="CL40" s="390"/>
      <c r="CM40" s="396"/>
      <c r="CN40" s="394"/>
      <c r="CO40" s="394"/>
      <c r="CP40" s="394"/>
      <c r="CQ40" s="394"/>
      <c r="CR40" s="394"/>
      <c r="CS40" s="394"/>
      <c r="CT40" s="394"/>
      <c r="CU40" s="394"/>
      <c r="CV40" s="395"/>
      <c r="CW40" s="378"/>
      <c r="CX40" s="378"/>
      <c r="CY40" s="396"/>
      <c r="CZ40" s="394"/>
      <c r="DA40" s="394"/>
      <c r="DB40" s="394"/>
      <c r="DC40" s="394"/>
      <c r="DD40" s="394"/>
      <c r="DE40" s="394"/>
      <c r="DF40" s="394"/>
      <c r="DG40" s="394"/>
      <c r="DH40" s="395"/>
      <c r="DI40" s="443"/>
      <c r="DJ40" s="443"/>
      <c r="DK40" s="399"/>
      <c r="DL40" s="399"/>
      <c r="DM40" s="399"/>
      <c r="DN40" s="399"/>
      <c r="DO40" s="399"/>
      <c r="DP40" s="399"/>
      <c r="DQ40" s="494"/>
      <c r="DR40" s="396"/>
      <c r="DS40" s="394"/>
      <c r="DT40" s="394"/>
      <c r="DU40" s="394"/>
      <c r="DV40" s="395"/>
      <c r="DW40" s="496"/>
      <c r="DX40" s="396"/>
      <c r="DY40" s="394"/>
      <c r="DZ40" s="394"/>
      <c r="EA40" s="394"/>
      <c r="EB40" s="395"/>
      <c r="EC40" s="496"/>
      <c r="ED40" s="499"/>
    </row>
    <row r="41" spans="1:134" s="19" customFormat="1" ht="12.6" customHeight="1" x14ac:dyDescent="0.2">
      <c r="B41" s="464"/>
      <c r="C41" s="415"/>
      <c r="D41" s="415"/>
      <c r="E41" s="415"/>
      <c r="F41" s="407"/>
      <c r="G41" s="461"/>
      <c r="H41" s="388"/>
      <c r="I41" s="388"/>
      <c r="J41" s="410"/>
      <c r="K41" s="407"/>
      <c r="L41" s="415"/>
      <c r="M41" s="462"/>
      <c r="N41" s="407"/>
      <c r="O41" s="415"/>
      <c r="P41" s="414"/>
      <c r="Q41" s="420"/>
      <c r="R41" s="413"/>
      <c r="S41" s="414"/>
      <c r="T41" s="416"/>
      <c r="U41" s="420"/>
      <c r="V41" s="413"/>
      <c r="W41" s="414"/>
      <c r="X41" s="194" t="s">
        <v>157</v>
      </c>
      <c r="Y41" s="208" t="s">
        <v>152</v>
      </c>
      <c r="Z41" s="205">
        <f>VLOOKUP($X41,vstupy!$B$18:$F$31,MATCH($Y41,vstupy!$B$17:$F$17,0),0)</f>
        <v>0</v>
      </c>
      <c r="AA41" s="133" t="s">
        <v>158</v>
      </c>
      <c r="AB41" s="205">
        <f>VLOOKUP($AA41,vstupy!$B$34:$C$36,2,FALSE)</f>
        <v>0</v>
      </c>
      <c r="AC41" s="205">
        <f t="shared" si="520"/>
        <v>0</v>
      </c>
      <c r="AD41" s="455"/>
      <c r="AE41" s="476"/>
      <c r="AF41" s="396"/>
      <c r="AG41" s="450"/>
      <c r="AH41" s="450"/>
      <c r="AI41" s="450"/>
      <c r="AJ41" s="450"/>
      <c r="AK41" s="450"/>
      <c r="AL41" s="450"/>
      <c r="AM41" s="452"/>
      <c r="AN41" s="450"/>
      <c r="AO41" s="472"/>
      <c r="AP41" s="396"/>
      <c r="AQ41" s="394"/>
      <c r="AR41" s="394"/>
      <c r="AS41" s="394"/>
      <c r="AT41" s="394"/>
      <c r="AU41" s="394"/>
      <c r="AV41" s="394"/>
      <c r="AW41" s="394"/>
      <c r="AX41" s="394"/>
      <c r="AY41" s="394"/>
      <c r="AZ41" s="394"/>
      <c r="BA41" s="394"/>
      <c r="BB41" s="394"/>
      <c r="BC41" s="394"/>
      <c r="BD41" s="394"/>
      <c r="BE41" s="394"/>
      <c r="BF41" s="394"/>
      <c r="BG41" s="394"/>
      <c r="BH41" s="394"/>
      <c r="BI41" s="432"/>
      <c r="BJ41" s="378"/>
      <c r="BK41" s="396"/>
      <c r="BL41" s="394"/>
      <c r="BM41" s="394"/>
      <c r="BN41" s="394"/>
      <c r="BO41" s="394"/>
      <c r="BP41" s="394"/>
      <c r="BQ41" s="394"/>
      <c r="BR41" s="394"/>
      <c r="BS41" s="394"/>
      <c r="BT41" s="395"/>
      <c r="BU41" s="396"/>
      <c r="BV41" s="394"/>
      <c r="BW41" s="394"/>
      <c r="BX41" s="394"/>
      <c r="BY41" s="394"/>
      <c r="BZ41" s="394"/>
      <c r="CA41" s="394"/>
      <c r="CB41" s="394"/>
      <c r="CC41" s="394"/>
      <c r="CD41" s="395"/>
      <c r="CE41" s="392"/>
      <c r="CF41" s="396"/>
      <c r="CG41" s="394"/>
      <c r="CH41" s="394"/>
      <c r="CI41" s="394"/>
      <c r="CJ41" s="395"/>
      <c r="CK41" s="393"/>
      <c r="CL41" s="391"/>
      <c r="CM41" s="396"/>
      <c r="CN41" s="394"/>
      <c r="CO41" s="394"/>
      <c r="CP41" s="394"/>
      <c r="CQ41" s="394"/>
      <c r="CR41" s="394"/>
      <c r="CS41" s="394"/>
      <c r="CT41" s="394"/>
      <c r="CU41" s="394"/>
      <c r="CV41" s="395"/>
      <c r="CW41" s="378"/>
      <c r="CX41" s="378"/>
      <c r="CY41" s="396"/>
      <c r="CZ41" s="394"/>
      <c r="DA41" s="394"/>
      <c r="DB41" s="394"/>
      <c r="DC41" s="394"/>
      <c r="DD41" s="394"/>
      <c r="DE41" s="394"/>
      <c r="DF41" s="394"/>
      <c r="DG41" s="394"/>
      <c r="DH41" s="395"/>
      <c r="DI41" s="443"/>
      <c r="DJ41" s="443"/>
      <c r="DK41" s="399"/>
      <c r="DL41" s="399"/>
      <c r="DM41" s="399"/>
      <c r="DN41" s="399"/>
      <c r="DO41" s="399"/>
      <c r="DP41" s="399"/>
      <c r="DQ41" s="494"/>
      <c r="DR41" s="396"/>
      <c r="DS41" s="394"/>
      <c r="DT41" s="394"/>
      <c r="DU41" s="394"/>
      <c r="DV41" s="395"/>
      <c r="DW41" s="496"/>
      <c r="DX41" s="396"/>
      <c r="DY41" s="394"/>
      <c r="DZ41" s="394"/>
      <c r="EA41" s="394"/>
      <c r="EB41" s="395"/>
      <c r="EC41" s="496"/>
      <c r="ED41" s="499"/>
    </row>
    <row r="42" spans="1:134" s="19" customFormat="1" ht="12.6" customHeight="1" x14ac:dyDescent="0.2">
      <c r="B42" s="579">
        <f t="shared" ref="B42" si="576">B39+1</f>
        <v>12</v>
      </c>
      <c r="C42" s="584"/>
      <c r="D42" s="584"/>
      <c r="E42" s="584"/>
      <c r="F42" s="580" t="s">
        <v>212</v>
      </c>
      <c r="G42" s="581"/>
      <c r="H42" s="582" t="str">
        <f t="shared" ref="H42" si="577">IF($F42="3e)  Skoršia transpozícia  - zavedenie transpozície pred termínom ktorý určuje smernica EÚ. "," ","")</f>
        <v/>
      </c>
      <c r="I42" s="582" t="str">
        <f t="shared" ref="I42" si="578">IF($F42="3e)  Skoršia transpozícia  - zavedenie transpozície pred termínom ktorý určuje smernica EÚ. ",$H42,"NA")</f>
        <v>NA</v>
      </c>
      <c r="J42" s="583">
        <f>IF(I42&gt;12,1,I42/12)</f>
        <v>1</v>
      </c>
      <c r="K42" s="580"/>
      <c r="L42" s="584"/>
      <c r="M42" s="607">
        <f>IF(L42="N",0,L42)</f>
        <v>0</v>
      </c>
      <c r="N42" s="580" t="s">
        <v>212</v>
      </c>
      <c r="O42" s="584"/>
      <c r="P42" s="586"/>
      <c r="Q42" s="587" t="s">
        <v>36</v>
      </c>
      <c r="R42" s="588">
        <f>VLOOKUP(Q42,vstupy!$B$3:$C$15,2,FALSE)</f>
        <v>0</v>
      </c>
      <c r="S42" s="586"/>
      <c r="T42" s="590"/>
      <c r="U42" s="587" t="s">
        <v>36</v>
      </c>
      <c r="V42" s="588">
        <f>VLOOKUP(U42,vstupy!$B$3:$C$15,2,FALSE)</f>
        <v>0</v>
      </c>
      <c r="W42" s="586"/>
      <c r="X42" s="591" t="s">
        <v>157</v>
      </c>
      <c r="Y42" s="592" t="s">
        <v>152</v>
      </c>
      <c r="Z42" s="593">
        <f>VLOOKUP($X42,vstupy!$B$18:$F$31,MATCH($Y42,vstupy!$B$17:$F$17,0),0)</f>
        <v>0</v>
      </c>
      <c r="AA42" s="594" t="s">
        <v>158</v>
      </c>
      <c r="AB42" s="593">
        <f>VLOOKUP($AA42,vstupy!$B$34:$C$36,2,FALSE)</f>
        <v>0</v>
      </c>
      <c r="AC42" s="593">
        <f t="shared" si="520"/>
        <v>0</v>
      </c>
      <c r="AD42" s="595" t="s">
        <v>36</v>
      </c>
      <c r="AE42" s="474">
        <f>VLOOKUP(AD42,vstupy!$B$3:$C$15,2,FALSE)</f>
        <v>0</v>
      </c>
      <c r="AF42" s="473" t="str">
        <f>IFERROR(IF(M42=0,"N",O42/L42*J42),0)</f>
        <v>N</v>
      </c>
      <c r="AG42" s="452">
        <f>O42*J42</f>
        <v>0</v>
      </c>
      <c r="AH42" s="456">
        <f t="shared" ref="AH42" si="579">P42*R42*J42</f>
        <v>0</v>
      </c>
      <c r="AI42" s="452">
        <f t="shared" ref="AI42" si="580">IFERROR(AH42*M42,0)</f>
        <v>0</v>
      </c>
      <c r="AJ42" s="456" t="str">
        <f t="shared" si="177"/>
        <v>N</v>
      </c>
      <c r="AK42" s="452">
        <f t="shared" ref="AK42" si="581">S42*J42</f>
        <v>0</v>
      </c>
      <c r="AL42" s="452">
        <f>T42*V42*J42</f>
        <v>0</v>
      </c>
      <c r="AM42" s="466">
        <f t="shared" ref="AM42" si="582">IFERROR(AL42*M42,0)</f>
        <v>0</v>
      </c>
      <c r="AN42" s="452">
        <f t="shared" ref="AN42" si="583">IF(W42&gt;0,IF(AE42&gt;0,($G$5/160)*(W42/60)*AE42*J42,0),IF(AE42&gt;0,($G$5/160)*((AC42+AC43+AC44)/60)*AE42*J42,0))</f>
        <v>0</v>
      </c>
      <c r="AO42" s="471">
        <f>IFERROR(AN42*M42,0)</f>
        <v>0</v>
      </c>
      <c r="AP42" s="396">
        <f t="shared" ref="AP42" si="584">IF($N42="In (zvyšuje náklady)",AF42,0)</f>
        <v>0</v>
      </c>
      <c r="AQ42" s="394">
        <f t="shared" ref="AQ42" si="585">IF($N42="In (zvyšuje náklady)",AG42,0)</f>
        <v>0</v>
      </c>
      <c r="AR42" s="394">
        <f t="shared" ref="AR42" si="586">IF($N42="In (zvyšuje náklady)",AH42,0)</f>
        <v>0</v>
      </c>
      <c r="AS42" s="394">
        <f t="shared" ref="AS42" si="587">IF($N42="In (zvyšuje náklady)",AI42,0)</f>
        <v>0</v>
      </c>
      <c r="AT42" s="394">
        <f t="shared" ref="AT42" si="588">IF($N42="In (zvyšuje náklady)",AJ42,0)</f>
        <v>0</v>
      </c>
      <c r="AU42" s="394">
        <f t="shared" ref="AU42" si="589">IF($N42="In (zvyšuje náklady)",AK42,0)</f>
        <v>0</v>
      </c>
      <c r="AV42" s="394">
        <f t="shared" ref="AV42" si="590">IF($N42="In (zvyšuje náklady)",AL42,0)</f>
        <v>0</v>
      </c>
      <c r="AW42" s="394">
        <f t="shared" ref="AW42" si="591">IF($N42="In (zvyšuje náklady)",AM42,0)</f>
        <v>0</v>
      </c>
      <c r="AX42" s="394">
        <f t="shared" ref="AX42" si="592">IF($N42="In (zvyšuje náklady)",AN42,0)</f>
        <v>0</v>
      </c>
      <c r="AY42" s="394">
        <f t="shared" ref="AY42" si="593">IF($N42="In (zvyšuje náklady)",AO42,0)</f>
        <v>0</v>
      </c>
      <c r="AZ42" s="394" t="str">
        <f t="shared" ref="AZ42" si="594">IF($N42="Out (znižuje náklady)",AF42,"0")</f>
        <v>0</v>
      </c>
      <c r="BA42" s="394" t="str">
        <f t="shared" ref="BA42" si="595">IF($N42="Out (znižuje náklady)",AG42,"0")</f>
        <v>0</v>
      </c>
      <c r="BB42" s="394" t="str">
        <f t="shared" ref="BB42" si="596">IF($N42="Out (znižuje náklady)",AH42,"0")</f>
        <v>0</v>
      </c>
      <c r="BC42" s="394" t="str">
        <f t="shared" ref="BC42" si="597">IF($N42="Out (znižuje náklady)",AI42,"0")</f>
        <v>0</v>
      </c>
      <c r="BD42" s="394" t="str">
        <f t="shared" ref="BD42" si="598">IF($N42="Out (znižuje náklady)",AJ42,"0")</f>
        <v>0</v>
      </c>
      <c r="BE42" s="394" t="str">
        <f t="shared" ref="BE42" si="599">IF($N42="Out (znižuje náklady)",AK42,"0")</f>
        <v>0</v>
      </c>
      <c r="BF42" s="394" t="str">
        <f t="shared" ref="BF42" si="600">IF($N42="Out (znižuje náklady)",AL42,"0")</f>
        <v>0</v>
      </c>
      <c r="BG42" s="394" t="str">
        <f t="shared" ref="BG42" si="601">IF($N42="Out (znižuje náklady)",AM42,"0")</f>
        <v>0</v>
      </c>
      <c r="BH42" s="394" t="str">
        <f t="shared" ref="BH42" si="602">IF($N42="Out (znižuje náklady)",AN42,"0")</f>
        <v>0</v>
      </c>
      <c r="BI42" s="432" t="str">
        <f t="shared" ref="BI42" si="603">IF($N42="Out (znižuje náklady)",AO42,"0")</f>
        <v>0</v>
      </c>
      <c r="BJ42" s="378">
        <f>IF(F42=vstupy!$B$47,0,1)</f>
        <v>1</v>
      </c>
      <c r="BK42" s="396">
        <f t="shared" ref="BK42" si="604">$BJ42*AP42</f>
        <v>0</v>
      </c>
      <c r="BL42" s="394">
        <f t="shared" ref="BL42" si="605">$BJ42*AQ42</f>
        <v>0</v>
      </c>
      <c r="BM42" s="394">
        <f t="shared" ref="BM42" si="606">$BJ42*AR42</f>
        <v>0</v>
      </c>
      <c r="BN42" s="394">
        <f t="shared" ref="BN42" si="607">$BJ42*AS42</f>
        <v>0</v>
      </c>
      <c r="BO42" s="394">
        <f t="shared" ref="BO42" si="608">$BJ42*AT42</f>
        <v>0</v>
      </c>
      <c r="BP42" s="394">
        <f t="shared" ref="BP42" si="609">$BJ42*AU42</f>
        <v>0</v>
      </c>
      <c r="BQ42" s="394">
        <f t="shared" ref="BQ42" si="610">$BJ42*AV42</f>
        <v>0</v>
      </c>
      <c r="BR42" s="394">
        <f t="shared" ref="BR42" si="611">$BJ42*AW42</f>
        <v>0</v>
      </c>
      <c r="BS42" s="394">
        <f t="shared" ref="BS42" si="612">$BJ42*AX42</f>
        <v>0</v>
      </c>
      <c r="BT42" s="395">
        <f t="shared" ref="BT42" si="613">$BJ42*AY42</f>
        <v>0</v>
      </c>
      <c r="BU42" s="396">
        <f t="shared" ref="BU42" si="614">$BJ42*AZ42</f>
        <v>0</v>
      </c>
      <c r="BV42" s="394">
        <f t="shared" ref="BV42" si="615">$BJ42*BA42</f>
        <v>0</v>
      </c>
      <c r="BW42" s="394">
        <f t="shared" ref="BW42" si="616">$BJ42*BB42</f>
        <v>0</v>
      </c>
      <c r="BX42" s="394">
        <f t="shared" ref="BX42" si="617">$BJ42*BC42</f>
        <v>0</v>
      </c>
      <c r="BY42" s="394">
        <f t="shared" ref="BY42" si="618">$BJ42*BD42</f>
        <v>0</v>
      </c>
      <c r="BZ42" s="394">
        <f t="shared" ref="BZ42" si="619">$BJ42*BE42</f>
        <v>0</v>
      </c>
      <c r="CA42" s="394">
        <f t="shared" ref="CA42" si="620">$BJ42*BF42</f>
        <v>0</v>
      </c>
      <c r="CB42" s="394">
        <f t="shared" ref="CB42" si="621">$BJ42*BG42</f>
        <v>0</v>
      </c>
      <c r="CC42" s="394">
        <f t="shared" ref="CC42" si="622">$BJ42*BH42</f>
        <v>0</v>
      </c>
      <c r="CD42" s="395">
        <f t="shared" ref="CD42" si="623">$BJ42*BI42</f>
        <v>0</v>
      </c>
      <c r="CE42" s="392">
        <f>IF(N42="Nemení sa",1,0)</f>
        <v>0</v>
      </c>
      <c r="CF42" s="396">
        <f>AG42*$CE42</f>
        <v>0</v>
      </c>
      <c r="CG42" s="394">
        <f>AI42*$CE42</f>
        <v>0</v>
      </c>
      <c r="CH42" s="394">
        <f>AK42*$CE42</f>
        <v>0</v>
      </c>
      <c r="CI42" s="394">
        <f>AM42*$CE42</f>
        <v>0</v>
      </c>
      <c r="CJ42" s="395">
        <f>AO42*$CE42</f>
        <v>0</v>
      </c>
      <c r="CK42" s="393">
        <f t="shared" ref="CK42" si="624">SUM(CF42:CJ44)</f>
        <v>0</v>
      </c>
      <c r="CL42" s="389">
        <f>IF(F42=vstupy!B$42,"1",0)</f>
        <v>0</v>
      </c>
      <c r="CM42" s="396">
        <f t="shared" ref="CM42:CV42" si="625">IF($CL42="1",AP42,0)</f>
        <v>0</v>
      </c>
      <c r="CN42" s="394">
        <f t="shared" si="625"/>
        <v>0</v>
      </c>
      <c r="CO42" s="394">
        <f t="shared" si="625"/>
        <v>0</v>
      </c>
      <c r="CP42" s="394">
        <f t="shared" si="625"/>
        <v>0</v>
      </c>
      <c r="CQ42" s="394">
        <f t="shared" si="625"/>
        <v>0</v>
      </c>
      <c r="CR42" s="394">
        <f t="shared" si="625"/>
        <v>0</v>
      </c>
      <c r="CS42" s="394">
        <f t="shared" si="625"/>
        <v>0</v>
      </c>
      <c r="CT42" s="394">
        <f t="shared" si="625"/>
        <v>0</v>
      </c>
      <c r="CU42" s="394">
        <f t="shared" si="625"/>
        <v>0</v>
      </c>
      <c r="CV42" s="395">
        <f t="shared" si="625"/>
        <v>0</v>
      </c>
      <c r="CW42" s="378">
        <f>CP42+CT42+CV42</f>
        <v>0</v>
      </c>
      <c r="CX42" s="378">
        <f t="shared" ref="CX42" si="626">CN42+CR42</f>
        <v>0</v>
      </c>
      <c r="CY42" s="396">
        <f t="shared" ref="CY42:DH42" si="627">IF($CL42="1",AZ42,0)</f>
        <v>0</v>
      </c>
      <c r="CZ42" s="394">
        <f t="shared" si="627"/>
        <v>0</v>
      </c>
      <c r="DA42" s="394">
        <f t="shared" si="627"/>
        <v>0</v>
      </c>
      <c r="DB42" s="394">
        <f t="shared" si="627"/>
        <v>0</v>
      </c>
      <c r="DC42" s="394">
        <f t="shared" si="627"/>
        <v>0</v>
      </c>
      <c r="DD42" s="394">
        <f t="shared" si="627"/>
        <v>0</v>
      </c>
      <c r="DE42" s="394">
        <f t="shared" si="627"/>
        <v>0</v>
      </c>
      <c r="DF42" s="394">
        <f t="shared" si="627"/>
        <v>0</v>
      </c>
      <c r="DG42" s="394">
        <f t="shared" si="627"/>
        <v>0</v>
      </c>
      <c r="DH42" s="395">
        <f t="shared" si="627"/>
        <v>0</v>
      </c>
      <c r="DI42" s="443">
        <f>DB42+DF42+DH42</f>
        <v>0</v>
      </c>
      <c r="DJ42" s="443">
        <f t="shared" ref="DJ42" si="628">CZ42+DD42</f>
        <v>0</v>
      </c>
      <c r="DK42" s="399">
        <f>IF(CE42=0,1,0)</f>
        <v>1</v>
      </c>
      <c r="DL42" s="399">
        <f>IFERROR(IF($AF42="N",AH42+AJ42+AL42+AN42,AF42+AH42+AJ42+AL42+AN42),0)*$DK42</f>
        <v>0</v>
      </c>
      <c r="DM42" s="399">
        <f>(AG42+AI42+AK42+AM42+AO42)*$DK42</f>
        <v>0</v>
      </c>
      <c r="DN42" s="399">
        <f>AS42+AW42+AY42-CW42</f>
        <v>0</v>
      </c>
      <c r="DO42" s="399">
        <f>BC42+BG42+BI42-DI42</f>
        <v>0</v>
      </c>
      <c r="DP42" s="399">
        <f>DN42+DO42</f>
        <v>0</v>
      </c>
      <c r="DQ42" s="494" t="str">
        <f>IF(OR(F42=vstupy!B$40,F42=vstupy!B$41,F42=vstupy!B$42,),"0","1")</f>
        <v>0</v>
      </c>
      <c r="DR42" s="396">
        <f>IF($DQ42="1",AQ42,"0")+CF42</f>
        <v>0</v>
      </c>
      <c r="DS42" s="394">
        <f>IF($DQ42="1",AS42,"0")+CG42</f>
        <v>0</v>
      </c>
      <c r="DT42" s="394">
        <f>IF($DQ42="1",AU42,"0")+CH42</f>
        <v>0</v>
      </c>
      <c r="DU42" s="394">
        <f>IF($DQ42="1",AW42,"0")+CI42</f>
        <v>0</v>
      </c>
      <c r="DV42" s="395">
        <f>IF($DQ42="1",AY42,"0")+CJ42</f>
        <v>0</v>
      </c>
      <c r="DW42" s="496">
        <f t="shared" ref="DW42" si="629">SUM(DR42:DV44)</f>
        <v>0</v>
      </c>
      <c r="DX42" s="396" t="str">
        <f t="shared" ref="DX42" si="630">IF($DQ42="1",BA42,"0")</f>
        <v>0</v>
      </c>
      <c r="DY42" s="394" t="str">
        <f t="shared" ref="DY42" si="631">IF($DQ42="1",BC42,"0")</f>
        <v>0</v>
      </c>
      <c r="DZ42" s="394" t="str">
        <f t="shared" ref="DZ42" si="632">IF($DQ42="1",BE42,"0")</f>
        <v>0</v>
      </c>
      <c r="EA42" s="394" t="str">
        <f>IF($DQ42="1",BG42,"0")</f>
        <v>0</v>
      </c>
      <c r="EB42" s="395" t="str">
        <f>IF($DQ42="1",BI42,"0")</f>
        <v>0</v>
      </c>
      <c r="EC42" s="496">
        <f t="shared" ref="EC42" si="633">SUM(DX42:EB44)</f>
        <v>0</v>
      </c>
      <c r="ED42" s="499">
        <f>EC42+DW42</f>
        <v>0</v>
      </c>
    </row>
    <row r="43" spans="1:134" s="19" customFormat="1" ht="12.6" customHeight="1" x14ac:dyDescent="0.2">
      <c r="B43" s="579"/>
      <c r="C43" s="584"/>
      <c r="D43" s="584"/>
      <c r="E43" s="584"/>
      <c r="F43" s="596"/>
      <c r="G43" s="581"/>
      <c r="H43" s="597"/>
      <c r="I43" s="597"/>
      <c r="J43" s="598"/>
      <c r="K43" s="596"/>
      <c r="L43" s="584"/>
      <c r="M43" s="607"/>
      <c r="N43" s="596"/>
      <c r="O43" s="584"/>
      <c r="P43" s="586"/>
      <c r="Q43" s="587"/>
      <c r="R43" s="588"/>
      <c r="S43" s="586"/>
      <c r="T43" s="590"/>
      <c r="U43" s="587"/>
      <c r="V43" s="588"/>
      <c r="W43" s="586"/>
      <c r="X43" s="591" t="s">
        <v>157</v>
      </c>
      <c r="Y43" s="592" t="s">
        <v>152</v>
      </c>
      <c r="Z43" s="593">
        <f>VLOOKUP($X43,vstupy!$B$18:$F$31,MATCH($Y43,vstupy!$B$17:$F$17,0),0)</f>
        <v>0</v>
      </c>
      <c r="AA43" s="594" t="s">
        <v>158</v>
      </c>
      <c r="AB43" s="593">
        <f>VLOOKUP($AA43,vstupy!$B$34:$C$36,2,FALSE)</f>
        <v>0</v>
      </c>
      <c r="AC43" s="593">
        <f t="shared" si="520"/>
        <v>0</v>
      </c>
      <c r="AD43" s="600"/>
      <c r="AE43" s="475"/>
      <c r="AF43" s="396"/>
      <c r="AG43" s="450"/>
      <c r="AH43" s="450"/>
      <c r="AI43" s="450"/>
      <c r="AJ43" s="450"/>
      <c r="AK43" s="450"/>
      <c r="AL43" s="450"/>
      <c r="AM43" s="470"/>
      <c r="AN43" s="450"/>
      <c r="AO43" s="472"/>
      <c r="AP43" s="396"/>
      <c r="AQ43" s="394"/>
      <c r="AR43" s="394"/>
      <c r="AS43" s="394"/>
      <c r="AT43" s="394"/>
      <c r="AU43" s="394"/>
      <c r="AV43" s="394"/>
      <c r="AW43" s="394"/>
      <c r="AX43" s="394"/>
      <c r="AY43" s="394"/>
      <c r="AZ43" s="394"/>
      <c r="BA43" s="394"/>
      <c r="BB43" s="394"/>
      <c r="BC43" s="394"/>
      <c r="BD43" s="394"/>
      <c r="BE43" s="394"/>
      <c r="BF43" s="394"/>
      <c r="BG43" s="394"/>
      <c r="BH43" s="394"/>
      <c r="BI43" s="432"/>
      <c r="BJ43" s="378"/>
      <c r="BK43" s="396"/>
      <c r="BL43" s="394"/>
      <c r="BM43" s="394"/>
      <c r="BN43" s="394"/>
      <c r="BO43" s="394"/>
      <c r="BP43" s="394"/>
      <c r="BQ43" s="394"/>
      <c r="BR43" s="394"/>
      <c r="BS43" s="394"/>
      <c r="BT43" s="395"/>
      <c r="BU43" s="396"/>
      <c r="BV43" s="394"/>
      <c r="BW43" s="394"/>
      <c r="BX43" s="394"/>
      <c r="BY43" s="394"/>
      <c r="BZ43" s="394"/>
      <c r="CA43" s="394"/>
      <c r="CB43" s="394"/>
      <c r="CC43" s="394"/>
      <c r="CD43" s="395"/>
      <c r="CE43" s="392"/>
      <c r="CF43" s="396"/>
      <c r="CG43" s="394"/>
      <c r="CH43" s="394"/>
      <c r="CI43" s="394"/>
      <c r="CJ43" s="395"/>
      <c r="CK43" s="393"/>
      <c r="CL43" s="390"/>
      <c r="CM43" s="396"/>
      <c r="CN43" s="394"/>
      <c r="CO43" s="394"/>
      <c r="CP43" s="394"/>
      <c r="CQ43" s="394"/>
      <c r="CR43" s="394"/>
      <c r="CS43" s="394"/>
      <c r="CT43" s="394"/>
      <c r="CU43" s="394"/>
      <c r="CV43" s="395"/>
      <c r="CW43" s="378"/>
      <c r="CX43" s="378"/>
      <c r="CY43" s="396"/>
      <c r="CZ43" s="394"/>
      <c r="DA43" s="394"/>
      <c r="DB43" s="394"/>
      <c r="DC43" s="394"/>
      <c r="DD43" s="394"/>
      <c r="DE43" s="394"/>
      <c r="DF43" s="394"/>
      <c r="DG43" s="394"/>
      <c r="DH43" s="395"/>
      <c r="DI43" s="443"/>
      <c r="DJ43" s="443"/>
      <c r="DK43" s="399"/>
      <c r="DL43" s="399"/>
      <c r="DM43" s="399"/>
      <c r="DN43" s="399"/>
      <c r="DO43" s="399"/>
      <c r="DP43" s="399"/>
      <c r="DQ43" s="494"/>
      <c r="DR43" s="396"/>
      <c r="DS43" s="394"/>
      <c r="DT43" s="394"/>
      <c r="DU43" s="394"/>
      <c r="DV43" s="395"/>
      <c r="DW43" s="496"/>
      <c r="DX43" s="396"/>
      <c r="DY43" s="394"/>
      <c r="DZ43" s="394"/>
      <c r="EA43" s="394"/>
      <c r="EB43" s="395"/>
      <c r="EC43" s="496"/>
      <c r="ED43" s="499"/>
    </row>
    <row r="44" spans="1:134" s="19" customFormat="1" ht="12.6" customHeight="1" x14ac:dyDescent="0.2">
      <c r="B44" s="579"/>
      <c r="C44" s="584"/>
      <c r="D44" s="584"/>
      <c r="E44" s="584"/>
      <c r="F44" s="601"/>
      <c r="G44" s="581"/>
      <c r="H44" s="602"/>
      <c r="I44" s="602"/>
      <c r="J44" s="603"/>
      <c r="K44" s="601"/>
      <c r="L44" s="584"/>
      <c r="M44" s="607"/>
      <c r="N44" s="601"/>
      <c r="O44" s="584"/>
      <c r="P44" s="586"/>
      <c r="Q44" s="587"/>
      <c r="R44" s="588"/>
      <c r="S44" s="586"/>
      <c r="T44" s="590"/>
      <c r="U44" s="587"/>
      <c r="V44" s="588"/>
      <c r="W44" s="586"/>
      <c r="X44" s="591" t="s">
        <v>157</v>
      </c>
      <c r="Y44" s="592" t="s">
        <v>152</v>
      </c>
      <c r="Z44" s="593">
        <f>VLOOKUP($X44,vstupy!$B$18:$F$31,MATCH($Y44,vstupy!$B$17:$F$17,0),0)</f>
        <v>0</v>
      </c>
      <c r="AA44" s="594" t="s">
        <v>158</v>
      </c>
      <c r="AB44" s="593">
        <f>VLOOKUP($AA44,vstupy!$B$34:$C$36,2,FALSE)</f>
        <v>0</v>
      </c>
      <c r="AC44" s="593">
        <f t="shared" si="520"/>
        <v>0</v>
      </c>
      <c r="AD44" s="605"/>
      <c r="AE44" s="476"/>
      <c r="AF44" s="396"/>
      <c r="AG44" s="450"/>
      <c r="AH44" s="450"/>
      <c r="AI44" s="450"/>
      <c r="AJ44" s="450"/>
      <c r="AK44" s="450"/>
      <c r="AL44" s="450"/>
      <c r="AM44" s="452"/>
      <c r="AN44" s="450"/>
      <c r="AO44" s="472"/>
      <c r="AP44" s="396"/>
      <c r="AQ44" s="394"/>
      <c r="AR44" s="394"/>
      <c r="AS44" s="394"/>
      <c r="AT44" s="394"/>
      <c r="AU44" s="394"/>
      <c r="AV44" s="394"/>
      <c r="AW44" s="394"/>
      <c r="AX44" s="394"/>
      <c r="AY44" s="394"/>
      <c r="AZ44" s="394"/>
      <c r="BA44" s="394"/>
      <c r="BB44" s="394"/>
      <c r="BC44" s="394"/>
      <c r="BD44" s="394"/>
      <c r="BE44" s="394"/>
      <c r="BF44" s="394"/>
      <c r="BG44" s="394"/>
      <c r="BH44" s="394"/>
      <c r="BI44" s="432"/>
      <c r="BJ44" s="378"/>
      <c r="BK44" s="396"/>
      <c r="BL44" s="394"/>
      <c r="BM44" s="394"/>
      <c r="BN44" s="394"/>
      <c r="BO44" s="394"/>
      <c r="BP44" s="394"/>
      <c r="BQ44" s="394"/>
      <c r="BR44" s="394"/>
      <c r="BS44" s="394"/>
      <c r="BT44" s="395"/>
      <c r="BU44" s="396"/>
      <c r="BV44" s="394"/>
      <c r="BW44" s="394"/>
      <c r="BX44" s="394"/>
      <c r="BY44" s="394"/>
      <c r="BZ44" s="394"/>
      <c r="CA44" s="394"/>
      <c r="CB44" s="394"/>
      <c r="CC44" s="394"/>
      <c r="CD44" s="395"/>
      <c r="CE44" s="392"/>
      <c r="CF44" s="396"/>
      <c r="CG44" s="394"/>
      <c r="CH44" s="394"/>
      <c r="CI44" s="394"/>
      <c r="CJ44" s="395"/>
      <c r="CK44" s="393"/>
      <c r="CL44" s="391"/>
      <c r="CM44" s="396"/>
      <c r="CN44" s="394"/>
      <c r="CO44" s="394"/>
      <c r="CP44" s="394"/>
      <c r="CQ44" s="394"/>
      <c r="CR44" s="394"/>
      <c r="CS44" s="394"/>
      <c r="CT44" s="394"/>
      <c r="CU44" s="394"/>
      <c r="CV44" s="395"/>
      <c r="CW44" s="378"/>
      <c r="CX44" s="378"/>
      <c r="CY44" s="396"/>
      <c r="CZ44" s="394"/>
      <c r="DA44" s="394"/>
      <c r="DB44" s="394"/>
      <c r="DC44" s="394"/>
      <c r="DD44" s="394"/>
      <c r="DE44" s="394"/>
      <c r="DF44" s="394"/>
      <c r="DG44" s="394"/>
      <c r="DH44" s="395"/>
      <c r="DI44" s="443"/>
      <c r="DJ44" s="443"/>
      <c r="DK44" s="399"/>
      <c r="DL44" s="399"/>
      <c r="DM44" s="399"/>
      <c r="DN44" s="399"/>
      <c r="DO44" s="399"/>
      <c r="DP44" s="399"/>
      <c r="DQ44" s="494"/>
      <c r="DR44" s="396"/>
      <c r="DS44" s="394"/>
      <c r="DT44" s="394"/>
      <c r="DU44" s="394"/>
      <c r="DV44" s="395"/>
      <c r="DW44" s="496"/>
      <c r="DX44" s="396"/>
      <c r="DY44" s="394"/>
      <c r="DZ44" s="394"/>
      <c r="EA44" s="394"/>
      <c r="EB44" s="395"/>
      <c r="EC44" s="496"/>
      <c r="ED44" s="499"/>
    </row>
    <row r="45" spans="1:134" ht="12.6" customHeight="1" x14ac:dyDescent="0.2">
      <c r="B45" s="464">
        <f t="shared" ref="B45" si="634">B42+1</f>
        <v>13</v>
      </c>
      <c r="C45" s="465"/>
      <c r="D45" s="465"/>
      <c r="E45" s="465"/>
      <c r="F45" s="405" t="s">
        <v>212</v>
      </c>
      <c r="G45" s="461"/>
      <c r="H45" s="386" t="str">
        <f t="shared" ref="H45" si="635">IF($F45="3e)  Skoršia transpozícia  - zavedenie transpozície pred termínom ktorý určuje smernica EÚ. "," ","")</f>
        <v/>
      </c>
      <c r="I45" s="386" t="str">
        <f t="shared" ref="I45" si="636">IF($F45="3e)  Skoršia transpozícia  - zavedenie transpozície pred termínom ktorý určuje smernica EÚ. ",$H45,"NA")</f>
        <v>NA</v>
      </c>
      <c r="J45" s="408">
        <f>IF(I45&gt;12,1,I45/12)</f>
        <v>1</v>
      </c>
      <c r="K45" s="405"/>
      <c r="L45" s="415"/>
      <c r="M45" s="462">
        <f>IF(L45="N",0,L45)</f>
        <v>0</v>
      </c>
      <c r="N45" s="405" t="s">
        <v>212</v>
      </c>
      <c r="O45" s="415"/>
      <c r="P45" s="415"/>
      <c r="Q45" s="420" t="s">
        <v>36</v>
      </c>
      <c r="R45" s="413">
        <f>VLOOKUP(Q45,vstupy!$B$3:$C$15,2,FALSE)</f>
        <v>0</v>
      </c>
      <c r="S45" s="415"/>
      <c r="T45" s="416"/>
      <c r="U45" s="420" t="s">
        <v>36</v>
      </c>
      <c r="V45" s="413">
        <f>VLOOKUP(U45,vstupy!$B$3:$C$15,2,FALSE)</f>
        <v>0</v>
      </c>
      <c r="W45" s="415"/>
      <c r="X45" s="194" t="s">
        <v>157</v>
      </c>
      <c r="Y45" s="208" t="s">
        <v>152</v>
      </c>
      <c r="Z45" s="205">
        <f>VLOOKUP($X45,vstupy!$B$18:$F$31,MATCH($Y45,vstupy!$B$17:$F$17,0),0)</f>
        <v>0</v>
      </c>
      <c r="AA45" s="133" t="s">
        <v>158</v>
      </c>
      <c r="AB45" s="205">
        <f>VLOOKUP($AA45,vstupy!$B$34:$C$36,2,FALSE)</f>
        <v>0</v>
      </c>
      <c r="AC45" s="205">
        <f t="shared" si="520"/>
        <v>0</v>
      </c>
      <c r="AD45" s="453" t="s">
        <v>36</v>
      </c>
      <c r="AE45" s="474">
        <f>VLOOKUP(AD45,vstupy!$B$3:$C$15,2,FALSE)</f>
        <v>0</v>
      </c>
      <c r="AF45" s="473" t="str">
        <f>IFERROR(IF(M45=0,"N",O45/L45*J45),0)</f>
        <v>N</v>
      </c>
      <c r="AG45" s="452">
        <f>O45*J45</f>
        <v>0</v>
      </c>
      <c r="AH45" s="456">
        <f t="shared" ref="AH45" si="637">P45*R45*J45</f>
        <v>0</v>
      </c>
      <c r="AI45" s="452">
        <f t="shared" ref="AI45" si="638">IFERROR(AH45*M45,0)</f>
        <v>0</v>
      </c>
      <c r="AJ45" s="456" t="str">
        <f t="shared" si="177"/>
        <v>N</v>
      </c>
      <c r="AK45" s="452">
        <f t="shared" ref="AK45" si="639">S45*J45</f>
        <v>0</v>
      </c>
      <c r="AL45" s="452">
        <f>T45*V45*J45</f>
        <v>0</v>
      </c>
      <c r="AM45" s="466">
        <f t="shared" ref="AM45" si="640">IFERROR(AL45*M45,0)</f>
        <v>0</v>
      </c>
      <c r="AN45" s="452">
        <f t="shared" ref="AN45" si="641">IF(W45&gt;0,IF(AE45&gt;0,($G$5/160)*(W45/60)*AE45*J45,0),IF(AE45&gt;0,($G$5/160)*((AC45+AC46+AC47)/60)*AE45*J45,0))</f>
        <v>0</v>
      </c>
      <c r="AO45" s="471">
        <f>IFERROR(AN45*M45,0)</f>
        <v>0</v>
      </c>
      <c r="AP45" s="396">
        <f t="shared" ref="AP45" si="642">IF($N45="In (zvyšuje náklady)",AF45,0)</f>
        <v>0</v>
      </c>
      <c r="AQ45" s="394">
        <f t="shared" ref="AQ45" si="643">IF($N45="In (zvyšuje náklady)",AG45,0)</f>
        <v>0</v>
      </c>
      <c r="AR45" s="394">
        <f t="shared" ref="AR45" si="644">IF($N45="In (zvyšuje náklady)",AH45,0)</f>
        <v>0</v>
      </c>
      <c r="AS45" s="394">
        <f t="shared" ref="AS45" si="645">IF($N45="In (zvyšuje náklady)",AI45,0)</f>
        <v>0</v>
      </c>
      <c r="AT45" s="394">
        <f t="shared" ref="AT45" si="646">IF($N45="In (zvyšuje náklady)",AJ45,0)</f>
        <v>0</v>
      </c>
      <c r="AU45" s="394">
        <f t="shared" ref="AU45" si="647">IF($N45="In (zvyšuje náklady)",AK45,0)</f>
        <v>0</v>
      </c>
      <c r="AV45" s="394">
        <f t="shared" ref="AV45" si="648">IF($N45="In (zvyšuje náklady)",AL45,0)</f>
        <v>0</v>
      </c>
      <c r="AW45" s="394">
        <f t="shared" ref="AW45" si="649">IF($N45="In (zvyšuje náklady)",AM45,0)</f>
        <v>0</v>
      </c>
      <c r="AX45" s="394">
        <f t="shared" ref="AX45" si="650">IF($N45="In (zvyšuje náklady)",AN45,0)</f>
        <v>0</v>
      </c>
      <c r="AY45" s="394">
        <f t="shared" ref="AY45" si="651">IF($N45="In (zvyšuje náklady)",AO45,0)</f>
        <v>0</v>
      </c>
      <c r="AZ45" s="394" t="str">
        <f t="shared" ref="AZ45" si="652">IF($N45="Out (znižuje náklady)",AF45,"0")</f>
        <v>0</v>
      </c>
      <c r="BA45" s="394" t="str">
        <f t="shared" ref="BA45" si="653">IF($N45="Out (znižuje náklady)",AG45,"0")</f>
        <v>0</v>
      </c>
      <c r="BB45" s="394" t="str">
        <f t="shared" ref="BB45" si="654">IF($N45="Out (znižuje náklady)",AH45,"0")</f>
        <v>0</v>
      </c>
      <c r="BC45" s="394" t="str">
        <f t="shared" ref="BC45" si="655">IF($N45="Out (znižuje náklady)",AI45,"0")</f>
        <v>0</v>
      </c>
      <c r="BD45" s="394" t="str">
        <f t="shared" ref="BD45" si="656">IF($N45="Out (znižuje náklady)",AJ45,"0")</f>
        <v>0</v>
      </c>
      <c r="BE45" s="394" t="str">
        <f t="shared" ref="BE45" si="657">IF($N45="Out (znižuje náklady)",AK45,"0")</f>
        <v>0</v>
      </c>
      <c r="BF45" s="394" t="str">
        <f t="shared" ref="BF45" si="658">IF($N45="Out (znižuje náklady)",AL45,"0")</f>
        <v>0</v>
      </c>
      <c r="BG45" s="394" t="str">
        <f t="shared" ref="BG45" si="659">IF($N45="Out (znižuje náklady)",AM45,"0")</f>
        <v>0</v>
      </c>
      <c r="BH45" s="394" t="str">
        <f t="shared" ref="BH45" si="660">IF($N45="Out (znižuje náklady)",AN45,"0")</f>
        <v>0</v>
      </c>
      <c r="BI45" s="432" t="str">
        <f t="shared" ref="BI45" si="661">IF($N45="Out (znižuje náklady)",AO45,"0")</f>
        <v>0</v>
      </c>
      <c r="BJ45" s="378">
        <f>IF(F45=vstupy!$B$47,0,1)</f>
        <v>1</v>
      </c>
      <c r="BK45" s="396">
        <f t="shared" ref="BK45" si="662">$BJ45*AP45</f>
        <v>0</v>
      </c>
      <c r="BL45" s="394">
        <f t="shared" ref="BL45" si="663">$BJ45*AQ45</f>
        <v>0</v>
      </c>
      <c r="BM45" s="394">
        <f t="shared" ref="BM45" si="664">$BJ45*AR45</f>
        <v>0</v>
      </c>
      <c r="BN45" s="394">
        <f t="shared" ref="BN45" si="665">$BJ45*AS45</f>
        <v>0</v>
      </c>
      <c r="BO45" s="394">
        <f t="shared" ref="BO45" si="666">$BJ45*AT45</f>
        <v>0</v>
      </c>
      <c r="BP45" s="394">
        <f t="shared" ref="BP45" si="667">$BJ45*AU45</f>
        <v>0</v>
      </c>
      <c r="BQ45" s="394">
        <f t="shared" ref="BQ45" si="668">$BJ45*AV45</f>
        <v>0</v>
      </c>
      <c r="BR45" s="394">
        <f t="shared" ref="BR45" si="669">$BJ45*AW45</f>
        <v>0</v>
      </c>
      <c r="BS45" s="394">
        <f t="shared" ref="BS45" si="670">$BJ45*AX45</f>
        <v>0</v>
      </c>
      <c r="BT45" s="395">
        <f t="shared" ref="BT45" si="671">$BJ45*AY45</f>
        <v>0</v>
      </c>
      <c r="BU45" s="396">
        <f t="shared" ref="BU45" si="672">$BJ45*AZ45</f>
        <v>0</v>
      </c>
      <c r="BV45" s="394">
        <f t="shared" ref="BV45" si="673">$BJ45*BA45</f>
        <v>0</v>
      </c>
      <c r="BW45" s="394">
        <f t="shared" ref="BW45" si="674">$BJ45*BB45</f>
        <v>0</v>
      </c>
      <c r="BX45" s="394">
        <f t="shared" ref="BX45" si="675">$BJ45*BC45</f>
        <v>0</v>
      </c>
      <c r="BY45" s="394">
        <f t="shared" ref="BY45" si="676">$BJ45*BD45</f>
        <v>0</v>
      </c>
      <c r="BZ45" s="394">
        <f t="shared" ref="BZ45" si="677">$BJ45*BE45</f>
        <v>0</v>
      </c>
      <c r="CA45" s="394">
        <f t="shared" ref="CA45" si="678">$BJ45*BF45</f>
        <v>0</v>
      </c>
      <c r="CB45" s="394">
        <f t="shared" ref="CB45" si="679">$BJ45*BG45</f>
        <v>0</v>
      </c>
      <c r="CC45" s="394">
        <f t="shared" ref="CC45" si="680">$BJ45*BH45</f>
        <v>0</v>
      </c>
      <c r="CD45" s="395">
        <f t="shared" ref="CD45" si="681">$BJ45*BI45</f>
        <v>0</v>
      </c>
      <c r="CE45" s="392">
        <f>IF(N45="Nemení sa",1,0)</f>
        <v>0</v>
      </c>
      <c r="CF45" s="396">
        <f>AG45*$CE45</f>
        <v>0</v>
      </c>
      <c r="CG45" s="394">
        <f>AI45*$CE45</f>
        <v>0</v>
      </c>
      <c r="CH45" s="394">
        <f>AK45*$CE45</f>
        <v>0</v>
      </c>
      <c r="CI45" s="394">
        <f>AM45*$CE45</f>
        <v>0</v>
      </c>
      <c r="CJ45" s="395">
        <f>AO45*$CE45</f>
        <v>0</v>
      </c>
      <c r="CK45" s="393">
        <f t="shared" ref="CK45" si="682">SUM(CF45:CJ47)</f>
        <v>0</v>
      </c>
      <c r="CL45" s="389">
        <f>IF(F45=vstupy!B$42,"1",0)</f>
        <v>0</v>
      </c>
      <c r="CM45" s="396">
        <f t="shared" ref="CM45:CV45" si="683">IF($CL45="1",AP45,0)</f>
        <v>0</v>
      </c>
      <c r="CN45" s="394">
        <f t="shared" si="683"/>
        <v>0</v>
      </c>
      <c r="CO45" s="394">
        <f t="shared" si="683"/>
        <v>0</v>
      </c>
      <c r="CP45" s="394">
        <f t="shared" si="683"/>
        <v>0</v>
      </c>
      <c r="CQ45" s="394">
        <f t="shared" si="683"/>
        <v>0</v>
      </c>
      <c r="CR45" s="394">
        <f t="shared" si="683"/>
        <v>0</v>
      </c>
      <c r="CS45" s="394">
        <f t="shared" si="683"/>
        <v>0</v>
      </c>
      <c r="CT45" s="394">
        <f t="shared" si="683"/>
        <v>0</v>
      </c>
      <c r="CU45" s="394">
        <f t="shared" si="683"/>
        <v>0</v>
      </c>
      <c r="CV45" s="395">
        <f t="shared" si="683"/>
        <v>0</v>
      </c>
      <c r="CW45" s="378">
        <f>CP45+CT45+CV45</f>
        <v>0</v>
      </c>
      <c r="CX45" s="378">
        <f t="shared" ref="CX45" si="684">CN45+CR45</f>
        <v>0</v>
      </c>
      <c r="CY45" s="396">
        <f t="shared" ref="CY45:DH45" si="685">IF($CL45="1",AZ45,0)</f>
        <v>0</v>
      </c>
      <c r="CZ45" s="394">
        <f t="shared" si="685"/>
        <v>0</v>
      </c>
      <c r="DA45" s="394">
        <f t="shared" si="685"/>
        <v>0</v>
      </c>
      <c r="DB45" s="394">
        <f t="shared" si="685"/>
        <v>0</v>
      </c>
      <c r="DC45" s="394">
        <f t="shared" si="685"/>
        <v>0</v>
      </c>
      <c r="DD45" s="394">
        <f t="shared" si="685"/>
        <v>0</v>
      </c>
      <c r="DE45" s="394">
        <f t="shared" si="685"/>
        <v>0</v>
      </c>
      <c r="DF45" s="394">
        <f t="shared" si="685"/>
        <v>0</v>
      </c>
      <c r="DG45" s="394">
        <f t="shared" si="685"/>
        <v>0</v>
      </c>
      <c r="DH45" s="395">
        <f t="shared" si="685"/>
        <v>0</v>
      </c>
      <c r="DI45" s="443">
        <f>DB45+DF45+DH45</f>
        <v>0</v>
      </c>
      <c r="DJ45" s="443">
        <f t="shared" ref="DJ45" si="686">CZ45+DD45</f>
        <v>0</v>
      </c>
      <c r="DK45" s="399">
        <f>IF(CE45=0,1,0)</f>
        <v>1</v>
      </c>
      <c r="DL45" s="399">
        <f>IFERROR(IF($AF45="N",AH45+AJ45+AL45+AN45,AF45+AH45+AJ45+AL45+AN45),0)*$DK45</f>
        <v>0</v>
      </c>
      <c r="DM45" s="399">
        <f>(AG45+AI45+AK45+AM45+AO45)*$DK45</f>
        <v>0</v>
      </c>
      <c r="DN45" s="399">
        <f>AS45+AW45+AY45-CW45</f>
        <v>0</v>
      </c>
      <c r="DO45" s="399">
        <f>BC45+BG45+BI45-DI45</f>
        <v>0</v>
      </c>
      <c r="DP45" s="399">
        <f>DN45+DO45</f>
        <v>0</v>
      </c>
      <c r="DQ45" s="494" t="str">
        <f>IF(OR(F45=vstupy!B$40,F45=vstupy!B$41,F45=vstupy!B$42,),"0","1")</f>
        <v>0</v>
      </c>
      <c r="DR45" s="396">
        <f>IF($DQ45="1",AQ45,"0")+CF45</f>
        <v>0</v>
      </c>
      <c r="DS45" s="394">
        <f>IF($DQ45="1",AS45,"0")+CG45</f>
        <v>0</v>
      </c>
      <c r="DT45" s="394">
        <f>IF($DQ45="1",AU45,"0")+CH45</f>
        <v>0</v>
      </c>
      <c r="DU45" s="394">
        <f>IF($DQ45="1",AW45,"0")+CI45</f>
        <v>0</v>
      </c>
      <c r="DV45" s="395">
        <f>IF($DQ45="1",AY45,"0")+CJ45</f>
        <v>0</v>
      </c>
      <c r="DW45" s="496">
        <f t="shared" ref="DW45" si="687">SUM(DR45:DV47)</f>
        <v>0</v>
      </c>
      <c r="DX45" s="396" t="str">
        <f t="shared" ref="DX45" si="688">IF($DQ45="1",BA45,"0")</f>
        <v>0</v>
      </c>
      <c r="DY45" s="394" t="str">
        <f t="shared" ref="DY45" si="689">IF($DQ45="1",BC45,"0")</f>
        <v>0</v>
      </c>
      <c r="DZ45" s="394" t="str">
        <f t="shared" ref="DZ45" si="690">IF($DQ45="1",BE45,"0")</f>
        <v>0</v>
      </c>
      <c r="EA45" s="394" t="str">
        <f>IF($DQ45="1",BG45,"0")</f>
        <v>0</v>
      </c>
      <c r="EB45" s="395" t="str">
        <f>IF($DQ45="1",BI45,"0")</f>
        <v>0</v>
      </c>
      <c r="EC45" s="496">
        <f t="shared" ref="EC45" si="691">SUM(DX45:EB47)</f>
        <v>0</v>
      </c>
      <c r="ED45" s="499">
        <f>EC45+DW45</f>
        <v>0</v>
      </c>
    </row>
    <row r="46" spans="1:134" ht="12.6" customHeight="1" x14ac:dyDescent="0.2">
      <c r="B46" s="464"/>
      <c r="C46" s="465"/>
      <c r="D46" s="465"/>
      <c r="E46" s="465"/>
      <c r="F46" s="406"/>
      <c r="G46" s="461"/>
      <c r="H46" s="387"/>
      <c r="I46" s="387"/>
      <c r="J46" s="409"/>
      <c r="K46" s="406"/>
      <c r="L46" s="415"/>
      <c r="M46" s="462"/>
      <c r="N46" s="406"/>
      <c r="O46" s="415"/>
      <c r="P46" s="415"/>
      <c r="Q46" s="420"/>
      <c r="R46" s="413"/>
      <c r="S46" s="415"/>
      <c r="T46" s="416"/>
      <c r="U46" s="420"/>
      <c r="V46" s="413"/>
      <c r="W46" s="415"/>
      <c r="X46" s="194" t="s">
        <v>157</v>
      </c>
      <c r="Y46" s="208" t="s">
        <v>152</v>
      </c>
      <c r="Z46" s="205">
        <f>VLOOKUP($X46,vstupy!$B$18:$F$31,MATCH($Y46,vstupy!$B$17:$F$17,0),0)</f>
        <v>0</v>
      </c>
      <c r="AA46" s="133" t="s">
        <v>158</v>
      </c>
      <c r="AB46" s="205">
        <f>VLOOKUP($AA46,vstupy!$B$34:$C$36,2,FALSE)</f>
        <v>0</v>
      </c>
      <c r="AC46" s="205">
        <f t="shared" si="520"/>
        <v>0</v>
      </c>
      <c r="AD46" s="454"/>
      <c r="AE46" s="475"/>
      <c r="AF46" s="396"/>
      <c r="AG46" s="450"/>
      <c r="AH46" s="450"/>
      <c r="AI46" s="450"/>
      <c r="AJ46" s="450"/>
      <c r="AK46" s="450"/>
      <c r="AL46" s="450"/>
      <c r="AM46" s="470"/>
      <c r="AN46" s="450"/>
      <c r="AO46" s="472"/>
      <c r="AP46" s="396"/>
      <c r="AQ46" s="394"/>
      <c r="AR46" s="394"/>
      <c r="AS46" s="394"/>
      <c r="AT46" s="394"/>
      <c r="AU46" s="394"/>
      <c r="AV46" s="394"/>
      <c r="AW46" s="394"/>
      <c r="AX46" s="394"/>
      <c r="AY46" s="394"/>
      <c r="AZ46" s="394"/>
      <c r="BA46" s="394"/>
      <c r="BB46" s="394"/>
      <c r="BC46" s="394"/>
      <c r="BD46" s="394"/>
      <c r="BE46" s="394"/>
      <c r="BF46" s="394"/>
      <c r="BG46" s="394"/>
      <c r="BH46" s="394"/>
      <c r="BI46" s="432"/>
      <c r="BJ46" s="378"/>
      <c r="BK46" s="396"/>
      <c r="BL46" s="394"/>
      <c r="BM46" s="394"/>
      <c r="BN46" s="394"/>
      <c r="BO46" s="394"/>
      <c r="BP46" s="394"/>
      <c r="BQ46" s="394"/>
      <c r="BR46" s="394"/>
      <c r="BS46" s="394"/>
      <c r="BT46" s="395"/>
      <c r="BU46" s="396"/>
      <c r="BV46" s="394"/>
      <c r="BW46" s="394"/>
      <c r="BX46" s="394"/>
      <c r="BY46" s="394"/>
      <c r="BZ46" s="394"/>
      <c r="CA46" s="394"/>
      <c r="CB46" s="394"/>
      <c r="CC46" s="394"/>
      <c r="CD46" s="395"/>
      <c r="CE46" s="392"/>
      <c r="CF46" s="396"/>
      <c r="CG46" s="394"/>
      <c r="CH46" s="394"/>
      <c r="CI46" s="394"/>
      <c r="CJ46" s="395"/>
      <c r="CK46" s="393"/>
      <c r="CL46" s="390"/>
      <c r="CM46" s="396"/>
      <c r="CN46" s="394"/>
      <c r="CO46" s="394"/>
      <c r="CP46" s="394"/>
      <c r="CQ46" s="394"/>
      <c r="CR46" s="394"/>
      <c r="CS46" s="394"/>
      <c r="CT46" s="394"/>
      <c r="CU46" s="394"/>
      <c r="CV46" s="395"/>
      <c r="CW46" s="378"/>
      <c r="CX46" s="378"/>
      <c r="CY46" s="396"/>
      <c r="CZ46" s="394"/>
      <c r="DA46" s="394"/>
      <c r="DB46" s="394"/>
      <c r="DC46" s="394"/>
      <c r="DD46" s="394"/>
      <c r="DE46" s="394"/>
      <c r="DF46" s="394"/>
      <c r="DG46" s="394"/>
      <c r="DH46" s="395"/>
      <c r="DI46" s="443"/>
      <c r="DJ46" s="443"/>
      <c r="DK46" s="399"/>
      <c r="DL46" s="399"/>
      <c r="DM46" s="399"/>
      <c r="DN46" s="399"/>
      <c r="DO46" s="399"/>
      <c r="DP46" s="399"/>
      <c r="DQ46" s="494"/>
      <c r="DR46" s="396"/>
      <c r="DS46" s="394"/>
      <c r="DT46" s="394"/>
      <c r="DU46" s="394"/>
      <c r="DV46" s="395"/>
      <c r="DW46" s="496"/>
      <c r="DX46" s="396"/>
      <c r="DY46" s="394"/>
      <c r="DZ46" s="394"/>
      <c r="EA46" s="394"/>
      <c r="EB46" s="395"/>
      <c r="EC46" s="496"/>
      <c r="ED46" s="499"/>
    </row>
    <row r="47" spans="1:134" ht="12.6" customHeight="1" x14ac:dyDescent="0.2">
      <c r="B47" s="464"/>
      <c r="C47" s="465"/>
      <c r="D47" s="465"/>
      <c r="E47" s="465"/>
      <c r="F47" s="407"/>
      <c r="G47" s="461"/>
      <c r="H47" s="388"/>
      <c r="I47" s="388"/>
      <c r="J47" s="410"/>
      <c r="K47" s="407"/>
      <c r="L47" s="415"/>
      <c r="M47" s="462"/>
      <c r="N47" s="407"/>
      <c r="O47" s="415"/>
      <c r="P47" s="415"/>
      <c r="Q47" s="420"/>
      <c r="R47" s="413"/>
      <c r="S47" s="415"/>
      <c r="T47" s="416"/>
      <c r="U47" s="420"/>
      <c r="V47" s="413"/>
      <c r="W47" s="415"/>
      <c r="X47" s="194" t="s">
        <v>157</v>
      </c>
      <c r="Y47" s="208" t="s">
        <v>152</v>
      </c>
      <c r="Z47" s="205">
        <f>VLOOKUP($X47,vstupy!$B$18:$F$31,MATCH($Y47,vstupy!$B$17:$F$17,0),0)</f>
        <v>0</v>
      </c>
      <c r="AA47" s="133" t="s">
        <v>158</v>
      </c>
      <c r="AB47" s="205">
        <f>VLOOKUP($AA47,vstupy!$B$34:$C$36,2,FALSE)</f>
        <v>0</v>
      </c>
      <c r="AC47" s="205">
        <f t="shared" si="520"/>
        <v>0</v>
      </c>
      <c r="AD47" s="455"/>
      <c r="AE47" s="476"/>
      <c r="AF47" s="396"/>
      <c r="AG47" s="450"/>
      <c r="AH47" s="450"/>
      <c r="AI47" s="450"/>
      <c r="AJ47" s="450"/>
      <c r="AK47" s="450"/>
      <c r="AL47" s="450"/>
      <c r="AM47" s="452"/>
      <c r="AN47" s="450"/>
      <c r="AO47" s="472"/>
      <c r="AP47" s="396"/>
      <c r="AQ47" s="394"/>
      <c r="AR47" s="394"/>
      <c r="AS47" s="394"/>
      <c r="AT47" s="394"/>
      <c r="AU47" s="394"/>
      <c r="AV47" s="394"/>
      <c r="AW47" s="394"/>
      <c r="AX47" s="394"/>
      <c r="AY47" s="394"/>
      <c r="AZ47" s="394"/>
      <c r="BA47" s="394"/>
      <c r="BB47" s="394"/>
      <c r="BC47" s="394"/>
      <c r="BD47" s="394"/>
      <c r="BE47" s="394"/>
      <c r="BF47" s="394"/>
      <c r="BG47" s="394"/>
      <c r="BH47" s="394"/>
      <c r="BI47" s="432"/>
      <c r="BJ47" s="378"/>
      <c r="BK47" s="396"/>
      <c r="BL47" s="394"/>
      <c r="BM47" s="394"/>
      <c r="BN47" s="394"/>
      <c r="BO47" s="394"/>
      <c r="BP47" s="394"/>
      <c r="BQ47" s="394"/>
      <c r="BR47" s="394"/>
      <c r="BS47" s="394"/>
      <c r="BT47" s="395"/>
      <c r="BU47" s="396"/>
      <c r="BV47" s="394"/>
      <c r="BW47" s="394"/>
      <c r="BX47" s="394"/>
      <c r="BY47" s="394"/>
      <c r="BZ47" s="394"/>
      <c r="CA47" s="394"/>
      <c r="CB47" s="394"/>
      <c r="CC47" s="394"/>
      <c r="CD47" s="395"/>
      <c r="CE47" s="392"/>
      <c r="CF47" s="396"/>
      <c r="CG47" s="394"/>
      <c r="CH47" s="394"/>
      <c r="CI47" s="394"/>
      <c r="CJ47" s="395"/>
      <c r="CK47" s="393"/>
      <c r="CL47" s="391"/>
      <c r="CM47" s="396"/>
      <c r="CN47" s="394"/>
      <c r="CO47" s="394"/>
      <c r="CP47" s="394"/>
      <c r="CQ47" s="394"/>
      <c r="CR47" s="394"/>
      <c r="CS47" s="394"/>
      <c r="CT47" s="394"/>
      <c r="CU47" s="394"/>
      <c r="CV47" s="395"/>
      <c r="CW47" s="378"/>
      <c r="CX47" s="378"/>
      <c r="CY47" s="396"/>
      <c r="CZ47" s="394"/>
      <c r="DA47" s="394"/>
      <c r="DB47" s="394"/>
      <c r="DC47" s="394"/>
      <c r="DD47" s="394"/>
      <c r="DE47" s="394"/>
      <c r="DF47" s="394"/>
      <c r="DG47" s="394"/>
      <c r="DH47" s="395"/>
      <c r="DI47" s="443"/>
      <c r="DJ47" s="443"/>
      <c r="DK47" s="399"/>
      <c r="DL47" s="399"/>
      <c r="DM47" s="399"/>
      <c r="DN47" s="399"/>
      <c r="DO47" s="399"/>
      <c r="DP47" s="399"/>
      <c r="DQ47" s="494"/>
      <c r="DR47" s="396"/>
      <c r="DS47" s="394"/>
      <c r="DT47" s="394"/>
      <c r="DU47" s="394"/>
      <c r="DV47" s="395"/>
      <c r="DW47" s="496"/>
      <c r="DX47" s="396"/>
      <c r="DY47" s="394"/>
      <c r="DZ47" s="394"/>
      <c r="EA47" s="394"/>
      <c r="EB47" s="395"/>
      <c r="EC47" s="496"/>
      <c r="ED47" s="499"/>
    </row>
    <row r="48" spans="1:134" s="19" customFormat="1" ht="12.6" customHeight="1" x14ac:dyDescent="0.2">
      <c r="B48" s="579">
        <f t="shared" ref="B48" si="692">B45+1</f>
        <v>14</v>
      </c>
      <c r="C48" s="606"/>
      <c r="D48" s="606"/>
      <c r="E48" s="606"/>
      <c r="F48" s="580" t="s">
        <v>212</v>
      </c>
      <c r="G48" s="581"/>
      <c r="H48" s="582" t="str">
        <f t="shared" ref="H48" si="693">IF($F48="3e)  Skoršia transpozícia  - zavedenie transpozície pred termínom ktorý určuje smernica EÚ. "," ","")</f>
        <v/>
      </c>
      <c r="I48" s="582" t="str">
        <f t="shared" ref="I48" si="694">IF($F48="3e)  Skoršia transpozícia  - zavedenie transpozície pred termínom ktorý určuje smernica EÚ. ",$H48,"NA")</f>
        <v>NA</v>
      </c>
      <c r="J48" s="583">
        <f>IF(I48&gt;12,1,I48/12)</f>
        <v>1</v>
      </c>
      <c r="K48" s="580"/>
      <c r="L48" s="584"/>
      <c r="M48" s="607">
        <f>IF(L48="N",0,L48)</f>
        <v>0</v>
      </c>
      <c r="N48" s="580" t="s">
        <v>212</v>
      </c>
      <c r="O48" s="584"/>
      <c r="P48" s="584"/>
      <c r="Q48" s="587" t="s">
        <v>36</v>
      </c>
      <c r="R48" s="588">
        <f>VLOOKUP(Q48,vstupy!$B$3:$C$15,2,FALSE)</f>
        <v>0</v>
      </c>
      <c r="S48" s="584"/>
      <c r="T48" s="590"/>
      <c r="U48" s="587" t="s">
        <v>36</v>
      </c>
      <c r="V48" s="588">
        <f>VLOOKUP(U48,vstupy!$B$3:$C$15,2,FALSE)</f>
        <v>0</v>
      </c>
      <c r="W48" s="584"/>
      <c r="X48" s="591" t="s">
        <v>157</v>
      </c>
      <c r="Y48" s="592" t="s">
        <v>152</v>
      </c>
      <c r="Z48" s="593">
        <f>VLOOKUP($X48,vstupy!$B$18:$F$31,MATCH($Y48,vstupy!$B$17:$F$17,0),0)</f>
        <v>0</v>
      </c>
      <c r="AA48" s="594" t="s">
        <v>158</v>
      </c>
      <c r="AB48" s="593">
        <f>VLOOKUP($AA48,vstupy!$B$34:$C$36,2,FALSE)</f>
        <v>0</v>
      </c>
      <c r="AC48" s="593">
        <f t="shared" si="520"/>
        <v>0</v>
      </c>
      <c r="AD48" s="595" t="s">
        <v>36</v>
      </c>
      <c r="AE48" s="474">
        <f>VLOOKUP(AD48,vstupy!$B$3:$C$15,2,FALSE)</f>
        <v>0</v>
      </c>
      <c r="AF48" s="473" t="str">
        <f>IFERROR(IF(M48=0,"N",O48/L48*J48),0)</f>
        <v>N</v>
      </c>
      <c r="AG48" s="452">
        <f>O48*J48</f>
        <v>0</v>
      </c>
      <c r="AH48" s="456">
        <f t="shared" ref="AH48" si="695">P48*R48*J48</f>
        <v>0</v>
      </c>
      <c r="AI48" s="452">
        <f t="shared" ref="AI48" si="696">IFERROR(AH48*M48,0)</f>
        <v>0</v>
      </c>
      <c r="AJ48" s="456" t="str">
        <f t="shared" si="177"/>
        <v>N</v>
      </c>
      <c r="AK48" s="452">
        <f t="shared" ref="AK48" si="697">S48*J48</f>
        <v>0</v>
      </c>
      <c r="AL48" s="452">
        <f>T48*V48*J48</f>
        <v>0</v>
      </c>
      <c r="AM48" s="466">
        <f t="shared" ref="AM48" si="698">IFERROR(AL48*M48,0)</f>
        <v>0</v>
      </c>
      <c r="AN48" s="452">
        <f t="shared" ref="AN48" si="699">IF(W48&gt;0,IF(AE48&gt;0,($G$5/160)*(W48/60)*AE48*J48,0),IF(AE48&gt;0,($G$5/160)*((AC48+AC49+AC50)/60)*AE48*J48,0))</f>
        <v>0</v>
      </c>
      <c r="AO48" s="471">
        <f>IFERROR(AN48*M48,0)</f>
        <v>0</v>
      </c>
      <c r="AP48" s="396">
        <f t="shared" ref="AP48" si="700">IF($N48="In (zvyšuje náklady)",AF48,0)</f>
        <v>0</v>
      </c>
      <c r="AQ48" s="394">
        <f t="shared" ref="AQ48" si="701">IF($N48="In (zvyšuje náklady)",AG48,0)</f>
        <v>0</v>
      </c>
      <c r="AR48" s="394">
        <f t="shared" ref="AR48" si="702">IF($N48="In (zvyšuje náklady)",AH48,0)</f>
        <v>0</v>
      </c>
      <c r="AS48" s="394">
        <f t="shared" ref="AS48" si="703">IF($N48="In (zvyšuje náklady)",AI48,0)</f>
        <v>0</v>
      </c>
      <c r="AT48" s="394">
        <f t="shared" ref="AT48" si="704">IF($N48="In (zvyšuje náklady)",AJ48,0)</f>
        <v>0</v>
      </c>
      <c r="AU48" s="394">
        <f t="shared" ref="AU48" si="705">IF($N48="In (zvyšuje náklady)",AK48,0)</f>
        <v>0</v>
      </c>
      <c r="AV48" s="394">
        <f t="shared" ref="AV48" si="706">IF($N48="In (zvyšuje náklady)",AL48,0)</f>
        <v>0</v>
      </c>
      <c r="AW48" s="394">
        <f t="shared" ref="AW48" si="707">IF($N48="In (zvyšuje náklady)",AM48,0)</f>
        <v>0</v>
      </c>
      <c r="AX48" s="394">
        <f t="shared" ref="AX48" si="708">IF($N48="In (zvyšuje náklady)",AN48,0)</f>
        <v>0</v>
      </c>
      <c r="AY48" s="394">
        <f t="shared" ref="AY48" si="709">IF($N48="In (zvyšuje náklady)",AO48,0)</f>
        <v>0</v>
      </c>
      <c r="AZ48" s="394" t="str">
        <f t="shared" ref="AZ48" si="710">IF($N48="Out (znižuje náklady)",AF48,"0")</f>
        <v>0</v>
      </c>
      <c r="BA48" s="394" t="str">
        <f t="shared" ref="BA48" si="711">IF($N48="Out (znižuje náklady)",AG48,"0")</f>
        <v>0</v>
      </c>
      <c r="BB48" s="394" t="str">
        <f t="shared" ref="BB48" si="712">IF($N48="Out (znižuje náklady)",AH48,"0")</f>
        <v>0</v>
      </c>
      <c r="BC48" s="394" t="str">
        <f t="shared" ref="BC48" si="713">IF($N48="Out (znižuje náklady)",AI48,"0")</f>
        <v>0</v>
      </c>
      <c r="BD48" s="394" t="str">
        <f t="shared" ref="BD48" si="714">IF($N48="Out (znižuje náklady)",AJ48,"0")</f>
        <v>0</v>
      </c>
      <c r="BE48" s="394" t="str">
        <f t="shared" ref="BE48" si="715">IF($N48="Out (znižuje náklady)",AK48,"0")</f>
        <v>0</v>
      </c>
      <c r="BF48" s="394" t="str">
        <f t="shared" ref="BF48" si="716">IF($N48="Out (znižuje náklady)",AL48,"0")</f>
        <v>0</v>
      </c>
      <c r="BG48" s="394" t="str">
        <f t="shared" ref="BG48" si="717">IF($N48="Out (znižuje náklady)",AM48,"0")</f>
        <v>0</v>
      </c>
      <c r="BH48" s="394" t="str">
        <f t="shared" ref="BH48" si="718">IF($N48="Out (znižuje náklady)",AN48,"0")</f>
        <v>0</v>
      </c>
      <c r="BI48" s="432" t="str">
        <f t="shared" ref="BI48" si="719">IF($N48="Out (znižuje náklady)",AO48,"0")</f>
        <v>0</v>
      </c>
      <c r="BJ48" s="378">
        <f>IF(F48=vstupy!$B$47,0,1)</f>
        <v>1</v>
      </c>
      <c r="BK48" s="396">
        <f t="shared" ref="BK48" si="720">$BJ48*AP48</f>
        <v>0</v>
      </c>
      <c r="BL48" s="394">
        <f t="shared" ref="BL48" si="721">$BJ48*AQ48</f>
        <v>0</v>
      </c>
      <c r="BM48" s="394">
        <f t="shared" ref="BM48" si="722">$BJ48*AR48</f>
        <v>0</v>
      </c>
      <c r="BN48" s="394">
        <f t="shared" ref="BN48" si="723">$BJ48*AS48</f>
        <v>0</v>
      </c>
      <c r="BO48" s="394">
        <f t="shared" ref="BO48" si="724">$BJ48*AT48</f>
        <v>0</v>
      </c>
      <c r="BP48" s="394">
        <f t="shared" ref="BP48" si="725">$BJ48*AU48</f>
        <v>0</v>
      </c>
      <c r="BQ48" s="394">
        <f t="shared" ref="BQ48" si="726">$BJ48*AV48</f>
        <v>0</v>
      </c>
      <c r="BR48" s="394">
        <f t="shared" ref="BR48" si="727">$BJ48*AW48</f>
        <v>0</v>
      </c>
      <c r="BS48" s="394">
        <f t="shared" ref="BS48" si="728">$BJ48*AX48</f>
        <v>0</v>
      </c>
      <c r="BT48" s="395">
        <f t="shared" ref="BT48" si="729">$BJ48*AY48</f>
        <v>0</v>
      </c>
      <c r="BU48" s="396">
        <f t="shared" ref="BU48" si="730">$BJ48*AZ48</f>
        <v>0</v>
      </c>
      <c r="BV48" s="394">
        <f t="shared" ref="BV48" si="731">$BJ48*BA48</f>
        <v>0</v>
      </c>
      <c r="BW48" s="394">
        <f t="shared" ref="BW48" si="732">$BJ48*BB48</f>
        <v>0</v>
      </c>
      <c r="BX48" s="394">
        <f t="shared" ref="BX48" si="733">$BJ48*BC48</f>
        <v>0</v>
      </c>
      <c r="BY48" s="394">
        <f t="shared" ref="BY48" si="734">$BJ48*BD48</f>
        <v>0</v>
      </c>
      <c r="BZ48" s="394">
        <f t="shared" ref="BZ48" si="735">$BJ48*BE48</f>
        <v>0</v>
      </c>
      <c r="CA48" s="394">
        <f t="shared" ref="CA48" si="736">$BJ48*BF48</f>
        <v>0</v>
      </c>
      <c r="CB48" s="394">
        <f t="shared" ref="CB48" si="737">$BJ48*BG48</f>
        <v>0</v>
      </c>
      <c r="CC48" s="394">
        <f t="shared" ref="CC48" si="738">$BJ48*BH48</f>
        <v>0</v>
      </c>
      <c r="CD48" s="395">
        <f t="shared" ref="CD48" si="739">$BJ48*BI48</f>
        <v>0</v>
      </c>
      <c r="CE48" s="392">
        <f>IF(N48="Nemení sa",1,0)</f>
        <v>0</v>
      </c>
      <c r="CF48" s="396">
        <f>AG48*$CE48</f>
        <v>0</v>
      </c>
      <c r="CG48" s="394">
        <f>AI48*$CE48</f>
        <v>0</v>
      </c>
      <c r="CH48" s="394">
        <f>AK48*$CE48</f>
        <v>0</v>
      </c>
      <c r="CI48" s="394">
        <f>AM48*$CE48</f>
        <v>0</v>
      </c>
      <c r="CJ48" s="395">
        <f>AO48*$CE48</f>
        <v>0</v>
      </c>
      <c r="CK48" s="393">
        <f t="shared" ref="CK48" si="740">SUM(CF48:CJ50)</f>
        <v>0</v>
      </c>
      <c r="CL48" s="389">
        <f>IF(F48=vstupy!B$42,"1",0)</f>
        <v>0</v>
      </c>
      <c r="CM48" s="396">
        <f t="shared" ref="CM48:CV48" si="741">IF($CL48="1",AP48,0)</f>
        <v>0</v>
      </c>
      <c r="CN48" s="394">
        <f t="shared" si="741"/>
        <v>0</v>
      </c>
      <c r="CO48" s="394">
        <f t="shared" si="741"/>
        <v>0</v>
      </c>
      <c r="CP48" s="394">
        <f t="shared" si="741"/>
        <v>0</v>
      </c>
      <c r="CQ48" s="394">
        <f t="shared" si="741"/>
        <v>0</v>
      </c>
      <c r="CR48" s="394">
        <f t="shared" si="741"/>
        <v>0</v>
      </c>
      <c r="CS48" s="394">
        <f t="shared" si="741"/>
        <v>0</v>
      </c>
      <c r="CT48" s="394">
        <f t="shared" si="741"/>
        <v>0</v>
      </c>
      <c r="CU48" s="394">
        <f t="shared" si="741"/>
        <v>0</v>
      </c>
      <c r="CV48" s="395">
        <f t="shared" si="741"/>
        <v>0</v>
      </c>
      <c r="CW48" s="378">
        <f>CP48+CT48+CV48</f>
        <v>0</v>
      </c>
      <c r="CX48" s="378">
        <f t="shared" ref="CX48" si="742">CN48+CR48</f>
        <v>0</v>
      </c>
      <c r="CY48" s="396">
        <f t="shared" ref="CY48:DH48" si="743">IF($CL48="1",AZ48,0)</f>
        <v>0</v>
      </c>
      <c r="CZ48" s="394">
        <f t="shared" si="743"/>
        <v>0</v>
      </c>
      <c r="DA48" s="394">
        <f t="shared" si="743"/>
        <v>0</v>
      </c>
      <c r="DB48" s="394">
        <f t="shared" si="743"/>
        <v>0</v>
      </c>
      <c r="DC48" s="394">
        <f t="shared" si="743"/>
        <v>0</v>
      </c>
      <c r="DD48" s="394">
        <f t="shared" si="743"/>
        <v>0</v>
      </c>
      <c r="DE48" s="394">
        <f t="shared" si="743"/>
        <v>0</v>
      </c>
      <c r="DF48" s="394">
        <f t="shared" si="743"/>
        <v>0</v>
      </c>
      <c r="DG48" s="394">
        <f t="shared" si="743"/>
        <v>0</v>
      </c>
      <c r="DH48" s="395">
        <f t="shared" si="743"/>
        <v>0</v>
      </c>
      <c r="DI48" s="443">
        <f>DB48+DF48+DH48</f>
        <v>0</v>
      </c>
      <c r="DJ48" s="443">
        <f t="shared" ref="DJ48" si="744">CZ48+DD48</f>
        <v>0</v>
      </c>
      <c r="DK48" s="399">
        <f>IF(CE48=0,1,0)</f>
        <v>1</v>
      </c>
      <c r="DL48" s="399">
        <f>IFERROR(IF($AF48="N",AH48+AJ48+AL48+AN48,AF48+AH48+AJ48+AL48+AN48),0)*$DK48</f>
        <v>0</v>
      </c>
      <c r="DM48" s="399">
        <f>(AG48+AI48+AK48+AM48+AO48)*$DK48</f>
        <v>0</v>
      </c>
      <c r="DN48" s="399">
        <f>AS48+AW48+AY48-CW48</f>
        <v>0</v>
      </c>
      <c r="DO48" s="399">
        <f>BC48+BG48+BI48-DI48</f>
        <v>0</v>
      </c>
      <c r="DP48" s="399">
        <f>DN48+DO48</f>
        <v>0</v>
      </c>
      <c r="DQ48" s="494" t="str">
        <f>IF(OR(F48=vstupy!B$40,F48=vstupy!B$41,F48=vstupy!B$42,),"0","1")</f>
        <v>0</v>
      </c>
      <c r="DR48" s="396">
        <f>IF($DQ48="1",AQ48,"0")+CF48</f>
        <v>0</v>
      </c>
      <c r="DS48" s="394">
        <f>IF($DQ48="1",AS48,"0")+CG48</f>
        <v>0</v>
      </c>
      <c r="DT48" s="394">
        <f>IF($DQ48="1",AU48,"0")+CH48</f>
        <v>0</v>
      </c>
      <c r="DU48" s="394">
        <f>IF($DQ48="1",AW48,"0")+CI48</f>
        <v>0</v>
      </c>
      <c r="DV48" s="395">
        <f>IF($DQ48="1",AY48,"0")+CJ48</f>
        <v>0</v>
      </c>
      <c r="DW48" s="496">
        <f t="shared" ref="DW48" si="745">SUM(DR48:DV50)</f>
        <v>0</v>
      </c>
      <c r="DX48" s="396" t="str">
        <f t="shared" ref="DX48" si="746">IF($DQ48="1",BA48,"0")</f>
        <v>0</v>
      </c>
      <c r="DY48" s="394" t="str">
        <f t="shared" ref="DY48" si="747">IF($DQ48="1",BC48,"0")</f>
        <v>0</v>
      </c>
      <c r="DZ48" s="394" t="str">
        <f t="shared" ref="DZ48" si="748">IF($DQ48="1",BE48,"0")</f>
        <v>0</v>
      </c>
      <c r="EA48" s="394" t="str">
        <f>IF($DQ48="1",BG48,"0")</f>
        <v>0</v>
      </c>
      <c r="EB48" s="395" t="str">
        <f>IF($DQ48="1",BI48,"0")</f>
        <v>0</v>
      </c>
      <c r="EC48" s="496">
        <f t="shared" ref="EC48" si="749">SUM(DX48:EB50)</f>
        <v>0</v>
      </c>
      <c r="ED48" s="499">
        <f>EC48+DW48</f>
        <v>0</v>
      </c>
    </row>
    <row r="49" spans="1:134" s="19" customFormat="1" ht="12.6" customHeight="1" x14ac:dyDescent="0.2">
      <c r="B49" s="579"/>
      <c r="C49" s="606"/>
      <c r="D49" s="606"/>
      <c r="E49" s="606"/>
      <c r="F49" s="596"/>
      <c r="G49" s="581"/>
      <c r="H49" s="597"/>
      <c r="I49" s="597"/>
      <c r="J49" s="598"/>
      <c r="K49" s="596"/>
      <c r="L49" s="584"/>
      <c r="M49" s="607"/>
      <c r="N49" s="596"/>
      <c r="O49" s="584"/>
      <c r="P49" s="584"/>
      <c r="Q49" s="587"/>
      <c r="R49" s="588"/>
      <c r="S49" s="584"/>
      <c r="T49" s="590"/>
      <c r="U49" s="587"/>
      <c r="V49" s="588"/>
      <c r="W49" s="584"/>
      <c r="X49" s="591" t="s">
        <v>157</v>
      </c>
      <c r="Y49" s="592" t="s">
        <v>152</v>
      </c>
      <c r="Z49" s="593">
        <f>VLOOKUP($X49,vstupy!$B$18:$F$31,MATCH($Y49,vstupy!$B$17:$F$17,0),0)</f>
        <v>0</v>
      </c>
      <c r="AA49" s="594" t="s">
        <v>158</v>
      </c>
      <c r="AB49" s="593">
        <f>VLOOKUP($AA49,vstupy!$B$34:$C$36,2,FALSE)</f>
        <v>0</v>
      </c>
      <c r="AC49" s="593">
        <f t="shared" si="520"/>
        <v>0</v>
      </c>
      <c r="AD49" s="600"/>
      <c r="AE49" s="475"/>
      <c r="AF49" s="396"/>
      <c r="AG49" s="450"/>
      <c r="AH49" s="450"/>
      <c r="AI49" s="450"/>
      <c r="AJ49" s="450"/>
      <c r="AK49" s="450"/>
      <c r="AL49" s="450"/>
      <c r="AM49" s="470"/>
      <c r="AN49" s="450"/>
      <c r="AO49" s="472"/>
      <c r="AP49" s="396"/>
      <c r="AQ49" s="394"/>
      <c r="AR49" s="394"/>
      <c r="AS49" s="394"/>
      <c r="AT49" s="394"/>
      <c r="AU49" s="394"/>
      <c r="AV49" s="394"/>
      <c r="AW49" s="394"/>
      <c r="AX49" s="394"/>
      <c r="AY49" s="394"/>
      <c r="AZ49" s="394"/>
      <c r="BA49" s="394"/>
      <c r="BB49" s="394"/>
      <c r="BC49" s="394"/>
      <c r="BD49" s="394"/>
      <c r="BE49" s="394"/>
      <c r="BF49" s="394"/>
      <c r="BG49" s="394"/>
      <c r="BH49" s="394"/>
      <c r="BI49" s="432"/>
      <c r="BJ49" s="378"/>
      <c r="BK49" s="396"/>
      <c r="BL49" s="394"/>
      <c r="BM49" s="394"/>
      <c r="BN49" s="394"/>
      <c r="BO49" s="394"/>
      <c r="BP49" s="394"/>
      <c r="BQ49" s="394"/>
      <c r="BR49" s="394"/>
      <c r="BS49" s="394"/>
      <c r="BT49" s="395"/>
      <c r="BU49" s="396"/>
      <c r="BV49" s="394"/>
      <c r="BW49" s="394"/>
      <c r="BX49" s="394"/>
      <c r="BY49" s="394"/>
      <c r="BZ49" s="394"/>
      <c r="CA49" s="394"/>
      <c r="CB49" s="394"/>
      <c r="CC49" s="394"/>
      <c r="CD49" s="395"/>
      <c r="CE49" s="392"/>
      <c r="CF49" s="396"/>
      <c r="CG49" s="394"/>
      <c r="CH49" s="394"/>
      <c r="CI49" s="394"/>
      <c r="CJ49" s="395"/>
      <c r="CK49" s="393"/>
      <c r="CL49" s="390"/>
      <c r="CM49" s="396"/>
      <c r="CN49" s="394"/>
      <c r="CO49" s="394"/>
      <c r="CP49" s="394"/>
      <c r="CQ49" s="394"/>
      <c r="CR49" s="394"/>
      <c r="CS49" s="394"/>
      <c r="CT49" s="394"/>
      <c r="CU49" s="394"/>
      <c r="CV49" s="395"/>
      <c r="CW49" s="378"/>
      <c r="CX49" s="378"/>
      <c r="CY49" s="396"/>
      <c r="CZ49" s="394"/>
      <c r="DA49" s="394"/>
      <c r="DB49" s="394"/>
      <c r="DC49" s="394"/>
      <c r="DD49" s="394"/>
      <c r="DE49" s="394"/>
      <c r="DF49" s="394"/>
      <c r="DG49" s="394"/>
      <c r="DH49" s="395"/>
      <c r="DI49" s="443"/>
      <c r="DJ49" s="443"/>
      <c r="DK49" s="399"/>
      <c r="DL49" s="399"/>
      <c r="DM49" s="399"/>
      <c r="DN49" s="399"/>
      <c r="DO49" s="399"/>
      <c r="DP49" s="399"/>
      <c r="DQ49" s="494"/>
      <c r="DR49" s="396"/>
      <c r="DS49" s="394"/>
      <c r="DT49" s="394"/>
      <c r="DU49" s="394"/>
      <c r="DV49" s="395"/>
      <c r="DW49" s="496"/>
      <c r="DX49" s="396"/>
      <c r="DY49" s="394"/>
      <c r="DZ49" s="394"/>
      <c r="EA49" s="394"/>
      <c r="EB49" s="395"/>
      <c r="EC49" s="496"/>
      <c r="ED49" s="499"/>
    </row>
    <row r="50" spans="1:134" s="19" customFormat="1" ht="12.6" customHeight="1" x14ac:dyDescent="0.2">
      <c r="B50" s="579"/>
      <c r="C50" s="606"/>
      <c r="D50" s="606"/>
      <c r="E50" s="606"/>
      <c r="F50" s="601"/>
      <c r="G50" s="581"/>
      <c r="H50" s="602"/>
      <c r="I50" s="602"/>
      <c r="J50" s="603"/>
      <c r="K50" s="601"/>
      <c r="L50" s="584"/>
      <c r="M50" s="607"/>
      <c r="N50" s="601"/>
      <c r="O50" s="584"/>
      <c r="P50" s="584"/>
      <c r="Q50" s="587"/>
      <c r="R50" s="588"/>
      <c r="S50" s="584"/>
      <c r="T50" s="590"/>
      <c r="U50" s="587"/>
      <c r="V50" s="588"/>
      <c r="W50" s="584"/>
      <c r="X50" s="591" t="s">
        <v>157</v>
      </c>
      <c r="Y50" s="592" t="s">
        <v>152</v>
      </c>
      <c r="Z50" s="593">
        <f>VLOOKUP($X50,vstupy!$B$18:$F$31,MATCH($Y50,vstupy!$B$17:$F$17,0),0)</f>
        <v>0</v>
      </c>
      <c r="AA50" s="594" t="s">
        <v>158</v>
      </c>
      <c r="AB50" s="593">
        <f>VLOOKUP($AA50,vstupy!$B$34:$C$36,2,FALSE)</f>
        <v>0</v>
      </c>
      <c r="AC50" s="593">
        <f t="shared" si="520"/>
        <v>0</v>
      </c>
      <c r="AD50" s="605"/>
      <c r="AE50" s="476"/>
      <c r="AF50" s="396"/>
      <c r="AG50" s="450"/>
      <c r="AH50" s="450"/>
      <c r="AI50" s="450"/>
      <c r="AJ50" s="450"/>
      <c r="AK50" s="450"/>
      <c r="AL50" s="450"/>
      <c r="AM50" s="452"/>
      <c r="AN50" s="450"/>
      <c r="AO50" s="472"/>
      <c r="AP50" s="396"/>
      <c r="AQ50" s="394"/>
      <c r="AR50" s="394"/>
      <c r="AS50" s="394"/>
      <c r="AT50" s="394"/>
      <c r="AU50" s="394"/>
      <c r="AV50" s="394"/>
      <c r="AW50" s="394"/>
      <c r="AX50" s="394"/>
      <c r="AY50" s="394"/>
      <c r="AZ50" s="394"/>
      <c r="BA50" s="394"/>
      <c r="BB50" s="394"/>
      <c r="BC50" s="394"/>
      <c r="BD50" s="394"/>
      <c r="BE50" s="394"/>
      <c r="BF50" s="394"/>
      <c r="BG50" s="394"/>
      <c r="BH50" s="394"/>
      <c r="BI50" s="432"/>
      <c r="BJ50" s="378"/>
      <c r="BK50" s="396"/>
      <c r="BL50" s="394"/>
      <c r="BM50" s="394"/>
      <c r="BN50" s="394"/>
      <c r="BO50" s="394"/>
      <c r="BP50" s="394"/>
      <c r="BQ50" s="394"/>
      <c r="BR50" s="394"/>
      <c r="BS50" s="394"/>
      <c r="BT50" s="395"/>
      <c r="BU50" s="396"/>
      <c r="BV50" s="394"/>
      <c r="BW50" s="394"/>
      <c r="BX50" s="394"/>
      <c r="BY50" s="394"/>
      <c r="BZ50" s="394"/>
      <c r="CA50" s="394"/>
      <c r="CB50" s="394"/>
      <c r="CC50" s="394"/>
      <c r="CD50" s="395"/>
      <c r="CE50" s="392"/>
      <c r="CF50" s="396"/>
      <c r="CG50" s="394"/>
      <c r="CH50" s="394"/>
      <c r="CI50" s="394"/>
      <c r="CJ50" s="395"/>
      <c r="CK50" s="393"/>
      <c r="CL50" s="391"/>
      <c r="CM50" s="396"/>
      <c r="CN50" s="394"/>
      <c r="CO50" s="394"/>
      <c r="CP50" s="394"/>
      <c r="CQ50" s="394"/>
      <c r="CR50" s="394"/>
      <c r="CS50" s="394"/>
      <c r="CT50" s="394"/>
      <c r="CU50" s="394"/>
      <c r="CV50" s="395"/>
      <c r="CW50" s="378"/>
      <c r="CX50" s="378"/>
      <c r="CY50" s="396"/>
      <c r="CZ50" s="394"/>
      <c r="DA50" s="394"/>
      <c r="DB50" s="394"/>
      <c r="DC50" s="394"/>
      <c r="DD50" s="394"/>
      <c r="DE50" s="394"/>
      <c r="DF50" s="394"/>
      <c r="DG50" s="394"/>
      <c r="DH50" s="395"/>
      <c r="DI50" s="443"/>
      <c r="DJ50" s="443"/>
      <c r="DK50" s="399"/>
      <c r="DL50" s="399"/>
      <c r="DM50" s="399"/>
      <c r="DN50" s="399"/>
      <c r="DO50" s="399"/>
      <c r="DP50" s="399"/>
      <c r="DQ50" s="494"/>
      <c r="DR50" s="396"/>
      <c r="DS50" s="394"/>
      <c r="DT50" s="394"/>
      <c r="DU50" s="394"/>
      <c r="DV50" s="395"/>
      <c r="DW50" s="496"/>
      <c r="DX50" s="396"/>
      <c r="DY50" s="394"/>
      <c r="DZ50" s="394"/>
      <c r="EA50" s="394"/>
      <c r="EB50" s="395"/>
      <c r="EC50" s="496"/>
      <c r="ED50" s="499"/>
    </row>
    <row r="51" spans="1:134" ht="12.6" customHeight="1" x14ac:dyDescent="0.2">
      <c r="B51" s="464">
        <f t="shared" ref="B51" si="750">B48+1</f>
        <v>15</v>
      </c>
      <c r="C51" s="465"/>
      <c r="D51" s="465"/>
      <c r="E51" s="465"/>
      <c r="F51" s="405" t="s">
        <v>212</v>
      </c>
      <c r="G51" s="461"/>
      <c r="H51" s="386" t="str">
        <f t="shared" ref="H51" si="751">IF($F51="3e)  Skoršia transpozícia  - zavedenie transpozície pred termínom ktorý určuje smernica EÚ. "," ","")</f>
        <v/>
      </c>
      <c r="I51" s="386" t="str">
        <f t="shared" ref="I51" si="752">IF($F51="3e)  Skoršia transpozícia  - zavedenie transpozície pred termínom ktorý určuje smernica EÚ. ",$H51,"NA")</f>
        <v>NA</v>
      </c>
      <c r="J51" s="408">
        <f>IF(I51&gt;12,1,I51/12)</f>
        <v>1</v>
      </c>
      <c r="K51" s="405"/>
      <c r="L51" s="415"/>
      <c r="M51" s="462">
        <f>IF(L51="N",0,L51)</f>
        <v>0</v>
      </c>
      <c r="N51" s="405" t="s">
        <v>212</v>
      </c>
      <c r="O51" s="415"/>
      <c r="P51" s="415"/>
      <c r="Q51" s="420" t="s">
        <v>36</v>
      </c>
      <c r="R51" s="413">
        <f>VLOOKUP(Q51,vstupy!$B$3:$C$15,2,FALSE)</f>
        <v>0</v>
      </c>
      <c r="S51" s="415"/>
      <c r="T51" s="416"/>
      <c r="U51" s="420" t="s">
        <v>36</v>
      </c>
      <c r="V51" s="413">
        <f>VLOOKUP(U51,vstupy!$B$3:$C$15,2,FALSE)</f>
        <v>0</v>
      </c>
      <c r="W51" s="415"/>
      <c r="X51" s="194" t="s">
        <v>157</v>
      </c>
      <c r="Y51" s="208" t="s">
        <v>152</v>
      </c>
      <c r="Z51" s="205">
        <f>VLOOKUP($X51,vstupy!$B$18:$F$31,MATCH($Y51,vstupy!$B$17:$F$17,0),0)</f>
        <v>0</v>
      </c>
      <c r="AA51" s="133" t="s">
        <v>158</v>
      </c>
      <c r="AB51" s="205">
        <f>VLOOKUP($AA51,vstupy!$B$34:$C$36,2,FALSE)</f>
        <v>0</v>
      </c>
      <c r="AC51" s="205">
        <f t="shared" si="520"/>
        <v>0</v>
      </c>
      <c r="AD51" s="453" t="s">
        <v>36</v>
      </c>
      <c r="AE51" s="474">
        <f>VLOOKUP(AD51,vstupy!$B$3:$C$15,2,FALSE)</f>
        <v>0</v>
      </c>
      <c r="AF51" s="473" t="str">
        <f>IFERROR(IF(M51=0,"N",O51/L51*J51),0)</f>
        <v>N</v>
      </c>
      <c r="AG51" s="452">
        <f>O51*J51</f>
        <v>0</v>
      </c>
      <c r="AH51" s="456">
        <f t="shared" ref="AH51" si="753">P51*R51*J51</f>
        <v>0</v>
      </c>
      <c r="AI51" s="452">
        <f t="shared" ref="AI51" si="754">IFERROR(AH51*M51,0)</f>
        <v>0</v>
      </c>
      <c r="AJ51" s="456" t="str">
        <f t="shared" si="177"/>
        <v>N</v>
      </c>
      <c r="AK51" s="452">
        <f t="shared" ref="AK51" si="755">S51*J51</f>
        <v>0</v>
      </c>
      <c r="AL51" s="452">
        <f>T51*V51*J51</f>
        <v>0</v>
      </c>
      <c r="AM51" s="466">
        <f t="shared" ref="AM51" si="756">IFERROR(AL51*M51,0)</f>
        <v>0</v>
      </c>
      <c r="AN51" s="452">
        <f t="shared" ref="AN51" si="757">IF(W51&gt;0,IF(AE51&gt;0,($G$5/160)*(W51/60)*AE51*J51,0),IF(AE51&gt;0,($G$5/160)*((AC51+AC52+AC53)/60)*AE51*J51,0))</f>
        <v>0</v>
      </c>
      <c r="AO51" s="471">
        <f>IFERROR(AN51*M51,0)</f>
        <v>0</v>
      </c>
      <c r="AP51" s="396">
        <f t="shared" ref="AP51" si="758">IF($N51="In (zvyšuje náklady)",AF51,0)</f>
        <v>0</v>
      </c>
      <c r="AQ51" s="394">
        <f t="shared" ref="AQ51" si="759">IF($N51="In (zvyšuje náklady)",AG51,0)</f>
        <v>0</v>
      </c>
      <c r="AR51" s="394">
        <f t="shared" ref="AR51" si="760">IF($N51="In (zvyšuje náklady)",AH51,0)</f>
        <v>0</v>
      </c>
      <c r="AS51" s="394">
        <f t="shared" ref="AS51" si="761">IF($N51="In (zvyšuje náklady)",AI51,0)</f>
        <v>0</v>
      </c>
      <c r="AT51" s="394">
        <f t="shared" ref="AT51" si="762">IF($N51="In (zvyšuje náklady)",AJ51,0)</f>
        <v>0</v>
      </c>
      <c r="AU51" s="394">
        <f t="shared" ref="AU51" si="763">IF($N51="In (zvyšuje náklady)",AK51,0)</f>
        <v>0</v>
      </c>
      <c r="AV51" s="394">
        <f t="shared" ref="AV51" si="764">IF($N51="In (zvyšuje náklady)",AL51,0)</f>
        <v>0</v>
      </c>
      <c r="AW51" s="394">
        <f t="shared" ref="AW51" si="765">IF($N51="In (zvyšuje náklady)",AM51,0)</f>
        <v>0</v>
      </c>
      <c r="AX51" s="394">
        <f t="shared" ref="AX51" si="766">IF($N51="In (zvyšuje náklady)",AN51,0)</f>
        <v>0</v>
      </c>
      <c r="AY51" s="394">
        <f t="shared" ref="AY51" si="767">IF($N51="In (zvyšuje náklady)",AO51,0)</f>
        <v>0</v>
      </c>
      <c r="AZ51" s="394" t="str">
        <f t="shared" ref="AZ51" si="768">IF($N51="Out (znižuje náklady)",AF51,"0")</f>
        <v>0</v>
      </c>
      <c r="BA51" s="394" t="str">
        <f t="shared" ref="BA51" si="769">IF($N51="Out (znižuje náklady)",AG51,"0")</f>
        <v>0</v>
      </c>
      <c r="BB51" s="394" t="str">
        <f t="shared" ref="BB51" si="770">IF($N51="Out (znižuje náklady)",AH51,"0")</f>
        <v>0</v>
      </c>
      <c r="BC51" s="394" t="str">
        <f t="shared" ref="BC51" si="771">IF($N51="Out (znižuje náklady)",AI51,"0")</f>
        <v>0</v>
      </c>
      <c r="BD51" s="394" t="str">
        <f t="shared" ref="BD51" si="772">IF($N51="Out (znižuje náklady)",AJ51,"0")</f>
        <v>0</v>
      </c>
      <c r="BE51" s="394" t="str">
        <f t="shared" ref="BE51" si="773">IF($N51="Out (znižuje náklady)",AK51,"0")</f>
        <v>0</v>
      </c>
      <c r="BF51" s="394" t="str">
        <f t="shared" ref="BF51" si="774">IF($N51="Out (znižuje náklady)",AL51,"0")</f>
        <v>0</v>
      </c>
      <c r="BG51" s="394" t="str">
        <f t="shared" ref="BG51" si="775">IF($N51="Out (znižuje náklady)",AM51,"0")</f>
        <v>0</v>
      </c>
      <c r="BH51" s="394" t="str">
        <f t="shared" ref="BH51" si="776">IF($N51="Out (znižuje náklady)",AN51,"0")</f>
        <v>0</v>
      </c>
      <c r="BI51" s="432" t="str">
        <f t="shared" ref="BI51" si="777">IF($N51="Out (znižuje náklady)",AO51,"0")</f>
        <v>0</v>
      </c>
      <c r="BJ51" s="378">
        <f>IF(F51=vstupy!$B$47,0,1)</f>
        <v>1</v>
      </c>
      <c r="BK51" s="396">
        <f t="shared" ref="BK51" si="778">$BJ51*AP51</f>
        <v>0</v>
      </c>
      <c r="BL51" s="394">
        <f t="shared" ref="BL51" si="779">$BJ51*AQ51</f>
        <v>0</v>
      </c>
      <c r="BM51" s="394">
        <f t="shared" ref="BM51" si="780">$BJ51*AR51</f>
        <v>0</v>
      </c>
      <c r="BN51" s="394">
        <f t="shared" ref="BN51" si="781">$BJ51*AS51</f>
        <v>0</v>
      </c>
      <c r="BO51" s="394">
        <f t="shared" ref="BO51" si="782">$BJ51*AT51</f>
        <v>0</v>
      </c>
      <c r="BP51" s="394">
        <f t="shared" ref="BP51" si="783">$BJ51*AU51</f>
        <v>0</v>
      </c>
      <c r="BQ51" s="394">
        <f t="shared" ref="BQ51" si="784">$BJ51*AV51</f>
        <v>0</v>
      </c>
      <c r="BR51" s="394">
        <f t="shared" ref="BR51" si="785">$BJ51*AW51</f>
        <v>0</v>
      </c>
      <c r="BS51" s="394">
        <f t="shared" ref="BS51" si="786">$BJ51*AX51</f>
        <v>0</v>
      </c>
      <c r="BT51" s="395">
        <f t="shared" ref="BT51" si="787">$BJ51*AY51</f>
        <v>0</v>
      </c>
      <c r="BU51" s="396">
        <f t="shared" ref="BU51" si="788">$BJ51*AZ51</f>
        <v>0</v>
      </c>
      <c r="BV51" s="394">
        <f t="shared" ref="BV51" si="789">$BJ51*BA51</f>
        <v>0</v>
      </c>
      <c r="BW51" s="394">
        <f t="shared" ref="BW51" si="790">$BJ51*BB51</f>
        <v>0</v>
      </c>
      <c r="BX51" s="394">
        <f t="shared" ref="BX51" si="791">$BJ51*BC51</f>
        <v>0</v>
      </c>
      <c r="BY51" s="394">
        <f t="shared" ref="BY51" si="792">$BJ51*BD51</f>
        <v>0</v>
      </c>
      <c r="BZ51" s="394">
        <f t="shared" ref="BZ51" si="793">$BJ51*BE51</f>
        <v>0</v>
      </c>
      <c r="CA51" s="394">
        <f t="shared" ref="CA51" si="794">$BJ51*BF51</f>
        <v>0</v>
      </c>
      <c r="CB51" s="394">
        <f t="shared" ref="CB51" si="795">$BJ51*BG51</f>
        <v>0</v>
      </c>
      <c r="CC51" s="394">
        <f t="shared" ref="CC51" si="796">$BJ51*BH51</f>
        <v>0</v>
      </c>
      <c r="CD51" s="395">
        <f t="shared" ref="CD51" si="797">$BJ51*BI51</f>
        <v>0</v>
      </c>
      <c r="CE51" s="392">
        <f>IF(N51="Nemení sa",1,0)</f>
        <v>0</v>
      </c>
      <c r="CF51" s="396">
        <f>AG51*$CE51</f>
        <v>0</v>
      </c>
      <c r="CG51" s="394">
        <f>AI51*$CE51</f>
        <v>0</v>
      </c>
      <c r="CH51" s="394">
        <f>AK51*$CE51</f>
        <v>0</v>
      </c>
      <c r="CI51" s="394">
        <f>AM51*$CE51</f>
        <v>0</v>
      </c>
      <c r="CJ51" s="395">
        <f>AO51*$CE51</f>
        <v>0</v>
      </c>
      <c r="CK51" s="393">
        <f t="shared" ref="CK51" si="798">SUM(CF51:CJ53)</f>
        <v>0</v>
      </c>
      <c r="CL51" s="389">
        <f>IF(F51=vstupy!B$42,"1",0)</f>
        <v>0</v>
      </c>
      <c r="CM51" s="396">
        <f t="shared" ref="CM51:CV51" si="799">IF($CL51="1",AP51,0)</f>
        <v>0</v>
      </c>
      <c r="CN51" s="394">
        <f t="shared" si="799"/>
        <v>0</v>
      </c>
      <c r="CO51" s="394">
        <f t="shared" si="799"/>
        <v>0</v>
      </c>
      <c r="CP51" s="394">
        <f t="shared" si="799"/>
        <v>0</v>
      </c>
      <c r="CQ51" s="394">
        <f t="shared" si="799"/>
        <v>0</v>
      </c>
      <c r="CR51" s="394">
        <f t="shared" si="799"/>
        <v>0</v>
      </c>
      <c r="CS51" s="394">
        <f t="shared" si="799"/>
        <v>0</v>
      </c>
      <c r="CT51" s="394">
        <f t="shared" si="799"/>
        <v>0</v>
      </c>
      <c r="CU51" s="394">
        <f t="shared" si="799"/>
        <v>0</v>
      </c>
      <c r="CV51" s="395">
        <f t="shared" si="799"/>
        <v>0</v>
      </c>
      <c r="CW51" s="378">
        <f>CP51+CT51+CV51</f>
        <v>0</v>
      </c>
      <c r="CX51" s="378">
        <f t="shared" ref="CX51" si="800">CN51+CR51</f>
        <v>0</v>
      </c>
      <c r="CY51" s="396">
        <f t="shared" ref="CY51:DH51" si="801">IF($CL51="1",AZ51,0)</f>
        <v>0</v>
      </c>
      <c r="CZ51" s="394">
        <f t="shared" si="801"/>
        <v>0</v>
      </c>
      <c r="DA51" s="394">
        <f t="shared" si="801"/>
        <v>0</v>
      </c>
      <c r="DB51" s="394">
        <f t="shared" si="801"/>
        <v>0</v>
      </c>
      <c r="DC51" s="394">
        <f t="shared" si="801"/>
        <v>0</v>
      </c>
      <c r="DD51" s="394">
        <f t="shared" si="801"/>
        <v>0</v>
      </c>
      <c r="DE51" s="394">
        <f t="shared" si="801"/>
        <v>0</v>
      </c>
      <c r="DF51" s="394">
        <f t="shared" si="801"/>
        <v>0</v>
      </c>
      <c r="DG51" s="394">
        <f t="shared" si="801"/>
        <v>0</v>
      </c>
      <c r="DH51" s="395">
        <f t="shared" si="801"/>
        <v>0</v>
      </c>
      <c r="DI51" s="443">
        <f>DB51+DF51+DH51</f>
        <v>0</v>
      </c>
      <c r="DJ51" s="443">
        <f t="shared" ref="DJ51" si="802">CZ51+DD51</f>
        <v>0</v>
      </c>
      <c r="DK51" s="399">
        <f>IF(CE51=0,1,0)</f>
        <v>1</v>
      </c>
      <c r="DL51" s="399">
        <f>IFERROR(IF($AF51="N",AH51+AJ51+AL51+AN51,AF51+AH51+AJ51+AL51+AN51),0)*$DK51</f>
        <v>0</v>
      </c>
      <c r="DM51" s="399">
        <f>(AG51+AI51+AK51+AM51+AO51)*$DK51</f>
        <v>0</v>
      </c>
      <c r="DN51" s="399">
        <f>AS51+AW51+AY51-CW51</f>
        <v>0</v>
      </c>
      <c r="DO51" s="399">
        <f>BC51+BG51+BI51-DI51</f>
        <v>0</v>
      </c>
      <c r="DP51" s="399">
        <f>DN51+DO51</f>
        <v>0</v>
      </c>
      <c r="DQ51" s="494" t="str">
        <f>IF(OR(F51=vstupy!B$40,F51=vstupy!B$41,F51=vstupy!B$42,),"0","1")</f>
        <v>0</v>
      </c>
      <c r="DR51" s="396">
        <f>IF($DQ51="1",AQ51,"0")+CF51</f>
        <v>0</v>
      </c>
      <c r="DS51" s="394">
        <f>IF($DQ51="1",AS51,"0")+CG51</f>
        <v>0</v>
      </c>
      <c r="DT51" s="394">
        <f>IF($DQ51="1",AU51,"0")+CH51</f>
        <v>0</v>
      </c>
      <c r="DU51" s="394">
        <f>IF($DQ51="1",AW51,"0")+CI51</f>
        <v>0</v>
      </c>
      <c r="DV51" s="395">
        <f>IF($DQ51="1",AY51,"0")+CJ51</f>
        <v>0</v>
      </c>
      <c r="DW51" s="496">
        <f t="shared" ref="DW51" si="803">SUM(DR51:DV53)</f>
        <v>0</v>
      </c>
      <c r="DX51" s="396" t="str">
        <f t="shared" ref="DX51" si="804">IF($DQ51="1",BA51,"0")</f>
        <v>0</v>
      </c>
      <c r="DY51" s="394" t="str">
        <f t="shared" ref="DY51" si="805">IF($DQ51="1",BC51,"0")</f>
        <v>0</v>
      </c>
      <c r="DZ51" s="394" t="str">
        <f t="shared" ref="DZ51" si="806">IF($DQ51="1",BE51,"0")</f>
        <v>0</v>
      </c>
      <c r="EA51" s="394" t="str">
        <f>IF($DQ51="1",BG51,"0")</f>
        <v>0</v>
      </c>
      <c r="EB51" s="395" t="str">
        <f>IF($DQ51="1",BI51,"0")</f>
        <v>0</v>
      </c>
      <c r="EC51" s="496">
        <f t="shared" ref="EC51" si="807">SUM(DX51:EB53)</f>
        <v>0</v>
      </c>
      <c r="ED51" s="499">
        <f>EC51+DW51</f>
        <v>0</v>
      </c>
    </row>
    <row r="52" spans="1:134" ht="12.6" customHeight="1" x14ac:dyDescent="0.2">
      <c r="B52" s="464"/>
      <c r="C52" s="465"/>
      <c r="D52" s="465"/>
      <c r="E52" s="465"/>
      <c r="F52" s="406"/>
      <c r="G52" s="461"/>
      <c r="H52" s="387"/>
      <c r="I52" s="387"/>
      <c r="J52" s="409"/>
      <c r="K52" s="406"/>
      <c r="L52" s="415"/>
      <c r="M52" s="462"/>
      <c r="N52" s="406"/>
      <c r="O52" s="415"/>
      <c r="P52" s="415"/>
      <c r="Q52" s="420"/>
      <c r="R52" s="413"/>
      <c r="S52" s="415"/>
      <c r="T52" s="416"/>
      <c r="U52" s="420"/>
      <c r="V52" s="413"/>
      <c r="W52" s="415"/>
      <c r="X52" s="194" t="s">
        <v>157</v>
      </c>
      <c r="Y52" s="208" t="s">
        <v>152</v>
      </c>
      <c r="Z52" s="205">
        <f>VLOOKUP($X52,vstupy!$B$18:$F$31,MATCH($Y52,vstupy!$B$17:$F$17,0),0)</f>
        <v>0</v>
      </c>
      <c r="AA52" s="133" t="s">
        <v>158</v>
      </c>
      <c r="AB52" s="205">
        <f>VLOOKUP($AA52,vstupy!$B$34:$C$36,2,FALSE)</f>
        <v>0</v>
      </c>
      <c r="AC52" s="205">
        <f t="shared" si="520"/>
        <v>0</v>
      </c>
      <c r="AD52" s="454"/>
      <c r="AE52" s="475"/>
      <c r="AF52" s="396"/>
      <c r="AG52" s="450"/>
      <c r="AH52" s="450"/>
      <c r="AI52" s="450"/>
      <c r="AJ52" s="450"/>
      <c r="AK52" s="450"/>
      <c r="AL52" s="450"/>
      <c r="AM52" s="470"/>
      <c r="AN52" s="450"/>
      <c r="AO52" s="472"/>
      <c r="AP52" s="396"/>
      <c r="AQ52" s="394"/>
      <c r="AR52" s="394"/>
      <c r="AS52" s="394"/>
      <c r="AT52" s="394"/>
      <c r="AU52" s="394"/>
      <c r="AV52" s="394"/>
      <c r="AW52" s="394"/>
      <c r="AX52" s="394"/>
      <c r="AY52" s="394"/>
      <c r="AZ52" s="394"/>
      <c r="BA52" s="394"/>
      <c r="BB52" s="394"/>
      <c r="BC52" s="394"/>
      <c r="BD52" s="394"/>
      <c r="BE52" s="394"/>
      <c r="BF52" s="394"/>
      <c r="BG52" s="394"/>
      <c r="BH52" s="394"/>
      <c r="BI52" s="432"/>
      <c r="BJ52" s="378"/>
      <c r="BK52" s="396"/>
      <c r="BL52" s="394"/>
      <c r="BM52" s="394"/>
      <c r="BN52" s="394"/>
      <c r="BO52" s="394"/>
      <c r="BP52" s="394"/>
      <c r="BQ52" s="394"/>
      <c r="BR52" s="394"/>
      <c r="BS52" s="394"/>
      <c r="BT52" s="395"/>
      <c r="BU52" s="396"/>
      <c r="BV52" s="394"/>
      <c r="BW52" s="394"/>
      <c r="BX52" s="394"/>
      <c r="BY52" s="394"/>
      <c r="BZ52" s="394"/>
      <c r="CA52" s="394"/>
      <c r="CB52" s="394"/>
      <c r="CC52" s="394"/>
      <c r="CD52" s="395"/>
      <c r="CE52" s="392"/>
      <c r="CF52" s="396"/>
      <c r="CG52" s="394"/>
      <c r="CH52" s="394"/>
      <c r="CI52" s="394"/>
      <c r="CJ52" s="395"/>
      <c r="CK52" s="393"/>
      <c r="CL52" s="390"/>
      <c r="CM52" s="396"/>
      <c r="CN52" s="394"/>
      <c r="CO52" s="394"/>
      <c r="CP52" s="394"/>
      <c r="CQ52" s="394"/>
      <c r="CR52" s="394"/>
      <c r="CS52" s="394"/>
      <c r="CT52" s="394"/>
      <c r="CU52" s="394"/>
      <c r="CV52" s="395"/>
      <c r="CW52" s="378"/>
      <c r="CX52" s="378"/>
      <c r="CY52" s="396"/>
      <c r="CZ52" s="394"/>
      <c r="DA52" s="394"/>
      <c r="DB52" s="394"/>
      <c r="DC52" s="394"/>
      <c r="DD52" s="394"/>
      <c r="DE52" s="394"/>
      <c r="DF52" s="394"/>
      <c r="DG52" s="394"/>
      <c r="DH52" s="395"/>
      <c r="DI52" s="443"/>
      <c r="DJ52" s="443"/>
      <c r="DK52" s="399"/>
      <c r="DL52" s="399"/>
      <c r="DM52" s="399"/>
      <c r="DN52" s="399"/>
      <c r="DO52" s="399"/>
      <c r="DP52" s="399"/>
      <c r="DQ52" s="494"/>
      <c r="DR52" s="396"/>
      <c r="DS52" s="394"/>
      <c r="DT52" s="394"/>
      <c r="DU52" s="394"/>
      <c r="DV52" s="395"/>
      <c r="DW52" s="496"/>
      <c r="DX52" s="396"/>
      <c r="DY52" s="394"/>
      <c r="DZ52" s="394"/>
      <c r="EA52" s="394"/>
      <c r="EB52" s="395"/>
      <c r="EC52" s="496"/>
      <c r="ED52" s="499"/>
    </row>
    <row r="53" spans="1:134" ht="12.6" customHeight="1" x14ac:dyDescent="0.2">
      <c r="B53" s="464"/>
      <c r="C53" s="465"/>
      <c r="D53" s="465"/>
      <c r="E53" s="465"/>
      <c r="F53" s="407"/>
      <c r="G53" s="461"/>
      <c r="H53" s="388"/>
      <c r="I53" s="388"/>
      <c r="J53" s="410"/>
      <c r="K53" s="407"/>
      <c r="L53" s="415"/>
      <c r="M53" s="462"/>
      <c r="N53" s="407"/>
      <c r="O53" s="415"/>
      <c r="P53" s="415"/>
      <c r="Q53" s="420"/>
      <c r="R53" s="413"/>
      <c r="S53" s="415"/>
      <c r="T53" s="416"/>
      <c r="U53" s="420"/>
      <c r="V53" s="413"/>
      <c r="W53" s="415"/>
      <c r="X53" s="194" t="s">
        <v>157</v>
      </c>
      <c r="Y53" s="208" t="s">
        <v>152</v>
      </c>
      <c r="Z53" s="205">
        <f>VLOOKUP($X53,vstupy!$B$18:$F$31,MATCH($Y53,vstupy!$B$17:$F$17,0),0)</f>
        <v>0</v>
      </c>
      <c r="AA53" s="133" t="s">
        <v>158</v>
      </c>
      <c r="AB53" s="205">
        <f>VLOOKUP($AA53,vstupy!$B$34:$C$36,2,FALSE)</f>
        <v>0</v>
      </c>
      <c r="AC53" s="205">
        <f t="shared" si="520"/>
        <v>0</v>
      </c>
      <c r="AD53" s="455"/>
      <c r="AE53" s="476"/>
      <c r="AF53" s="396"/>
      <c r="AG53" s="450"/>
      <c r="AH53" s="450"/>
      <c r="AI53" s="450"/>
      <c r="AJ53" s="450"/>
      <c r="AK53" s="450"/>
      <c r="AL53" s="450"/>
      <c r="AM53" s="452"/>
      <c r="AN53" s="450"/>
      <c r="AO53" s="472"/>
      <c r="AP53" s="396"/>
      <c r="AQ53" s="394"/>
      <c r="AR53" s="394"/>
      <c r="AS53" s="394"/>
      <c r="AT53" s="394"/>
      <c r="AU53" s="394"/>
      <c r="AV53" s="394"/>
      <c r="AW53" s="394"/>
      <c r="AX53" s="394"/>
      <c r="AY53" s="394"/>
      <c r="AZ53" s="394"/>
      <c r="BA53" s="394"/>
      <c r="BB53" s="394"/>
      <c r="BC53" s="394"/>
      <c r="BD53" s="394"/>
      <c r="BE53" s="394"/>
      <c r="BF53" s="394"/>
      <c r="BG53" s="394"/>
      <c r="BH53" s="394"/>
      <c r="BI53" s="432"/>
      <c r="BJ53" s="378"/>
      <c r="BK53" s="396"/>
      <c r="BL53" s="394"/>
      <c r="BM53" s="394"/>
      <c r="BN53" s="394"/>
      <c r="BO53" s="394"/>
      <c r="BP53" s="394"/>
      <c r="BQ53" s="394"/>
      <c r="BR53" s="394"/>
      <c r="BS53" s="394"/>
      <c r="BT53" s="395"/>
      <c r="BU53" s="396"/>
      <c r="BV53" s="394"/>
      <c r="BW53" s="394"/>
      <c r="BX53" s="394"/>
      <c r="BY53" s="394"/>
      <c r="BZ53" s="394"/>
      <c r="CA53" s="394"/>
      <c r="CB53" s="394"/>
      <c r="CC53" s="394"/>
      <c r="CD53" s="395"/>
      <c r="CE53" s="392"/>
      <c r="CF53" s="396"/>
      <c r="CG53" s="394"/>
      <c r="CH53" s="394"/>
      <c r="CI53" s="394"/>
      <c r="CJ53" s="395"/>
      <c r="CK53" s="393"/>
      <c r="CL53" s="391"/>
      <c r="CM53" s="396"/>
      <c r="CN53" s="394"/>
      <c r="CO53" s="394"/>
      <c r="CP53" s="394"/>
      <c r="CQ53" s="394"/>
      <c r="CR53" s="394"/>
      <c r="CS53" s="394"/>
      <c r="CT53" s="394"/>
      <c r="CU53" s="394"/>
      <c r="CV53" s="395"/>
      <c r="CW53" s="378"/>
      <c r="CX53" s="378"/>
      <c r="CY53" s="396"/>
      <c r="CZ53" s="394"/>
      <c r="DA53" s="394"/>
      <c r="DB53" s="394"/>
      <c r="DC53" s="394"/>
      <c r="DD53" s="394"/>
      <c r="DE53" s="394"/>
      <c r="DF53" s="394"/>
      <c r="DG53" s="394"/>
      <c r="DH53" s="395"/>
      <c r="DI53" s="443"/>
      <c r="DJ53" s="443"/>
      <c r="DK53" s="399"/>
      <c r="DL53" s="399"/>
      <c r="DM53" s="399"/>
      <c r="DN53" s="399"/>
      <c r="DO53" s="399"/>
      <c r="DP53" s="399"/>
      <c r="DQ53" s="494"/>
      <c r="DR53" s="396"/>
      <c r="DS53" s="394"/>
      <c r="DT53" s="394"/>
      <c r="DU53" s="394"/>
      <c r="DV53" s="395"/>
      <c r="DW53" s="496"/>
      <c r="DX53" s="396"/>
      <c r="DY53" s="394"/>
      <c r="DZ53" s="394"/>
      <c r="EA53" s="394"/>
      <c r="EB53" s="395"/>
      <c r="EC53" s="496"/>
      <c r="ED53" s="499"/>
    </row>
    <row r="54" spans="1:134" ht="12.6" customHeight="1" x14ac:dyDescent="0.2">
      <c r="A54" s="19"/>
      <c r="B54" s="579">
        <f t="shared" ref="B54" si="808">B51+1</f>
        <v>16</v>
      </c>
      <c r="C54" s="606"/>
      <c r="D54" s="606"/>
      <c r="E54" s="606"/>
      <c r="F54" s="580" t="s">
        <v>212</v>
      </c>
      <c r="G54" s="581"/>
      <c r="H54" s="582" t="str">
        <f t="shared" ref="H54" si="809">IF($F54="3e)  Skoršia transpozícia  - zavedenie transpozície pred termínom ktorý určuje smernica EÚ. "," ","")</f>
        <v/>
      </c>
      <c r="I54" s="582" t="str">
        <f t="shared" ref="I54" si="810">IF($F54="3e)  Skoršia transpozícia  - zavedenie transpozície pred termínom ktorý určuje smernica EÚ. ",$H54,"NA")</f>
        <v>NA</v>
      </c>
      <c r="J54" s="583">
        <f>IF(I54&gt;12,1,I54/12)</f>
        <v>1</v>
      </c>
      <c r="K54" s="580"/>
      <c r="L54" s="584"/>
      <c r="M54" s="607">
        <f>IF(L54="N",0,L54)</f>
        <v>0</v>
      </c>
      <c r="N54" s="580" t="s">
        <v>212</v>
      </c>
      <c r="O54" s="584"/>
      <c r="P54" s="584"/>
      <c r="Q54" s="587" t="s">
        <v>36</v>
      </c>
      <c r="R54" s="588">
        <f>VLOOKUP(Q54,vstupy!$B$3:$C$15,2,FALSE)</f>
        <v>0</v>
      </c>
      <c r="S54" s="584"/>
      <c r="T54" s="590"/>
      <c r="U54" s="587" t="s">
        <v>36</v>
      </c>
      <c r="V54" s="588">
        <f>VLOOKUP(U54,vstupy!$B$3:$C$15,2,FALSE)</f>
        <v>0</v>
      </c>
      <c r="W54" s="584"/>
      <c r="X54" s="591" t="s">
        <v>157</v>
      </c>
      <c r="Y54" s="592" t="s">
        <v>152</v>
      </c>
      <c r="Z54" s="593">
        <f>VLOOKUP($X54,vstupy!$B$18:$F$31,MATCH($Y54,vstupy!$B$17:$F$17,0),0)</f>
        <v>0</v>
      </c>
      <c r="AA54" s="594" t="s">
        <v>158</v>
      </c>
      <c r="AB54" s="593">
        <f>VLOOKUP($AA54,vstupy!$B$34:$C$36,2,FALSE)</f>
        <v>0</v>
      </c>
      <c r="AC54" s="593">
        <f t="shared" si="520"/>
        <v>0</v>
      </c>
      <c r="AD54" s="595" t="s">
        <v>36</v>
      </c>
      <c r="AE54" s="474">
        <f>VLOOKUP(AD54,vstupy!$B$3:$C$15,2,FALSE)</f>
        <v>0</v>
      </c>
      <c r="AF54" s="473" t="str">
        <f>IFERROR(IF(M54=0,"N",O54/L54*J54),0)</f>
        <v>N</v>
      </c>
      <c r="AG54" s="452">
        <f>O54*J54</f>
        <v>0</v>
      </c>
      <c r="AH54" s="456">
        <f t="shared" ref="AH54" si="811">P54*R54*J54</f>
        <v>0</v>
      </c>
      <c r="AI54" s="452">
        <f t="shared" ref="AI54" si="812">IFERROR(AH54*M54,0)</f>
        <v>0</v>
      </c>
      <c r="AJ54" s="456" t="str">
        <f t="shared" si="177"/>
        <v>N</v>
      </c>
      <c r="AK54" s="452">
        <f t="shared" ref="AK54" si="813">S54*J54</f>
        <v>0</v>
      </c>
      <c r="AL54" s="452">
        <f>T54*V54*J54</f>
        <v>0</v>
      </c>
      <c r="AM54" s="466">
        <f t="shared" ref="AM54" si="814">IFERROR(AL54*M54,0)</f>
        <v>0</v>
      </c>
      <c r="AN54" s="452">
        <f t="shared" ref="AN54" si="815">IF(W54&gt;0,IF(AE54&gt;0,($G$5/160)*(W54/60)*AE54*J54,0),IF(AE54&gt;0,($G$5/160)*((AC54+AC55+AC56)/60)*AE54*J54,0))</f>
        <v>0</v>
      </c>
      <c r="AO54" s="471">
        <f>IFERROR(AN54*M54,0)</f>
        <v>0</v>
      </c>
      <c r="AP54" s="396">
        <f t="shared" ref="AP54" si="816">IF($N54="In (zvyšuje náklady)",AF54,0)</f>
        <v>0</v>
      </c>
      <c r="AQ54" s="394">
        <f t="shared" ref="AQ54" si="817">IF($N54="In (zvyšuje náklady)",AG54,0)</f>
        <v>0</v>
      </c>
      <c r="AR54" s="394">
        <f t="shared" ref="AR54" si="818">IF($N54="In (zvyšuje náklady)",AH54,0)</f>
        <v>0</v>
      </c>
      <c r="AS54" s="394">
        <f t="shared" ref="AS54" si="819">IF($N54="In (zvyšuje náklady)",AI54,0)</f>
        <v>0</v>
      </c>
      <c r="AT54" s="394">
        <f t="shared" ref="AT54" si="820">IF($N54="In (zvyšuje náklady)",AJ54,0)</f>
        <v>0</v>
      </c>
      <c r="AU54" s="394">
        <f t="shared" ref="AU54" si="821">IF($N54="In (zvyšuje náklady)",AK54,0)</f>
        <v>0</v>
      </c>
      <c r="AV54" s="394">
        <f t="shared" ref="AV54" si="822">IF($N54="In (zvyšuje náklady)",AL54,0)</f>
        <v>0</v>
      </c>
      <c r="AW54" s="394">
        <f t="shared" ref="AW54" si="823">IF($N54="In (zvyšuje náklady)",AM54,0)</f>
        <v>0</v>
      </c>
      <c r="AX54" s="394">
        <f t="shared" ref="AX54" si="824">IF($N54="In (zvyšuje náklady)",AN54,0)</f>
        <v>0</v>
      </c>
      <c r="AY54" s="394">
        <f t="shared" ref="AY54" si="825">IF($N54="In (zvyšuje náklady)",AO54,0)</f>
        <v>0</v>
      </c>
      <c r="AZ54" s="394" t="str">
        <f t="shared" ref="AZ54" si="826">IF($N54="Out (znižuje náklady)",AF54,"0")</f>
        <v>0</v>
      </c>
      <c r="BA54" s="394" t="str">
        <f t="shared" ref="BA54" si="827">IF($N54="Out (znižuje náklady)",AG54,"0")</f>
        <v>0</v>
      </c>
      <c r="BB54" s="394" t="str">
        <f t="shared" ref="BB54" si="828">IF($N54="Out (znižuje náklady)",AH54,"0")</f>
        <v>0</v>
      </c>
      <c r="BC54" s="394" t="str">
        <f t="shared" ref="BC54" si="829">IF($N54="Out (znižuje náklady)",AI54,"0")</f>
        <v>0</v>
      </c>
      <c r="BD54" s="394" t="str">
        <f t="shared" ref="BD54" si="830">IF($N54="Out (znižuje náklady)",AJ54,"0")</f>
        <v>0</v>
      </c>
      <c r="BE54" s="394" t="str">
        <f t="shared" ref="BE54" si="831">IF($N54="Out (znižuje náklady)",AK54,"0")</f>
        <v>0</v>
      </c>
      <c r="BF54" s="394" t="str">
        <f t="shared" ref="BF54" si="832">IF($N54="Out (znižuje náklady)",AL54,"0")</f>
        <v>0</v>
      </c>
      <c r="BG54" s="394" t="str">
        <f t="shared" ref="BG54" si="833">IF($N54="Out (znižuje náklady)",AM54,"0")</f>
        <v>0</v>
      </c>
      <c r="BH54" s="394" t="str">
        <f t="shared" ref="BH54" si="834">IF($N54="Out (znižuje náklady)",AN54,"0")</f>
        <v>0</v>
      </c>
      <c r="BI54" s="432" t="str">
        <f t="shared" ref="BI54" si="835">IF($N54="Out (znižuje náklady)",AO54,"0")</f>
        <v>0</v>
      </c>
      <c r="BJ54" s="378">
        <f>IF(F54=vstupy!$B$47,0,1)</f>
        <v>1</v>
      </c>
      <c r="BK54" s="396">
        <f t="shared" ref="BK54" si="836">$BJ54*AP54</f>
        <v>0</v>
      </c>
      <c r="BL54" s="394">
        <f t="shared" ref="BL54" si="837">$BJ54*AQ54</f>
        <v>0</v>
      </c>
      <c r="BM54" s="394">
        <f t="shared" ref="BM54" si="838">$BJ54*AR54</f>
        <v>0</v>
      </c>
      <c r="BN54" s="394">
        <f t="shared" ref="BN54" si="839">$BJ54*AS54</f>
        <v>0</v>
      </c>
      <c r="BO54" s="394">
        <f t="shared" ref="BO54" si="840">$BJ54*AT54</f>
        <v>0</v>
      </c>
      <c r="BP54" s="394">
        <f t="shared" ref="BP54" si="841">$BJ54*AU54</f>
        <v>0</v>
      </c>
      <c r="BQ54" s="394">
        <f t="shared" ref="BQ54" si="842">$BJ54*AV54</f>
        <v>0</v>
      </c>
      <c r="BR54" s="394">
        <f t="shared" ref="BR54" si="843">$BJ54*AW54</f>
        <v>0</v>
      </c>
      <c r="BS54" s="394">
        <f t="shared" ref="BS54" si="844">$BJ54*AX54</f>
        <v>0</v>
      </c>
      <c r="BT54" s="395">
        <f t="shared" ref="BT54" si="845">$BJ54*AY54</f>
        <v>0</v>
      </c>
      <c r="BU54" s="396">
        <f t="shared" ref="BU54" si="846">$BJ54*AZ54</f>
        <v>0</v>
      </c>
      <c r="BV54" s="394">
        <f t="shared" ref="BV54" si="847">$BJ54*BA54</f>
        <v>0</v>
      </c>
      <c r="BW54" s="394">
        <f t="shared" ref="BW54" si="848">$BJ54*BB54</f>
        <v>0</v>
      </c>
      <c r="BX54" s="394">
        <f t="shared" ref="BX54" si="849">$BJ54*BC54</f>
        <v>0</v>
      </c>
      <c r="BY54" s="394">
        <f t="shared" ref="BY54" si="850">$BJ54*BD54</f>
        <v>0</v>
      </c>
      <c r="BZ54" s="394">
        <f t="shared" ref="BZ54" si="851">$BJ54*BE54</f>
        <v>0</v>
      </c>
      <c r="CA54" s="394">
        <f t="shared" ref="CA54" si="852">$BJ54*BF54</f>
        <v>0</v>
      </c>
      <c r="CB54" s="394">
        <f t="shared" ref="CB54" si="853">$BJ54*BG54</f>
        <v>0</v>
      </c>
      <c r="CC54" s="394">
        <f t="shared" ref="CC54" si="854">$BJ54*BH54</f>
        <v>0</v>
      </c>
      <c r="CD54" s="395">
        <f t="shared" ref="CD54" si="855">$BJ54*BI54</f>
        <v>0</v>
      </c>
      <c r="CE54" s="392">
        <f>IF(N54="Nemení sa",1,0)</f>
        <v>0</v>
      </c>
      <c r="CF54" s="396">
        <f>AG54*$CE54</f>
        <v>0</v>
      </c>
      <c r="CG54" s="394">
        <f>AI54*$CE54</f>
        <v>0</v>
      </c>
      <c r="CH54" s="394">
        <f>AK54*$CE54</f>
        <v>0</v>
      </c>
      <c r="CI54" s="394">
        <f>AM54*$CE54</f>
        <v>0</v>
      </c>
      <c r="CJ54" s="395">
        <f>AO54*$CE54</f>
        <v>0</v>
      </c>
      <c r="CK54" s="393">
        <f t="shared" ref="CK54" si="856">SUM(CF54:CJ56)</f>
        <v>0</v>
      </c>
      <c r="CL54" s="389">
        <f>IF(F54=vstupy!B$42,"1",0)</f>
        <v>0</v>
      </c>
      <c r="CM54" s="396">
        <f t="shared" ref="CM54:CV54" si="857">IF($CL54="1",AP54,0)</f>
        <v>0</v>
      </c>
      <c r="CN54" s="394">
        <f t="shared" si="857"/>
        <v>0</v>
      </c>
      <c r="CO54" s="394">
        <f t="shared" si="857"/>
        <v>0</v>
      </c>
      <c r="CP54" s="394">
        <f t="shared" si="857"/>
        <v>0</v>
      </c>
      <c r="CQ54" s="394">
        <f t="shared" si="857"/>
        <v>0</v>
      </c>
      <c r="CR54" s="394">
        <f t="shared" si="857"/>
        <v>0</v>
      </c>
      <c r="CS54" s="394">
        <f t="shared" si="857"/>
        <v>0</v>
      </c>
      <c r="CT54" s="394">
        <f t="shared" si="857"/>
        <v>0</v>
      </c>
      <c r="CU54" s="394">
        <f t="shared" si="857"/>
        <v>0</v>
      </c>
      <c r="CV54" s="395">
        <f t="shared" si="857"/>
        <v>0</v>
      </c>
      <c r="CW54" s="378">
        <f>CP54+CT54+CV54</f>
        <v>0</v>
      </c>
      <c r="CX54" s="378">
        <f t="shared" ref="CX54" si="858">CN54+CR54</f>
        <v>0</v>
      </c>
      <c r="CY54" s="396">
        <f t="shared" ref="CY54:DH54" si="859">IF($CL54="1",AZ54,0)</f>
        <v>0</v>
      </c>
      <c r="CZ54" s="394">
        <f t="shared" si="859"/>
        <v>0</v>
      </c>
      <c r="DA54" s="394">
        <f t="shared" si="859"/>
        <v>0</v>
      </c>
      <c r="DB54" s="394">
        <f t="shared" si="859"/>
        <v>0</v>
      </c>
      <c r="DC54" s="394">
        <f t="shared" si="859"/>
        <v>0</v>
      </c>
      <c r="DD54" s="394">
        <f t="shared" si="859"/>
        <v>0</v>
      </c>
      <c r="DE54" s="394">
        <f t="shared" si="859"/>
        <v>0</v>
      </c>
      <c r="DF54" s="394">
        <f t="shared" si="859"/>
        <v>0</v>
      </c>
      <c r="DG54" s="394">
        <f t="shared" si="859"/>
        <v>0</v>
      </c>
      <c r="DH54" s="395">
        <f t="shared" si="859"/>
        <v>0</v>
      </c>
      <c r="DI54" s="443">
        <f>DB54+DF54+DH54</f>
        <v>0</v>
      </c>
      <c r="DJ54" s="443">
        <f t="shared" ref="DJ54" si="860">CZ54+DD54</f>
        <v>0</v>
      </c>
      <c r="DK54" s="399">
        <f>IF(CE54=0,1,0)</f>
        <v>1</v>
      </c>
      <c r="DL54" s="399">
        <f>IFERROR(IF($AF54="N",AH54+AJ54+AL54+AN54,AF54+AH54+AJ54+AL54+AN54),0)*$DK54</f>
        <v>0</v>
      </c>
      <c r="DM54" s="399">
        <f>(AG54+AI54+AK54+AM54+AO54)*$DK54</f>
        <v>0</v>
      </c>
      <c r="DN54" s="399">
        <f>AS54+AW54+AY54-CW54</f>
        <v>0</v>
      </c>
      <c r="DO54" s="399">
        <f>BC54+BG54+BI54-DI54</f>
        <v>0</v>
      </c>
      <c r="DP54" s="399">
        <f>DN54+DO54</f>
        <v>0</v>
      </c>
      <c r="DQ54" s="494" t="str">
        <f>IF(OR(F54=vstupy!B$40,F54=vstupy!B$41,F54=vstupy!B$42,),"0","1")</f>
        <v>0</v>
      </c>
      <c r="DR54" s="396">
        <f>IF($DQ54="1",AQ54,"0")+CF54</f>
        <v>0</v>
      </c>
      <c r="DS54" s="394">
        <f>IF($DQ54="1",AS54,"0")+CG54</f>
        <v>0</v>
      </c>
      <c r="DT54" s="394">
        <f>IF($DQ54="1",AU54,"0")+CH54</f>
        <v>0</v>
      </c>
      <c r="DU54" s="394">
        <f>IF($DQ54="1",AW54,"0")+CI54</f>
        <v>0</v>
      </c>
      <c r="DV54" s="395">
        <f>IF($DQ54="1",AY54,"0")+CJ54</f>
        <v>0</v>
      </c>
      <c r="DW54" s="496">
        <f t="shared" ref="DW54" si="861">SUM(DR54:DV56)</f>
        <v>0</v>
      </c>
      <c r="DX54" s="396" t="str">
        <f t="shared" ref="DX54" si="862">IF($DQ54="1",BA54,"0")</f>
        <v>0</v>
      </c>
      <c r="DY54" s="394" t="str">
        <f t="shared" ref="DY54" si="863">IF($DQ54="1",BC54,"0")</f>
        <v>0</v>
      </c>
      <c r="DZ54" s="394" t="str">
        <f t="shared" ref="DZ54" si="864">IF($DQ54="1",BE54,"0")</f>
        <v>0</v>
      </c>
      <c r="EA54" s="394" t="str">
        <f>IF($DQ54="1",BG54,"0")</f>
        <v>0</v>
      </c>
      <c r="EB54" s="395" t="str">
        <f>IF($DQ54="1",BI54,"0")</f>
        <v>0</v>
      </c>
      <c r="EC54" s="496">
        <f t="shared" ref="EC54" si="865">SUM(DX54:EB56)</f>
        <v>0</v>
      </c>
      <c r="ED54" s="499">
        <f>EC54+DW54</f>
        <v>0</v>
      </c>
    </row>
    <row r="55" spans="1:134" ht="12.6" customHeight="1" x14ac:dyDescent="0.2">
      <c r="A55" s="19"/>
      <c r="B55" s="579"/>
      <c r="C55" s="606"/>
      <c r="D55" s="606"/>
      <c r="E55" s="606"/>
      <c r="F55" s="596"/>
      <c r="G55" s="581"/>
      <c r="H55" s="597"/>
      <c r="I55" s="597"/>
      <c r="J55" s="598"/>
      <c r="K55" s="596"/>
      <c r="L55" s="584"/>
      <c r="M55" s="607"/>
      <c r="N55" s="596"/>
      <c r="O55" s="584"/>
      <c r="P55" s="584"/>
      <c r="Q55" s="587"/>
      <c r="R55" s="588"/>
      <c r="S55" s="584"/>
      <c r="T55" s="590"/>
      <c r="U55" s="587"/>
      <c r="V55" s="588"/>
      <c r="W55" s="584"/>
      <c r="X55" s="591" t="s">
        <v>157</v>
      </c>
      <c r="Y55" s="592" t="s">
        <v>152</v>
      </c>
      <c r="Z55" s="593">
        <f>VLOOKUP($X55,vstupy!$B$18:$F$31,MATCH($Y55,vstupy!$B$17:$F$17,0),0)</f>
        <v>0</v>
      </c>
      <c r="AA55" s="594" t="s">
        <v>158</v>
      </c>
      <c r="AB55" s="593">
        <f>VLOOKUP($AA55,vstupy!$B$34:$C$36,2,FALSE)</f>
        <v>0</v>
      </c>
      <c r="AC55" s="593">
        <f t="shared" si="520"/>
        <v>0</v>
      </c>
      <c r="AD55" s="600"/>
      <c r="AE55" s="475"/>
      <c r="AF55" s="396"/>
      <c r="AG55" s="450"/>
      <c r="AH55" s="450"/>
      <c r="AI55" s="450"/>
      <c r="AJ55" s="450"/>
      <c r="AK55" s="450"/>
      <c r="AL55" s="450"/>
      <c r="AM55" s="470"/>
      <c r="AN55" s="450"/>
      <c r="AO55" s="472"/>
      <c r="AP55" s="396"/>
      <c r="AQ55" s="394"/>
      <c r="AR55" s="394"/>
      <c r="AS55" s="394"/>
      <c r="AT55" s="394"/>
      <c r="AU55" s="394"/>
      <c r="AV55" s="394"/>
      <c r="AW55" s="394"/>
      <c r="AX55" s="394"/>
      <c r="AY55" s="394"/>
      <c r="AZ55" s="394"/>
      <c r="BA55" s="394"/>
      <c r="BB55" s="394"/>
      <c r="BC55" s="394"/>
      <c r="BD55" s="394"/>
      <c r="BE55" s="394"/>
      <c r="BF55" s="394"/>
      <c r="BG55" s="394"/>
      <c r="BH55" s="394"/>
      <c r="BI55" s="432"/>
      <c r="BJ55" s="378"/>
      <c r="BK55" s="396"/>
      <c r="BL55" s="394"/>
      <c r="BM55" s="394"/>
      <c r="BN55" s="394"/>
      <c r="BO55" s="394"/>
      <c r="BP55" s="394"/>
      <c r="BQ55" s="394"/>
      <c r="BR55" s="394"/>
      <c r="BS55" s="394"/>
      <c r="BT55" s="395"/>
      <c r="BU55" s="396"/>
      <c r="BV55" s="394"/>
      <c r="BW55" s="394"/>
      <c r="BX55" s="394"/>
      <c r="BY55" s="394"/>
      <c r="BZ55" s="394"/>
      <c r="CA55" s="394"/>
      <c r="CB55" s="394"/>
      <c r="CC55" s="394"/>
      <c r="CD55" s="395"/>
      <c r="CE55" s="392"/>
      <c r="CF55" s="396"/>
      <c r="CG55" s="394"/>
      <c r="CH55" s="394"/>
      <c r="CI55" s="394"/>
      <c r="CJ55" s="395"/>
      <c r="CK55" s="393"/>
      <c r="CL55" s="390"/>
      <c r="CM55" s="396"/>
      <c r="CN55" s="394"/>
      <c r="CO55" s="394"/>
      <c r="CP55" s="394"/>
      <c r="CQ55" s="394"/>
      <c r="CR55" s="394"/>
      <c r="CS55" s="394"/>
      <c r="CT55" s="394"/>
      <c r="CU55" s="394"/>
      <c r="CV55" s="395"/>
      <c r="CW55" s="378"/>
      <c r="CX55" s="378"/>
      <c r="CY55" s="396"/>
      <c r="CZ55" s="394"/>
      <c r="DA55" s="394"/>
      <c r="DB55" s="394"/>
      <c r="DC55" s="394"/>
      <c r="DD55" s="394"/>
      <c r="DE55" s="394"/>
      <c r="DF55" s="394"/>
      <c r="DG55" s="394"/>
      <c r="DH55" s="395"/>
      <c r="DI55" s="443"/>
      <c r="DJ55" s="443"/>
      <c r="DK55" s="399"/>
      <c r="DL55" s="399"/>
      <c r="DM55" s="399"/>
      <c r="DN55" s="399"/>
      <c r="DO55" s="399"/>
      <c r="DP55" s="399"/>
      <c r="DQ55" s="494"/>
      <c r="DR55" s="396"/>
      <c r="DS55" s="394"/>
      <c r="DT55" s="394"/>
      <c r="DU55" s="394"/>
      <c r="DV55" s="395"/>
      <c r="DW55" s="496"/>
      <c r="DX55" s="396"/>
      <c r="DY55" s="394"/>
      <c r="DZ55" s="394"/>
      <c r="EA55" s="394"/>
      <c r="EB55" s="395"/>
      <c r="EC55" s="496"/>
      <c r="ED55" s="499"/>
    </row>
    <row r="56" spans="1:134" ht="12.6" customHeight="1" x14ac:dyDescent="0.2">
      <c r="A56" s="19"/>
      <c r="B56" s="579"/>
      <c r="C56" s="606"/>
      <c r="D56" s="606"/>
      <c r="E56" s="606"/>
      <c r="F56" s="601"/>
      <c r="G56" s="581"/>
      <c r="H56" s="602"/>
      <c r="I56" s="602"/>
      <c r="J56" s="603"/>
      <c r="K56" s="601"/>
      <c r="L56" s="584"/>
      <c r="M56" s="607"/>
      <c r="N56" s="601"/>
      <c r="O56" s="584"/>
      <c r="P56" s="584"/>
      <c r="Q56" s="587"/>
      <c r="R56" s="588"/>
      <c r="S56" s="584"/>
      <c r="T56" s="590"/>
      <c r="U56" s="587"/>
      <c r="V56" s="588"/>
      <c r="W56" s="584"/>
      <c r="X56" s="591" t="s">
        <v>157</v>
      </c>
      <c r="Y56" s="592" t="s">
        <v>152</v>
      </c>
      <c r="Z56" s="593">
        <f>VLOOKUP($X56,vstupy!$B$18:$F$31,MATCH($Y56,vstupy!$B$17:$F$17,0),0)</f>
        <v>0</v>
      </c>
      <c r="AA56" s="594" t="s">
        <v>158</v>
      </c>
      <c r="AB56" s="593">
        <f>VLOOKUP($AA56,vstupy!$B$34:$C$36,2,FALSE)</f>
        <v>0</v>
      </c>
      <c r="AC56" s="593">
        <f t="shared" si="520"/>
        <v>0</v>
      </c>
      <c r="AD56" s="605"/>
      <c r="AE56" s="476"/>
      <c r="AF56" s="396"/>
      <c r="AG56" s="450"/>
      <c r="AH56" s="450"/>
      <c r="AI56" s="450"/>
      <c r="AJ56" s="450"/>
      <c r="AK56" s="450"/>
      <c r="AL56" s="450"/>
      <c r="AM56" s="452"/>
      <c r="AN56" s="450"/>
      <c r="AO56" s="472"/>
      <c r="AP56" s="396"/>
      <c r="AQ56" s="394"/>
      <c r="AR56" s="394"/>
      <c r="AS56" s="394"/>
      <c r="AT56" s="394"/>
      <c r="AU56" s="394"/>
      <c r="AV56" s="394"/>
      <c r="AW56" s="394"/>
      <c r="AX56" s="394"/>
      <c r="AY56" s="394"/>
      <c r="AZ56" s="394"/>
      <c r="BA56" s="394"/>
      <c r="BB56" s="394"/>
      <c r="BC56" s="394"/>
      <c r="BD56" s="394"/>
      <c r="BE56" s="394"/>
      <c r="BF56" s="394"/>
      <c r="BG56" s="394"/>
      <c r="BH56" s="394"/>
      <c r="BI56" s="432"/>
      <c r="BJ56" s="378"/>
      <c r="BK56" s="396"/>
      <c r="BL56" s="394"/>
      <c r="BM56" s="394"/>
      <c r="BN56" s="394"/>
      <c r="BO56" s="394"/>
      <c r="BP56" s="394"/>
      <c r="BQ56" s="394"/>
      <c r="BR56" s="394"/>
      <c r="BS56" s="394"/>
      <c r="BT56" s="395"/>
      <c r="BU56" s="396"/>
      <c r="BV56" s="394"/>
      <c r="BW56" s="394"/>
      <c r="BX56" s="394"/>
      <c r="BY56" s="394"/>
      <c r="BZ56" s="394"/>
      <c r="CA56" s="394"/>
      <c r="CB56" s="394"/>
      <c r="CC56" s="394"/>
      <c r="CD56" s="395"/>
      <c r="CE56" s="392"/>
      <c r="CF56" s="396"/>
      <c r="CG56" s="394"/>
      <c r="CH56" s="394"/>
      <c r="CI56" s="394"/>
      <c r="CJ56" s="395"/>
      <c r="CK56" s="393"/>
      <c r="CL56" s="391"/>
      <c r="CM56" s="396"/>
      <c r="CN56" s="394"/>
      <c r="CO56" s="394"/>
      <c r="CP56" s="394"/>
      <c r="CQ56" s="394"/>
      <c r="CR56" s="394"/>
      <c r="CS56" s="394"/>
      <c r="CT56" s="394"/>
      <c r="CU56" s="394"/>
      <c r="CV56" s="395"/>
      <c r="CW56" s="378"/>
      <c r="CX56" s="378"/>
      <c r="CY56" s="396"/>
      <c r="CZ56" s="394"/>
      <c r="DA56" s="394"/>
      <c r="DB56" s="394"/>
      <c r="DC56" s="394"/>
      <c r="DD56" s="394"/>
      <c r="DE56" s="394"/>
      <c r="DF56" s="394"/>
      <c r="DG56" s="394"/>
      <c r="DH56" s="395"/>
      <c r="DI56" s="443"/>
      <c r="DJ56" s="443"/>
      <c r="DK56" s="399"/>
      <c r="DL56" s="399"/>
      <c r="DM56" s="399"/>
      <c r="DN56" s="399"/>
      <c r="DO56" s="399"/>
      <c r="DP56" s="399"/>
      <c r="DQ56" s="494"/>
      <c r="DR56" s="396"/>
      <c r="DS56" s="394"/>
      <c r="DT56" s="394"/>
      <c r="DU56" s="394"/>
      <c r="DV56" s="395"/>
      <c r="DW56" s="496"/>
      <c r="DX56" s="396"/>
      <c r="DY56" s="394"/>
      <c r="DZ56" s="394"/>
      <c r="EA56" s="394"/>
      <c r="EB56" s="395"/>
      <c r="EC56" s="496"/>
      <c r="ED56" s="499"/>
    </row>
    <row r="57" spans="1:134" ht="12.6" customHeight="1" x14ac:dyDescent="0.2">
      <c r="B57" s="464">
        <f t="shared" ref="B57" si="866">B54+1</f>
        <v>17</v>
      </c>
      <c r="C57" s="465"/>
      <c r="D57" s="465"/>
      <c r="E57" s="465"/>
      <c r="F57" s="405" t="s">
        <v>212</v>
      </c>
      <c r="G57" s="461"/>
      <c r="H57" s="386" t="str">
        <f t="shared" ref="H57" si="867">IF($F57="3e)  Skoršia transpozícia  - zavedenie transpozície pred termínom ktorý určuje smernica EÚ. "," ","")</f>
        <v/>
      </c>
      <c r="I57" s="386" t="str">
        <f t="shared" ref="I57" si="868">IF($F57="3e)  Skoršia transpozícia  - zavedenie transpozície pred termínom ktorý určuje smernica EÚ. ",$H57,"NA")</f>
        <v>NA</v>
      </c>
      <c r="J57" s="408">
        <f>IF(I57&gt;12,1,I57/12)</f>
        <v>1</v>
      </c>
      <c r="K57" s="405"/>
      <c r="L57" s="415"/>
      <c r="M57" s="462">
        <f>IF(L57="N",0,L57)</f>
        <v>0</v>
      </c>
      <c r="N57" s="415" t="s">
        <v>212</v>
      </c>
      <c r="O57" s="415"/>
      <c r="P57" s="415"/>
      <c r="Q57" s="420" t="s">
        <v>36</v>
      </c>
      <c r="R57" s="413">
        <f>VLOOKUP(Q57,vstupy!$B$3:$C$15,2,FALSE)</f>
        <v>0</v>
      </c>
      <c r="S57" s="415"/>
      <c r="T57" s="416"/>
      <c r="U57" s="420" t="s">
        <v>36</v>
      </c>
      <c r="V57" s="413">
        <f>VLOOKUP(U57,vstupy!$B$3:$C$15,2,FALSE)</f>
        <v>0</v>
      </c>
      <c r="W57" s="415"/>
      <c r="X57" s="194" t="s">
        <v>157</v>
      </c>
      <c r="Y57" s="208" t="s">
        <v>152</v>
      </c>
      <c r="Z57" s="205">
        <f>VLOOKUP($X57,vstupy!$B$18:$F$31,MATCH($Y57,vstupy!$B$17:$F$17,0),0)</f>
        <v>0</v>
      </c>
      <c r="AA57" s="133" t="s">
        <v>158</v>
      </c>
      <c r="AB57" s="205">
        <f>VLOOKUP($AA57,vstupy!$B$34:$C$36,2,FALSE)</f>
        <v>0</v>
      </c>
      <c r="AC57" s="205">
        <f t="shared" si="520"/>
        <v>0</v>
      </c>
      <c r="AD57" s="453" t="s">
        <v>36</v>
      </c>
      <c r="AE57" s="474">
        <f>VLOOKUP(AD57,vstupy!$B$3:$C$15,2,FALSE)</f>
        <v>0</v>
      </c>
      <c r="AF57" s="473" t="str">
        <f>IFERROR(IF(M57=0,"N",O57/L57*J57),0)</f>
        <v>N</v>
      </c>
      <c r="AG57" s="452">
        <f>O57*J57</f>
        <v>0</v>
      </c>
      <c r="AH57" s="456">
        <f t="shared" ref="AH57" si="869">P57*R57*J57</f>
        <v>0</v>
      </c>
      <c r="AI57" s="452">
        <f t="shared" ref="AI57" si="870">IFERROR(AH57*M57,0)</f>
        <v>0</v>
      </c>
      <c r="AJ57" s="456" t="str">
        <f t="shared" si="177"/>
        <v>N</v>
      </c>
      <c r="AK57" s="452">
        <f t="shared" ref="AK57" si="871">S57*J57</f>
        <v>0</v>
      </c>
      <c r="AL57" s="452">
        <f>T57*V57*J57</f>
        <v>0</v>
      </c>
      <c r="AM57" s="466">
        <f t="shared" ref="AM57" si="872">IFERROR(AL57*M57,0)</f>
        <v>0</v>
      </c>
      <c r="AN57" s="452">
        <f t="shared" ref="AN57" si="873">IF(W57&gt;0,IF(AE57&gt;0,($G$5/160)*(W57/60)*AE57*J57,0),IF(AE57&gt;0,($G$5/160)*((AC57+AC58+AC59)/60)*AE57*J57,0))</f>
        <v>0</v>
      </c>
      <c r="AO57" s="471">
        <f>IFERROR(AN57*M57,0)</f>
        <v>0</v>
      </c>
      <c r="AP57" s="396">
        <f t="shared" ref="AP57" si="874">IF($N57="In (zvyšuje náklady)",AF57,0)</f>
        <v>0</v>
      </c>
      <c r="AQ57" s="394">
        <f t="shared" ref="AQ57" si="875">IF($N57="In (zvyšuje náklady)",AG57,0)</f>
        <v>0</v>
      </c>
      <c r="AR57" s="394">
        <f t="shared" ref="AR57" si="876">IF($N57="In (zvyšuje náklady)",AH57,0)</f>
        <v>0</v>
      </c>
      <c r="AS57" s="394">
        <f t="shared" ref="AS57" si="877">IF($N57="In (zvyšuje náklady)",AI57,0)</f>
        <v>0</v>
      </c>
      <c r="AT57" s="394">
        <f t="shared" ref="AT57" si="878">IF($N57="In (zvyšuje náklady)",AJ57,0)</f>
        <v>0</v>
      </c>
      <c r="AU57" s="394">
        <f t="shared" ref="AU57" si="879">IF($N57="In (zvyšuje náklady)",AK57,0)</f>
        <v>0</v>
      </c>
      <c r="AV57" s="394">
        <f t="shared" ref="AV57" si="880">IF($N57="In (zvyšuje náklady)",AL57,0)</f>
        <v>0</v>
      </c>
      <c r="AW57" s="394">
        <f t="shared" ref="AW57" si="881">IF($N57="In (zvyšuje náklady)",AM57,0)</f>
        <v>0</v>
      </c>
      <c r="AX57" s="394">
        <f t="shared" ref="AX57" si="882">IF($N57="In (zvyšuje náklady)",AN57,0)</f>
        <v>0</v>
      </c>
      <c r="AY57" s="394">
        <f t="shared" ref="AY57" si="883">IF($N57="In (zvyšuje náklady)",AO57,0)</f>
        <v>0</v>
      </c>
      <c r="AZ57" s="394" t="str">
        <f t="shared" ref="AZ57" si="884">IF($N57="Out (znižuje náklady)",AF57,"0")</f>
        <v>0</v>
      </c>
      <c r="BA57" s="394" t="str">
        <f t="shared" ref="BA57" si="885">IF($N57="Out (znižuje náklady)",AG57,"0")</f>
        <v>0</v>
      </c>
      <c r="BB57" s="394" t="str">
        <f t="shared" ref="BB57" si="886">IF($N57="Out (znižuje náklady)",AH57,"0")</f>
        <v>0</v>
      </c>
      <c r="BC57" s="394" t="str">
        <f t="shared" ref="BC57" si="887">IF($N57="Out (znižuje náklady)",AI57,"0")</f>
        <v>0</v>
      </c>
      <c r="BD57" s="394" t="str">
        <f t="shared" ref="BD57" si="888">IF($N57="Out (znižuje náklady)",AJ57,"0")</f>
        <v>0</v>
      </c>
      <c r="BE57" s="394" t="str">
        <f t="shared" ref="BE57" si="889">IF($N57="Out (znižuje náklady)",AK57,"0")</f>
        <v>0</v>
      </c>
      <c r="BF57" s="394" t="str">
        <f t="shared" ref="BF57" si="890">IF($N57="Out (znižuje náklady)",AL57,"0")</f>
        <v>0</v>
      </c>
      <c r="BG57" s="394" t="str">
        <f t="shared" ref="BG57" si="891">IF($N57="Out (znižuje náklady)",AM57,"0")</f>
        <v>0</v>
      </c>
      <c r="BH57" s="394" t="str">
        <f t="shared" ref="BH57" si="892">IF($N57="Out (znižuje náklady)",AN57,"0")</f>
        <v>0</v>
      </c>
      <c r="BI57" s="432" t="str">
        <f t="shared" ref="BI57" si="893">IF($N57="Out (znižuje náklady)",AO57,"0")</f>
        <v>0</v>
      </c>
      <c r="BJ57" s="378">
        <f>IF(F57=vstupy!$B$47,0,1)</f>
        <v>1</v>
      </c>
      <c r="BK57" s="396">
        <f t="shared" ref="BK57" si="894">$BJ57*AP57</f>
        <v>0</v>
      </c>
      <c r="BL57" s="394">
        <f t="shared" ref="BL57" si="895">$BJ57*AQ57</f>
        <v>0</v>
      </c>
      <c r="BM57" s="394">
        <f t="shared" ref="BM57" si="896">$BJ57*AR57</f>
        <v>0</v>
      </c>
      <c r="BN57" s="394">
        <f t="shared" ref="BN57" si="897">$BJ57*AS57</f>
        <v>0</v>
      </c>
      <c r="BO57" s="394">
        <f t="shared" ref="BO57" si="898">$BJ57*AT57</f>
        <v>0</v>
      </c>
      <c r="BP57" s="394">
        <f t="shared" ref="BP57" si="899">$BJ57*AU57</f>
        <v>0</v>
      </c>
      <c r="BQ57" s="394">
        <f t="shared" ref="BQ57" si="900">$BJ57*AV57</f>
        <v>0</v>
      </c>
      <c r="BR57" s="394">
        <f t="shared" ref="BR57" si="901">$BJ57*AW57</f>
        <v>0</v>
      </c>
      <c r="BS57" s="394">
        <f t="shared" ref="BS57" si="902">$BJ57*AX57</f>
        <v>0</v>
      </c>
      <c r="BT57" s="395">
        <f t="shared" ref="BT57" si="903">$BJ57*AY57</f>
        <v>0</v>
      </c>
      <c r="BU57" s="396">
        <f t="shared" ref="BU57" si="904">$BJ57*AZ57</f>
        <v>0</v>
      </c>
      <c r="BV57" s="394">
        <f t="shared" ref="BV57" si="905">$BJ57*BA57</f>
        <v>0</v>
      </c>
      <c r="BW57" s="394">
        <f t="shared" ref="BW57" si="906">$BJ57*BB57</f>
        <v>0</v>
      </c>
      <c r="BX57" s="394">
        <f t="shared" ref="BX57" si="907">$BJ57*BC57</f>
        <v>0</v>
      </c>
      <c r="BY57" s="394">
        <f t="shared" ref="BY57" si="908">$BJ57*BD57</f>
        <v>0</v>
      </c>
      <c r="BZ57" s="394">
        <f t="shared" ref="BZ57" si="909">$BJ57*BE57</f>
        <v>0</v>
      </c>
      <c r="CA57" s="394">
        <f t="shared" ref="CA57" si="910">$BJ57*BF57</f>
        <v>0</v>
      </c>
      <c r="CB57" s="394">
        <f t="shared" ref="CB57" si="911">$BJ57*BG57</f>
        <v>0</v>
      </c>
      <c r="CC57" s="394">
        <f t="shared" ref="CC57" si="912">$BJ57*BH57</f>
        <v>0</v>
      </c>
      <c r="CD57" s="395">
        <f t="shared" ref="CD57" si="913">$BJ57*BI57</f>
        <v>0</v>
      </c>
      <c r="CE57" s="392">
        <f>IF(N57="Nemení sa",1,0)</f>
        <v>0</v>
      </c>
      <c r="CF57" s="396">
        <f>AG57*$CE57</f>
        <v>0</v>
      </c>
      <c r="CG57" s="394">
        <f>AI57*$CE57</f>
        <v>0</v>
      </c>
      <c r="CH57" s="394">
        <f>AK57*$CE57</f>
        <v>0</v>
      </c>
      <c r="CI57" s="394">
        <f>AM57*$CE57</f>
        <v>0</v>
      </c>
      <c r="CJ57" s="395">
        <f>AO57*$CE57</f>
        <v>0</v>
      </c>
      <c r="CK57" s="393">
        <f t="shared" ref="CK57" si="914">SUM(CF57:CJ59)</f>
        <v>0</v>
      </c>
      <c r="CL57" s="389">
        <f>IF(F57=vstupy!B$42,"1",0)</f>
        <v>0</v>
      </c>
      <c r="CM57" s="396">
        <f t="shared" ref="CM57:CV57" si="915">IF($CL57="1",AP57,0)</f>
        <v>0</v>
      </c>
      <c r="CN57" s="394">
        <f t="shared" si="915"/>
        <v>0</v>
      </c>
      <c r="CO57" s="394">
        <f t="shared" si="915"/>
        <v>0</v>
      </c>
      <c r="CP57" s="394">
        <f t="shared" si="915"/>
        <v>0</v>
      </c>
      <c r="CQ57" s="394">
        <f t="shared" si="915"/>
        <v>0</v>
      </c>
      <c r="CR57" s="394">
        <f t="shared" si="915"/>
        <v>0</v>
      </c>
      <c r="CS57" s="394">
        <f t="shared" si="915"/>
        <v>0</v>
      </c>
      <c r="CT57" s="394">
        <f t="shared" si="915"/>
        <v>0</v>
      </c>
      <c r="CU57" s="394">
        <f t="shared" si="915"/>
        <v>0</v>
      </c>
      <c r="CV57" s="395">
        <f t="shared" si="915"/>
        <v>0</v>
      </c>
      <c r="CW57" s="378">
        <f>CP57+CT57+CV57</f>
        <v>0</v>
      </c>
      <c r="CX57" s="378">
        <f t="shared" ref="CX57" si="916">CN57+CR57</f>
        <v>0</v>
      </c>
      <c r="CY57" s="396">
        <f t="shared" ref="CY57:DH57" si="917">IF($CL57="1",AZ57,0)</f>
        <v>0</v>
      </c>
      <c r="CZ57" s="394">
        <f t="shared" si="917"/>
        <v>0</v>
      </c>
      <c r="DA57" s="394">
        <f t="shared" si="917"/>
        <v>0</v>
      </c>
      <c r="DB57" s="394">
        <f t="shared" si="917"/>
        <v>0</v>
      </c>
      <c r="DC57" s="394">
        <f t="shared" si="917"/>
        <v>0</v>
      </c>
      <c r="DD57" s="394">
        <f t="shared" si="917"/>
        <v>0</v>
      </c>
      <c r="DE57" s="394">
        <f t="shared" si="917"/>
        <v>0</v>
      </c>
      <c r="DF57" s="394">
        <f t="shared" si="917"/>
        <v>0</v>
      </c>
      <c r="DG57" s="394">
        <f t="shared" si="917"/>
        <v>0</v>
      </c>
      <c r="DH57" s="395">
        <f t="shared" si="917"/>
        <v>0</v>
      </c>
      <c r="DI57" s="443">
        <f>DB57+DF57+DH57</f>
        <v>0</v>
      </c>
      <c r="DJ57" s="443">
        <f t="shared" ref="DJ57" si="918">CZ57+DD57</f>
        <v>0</v>
      </c>
      <c r="DK57" s="399">
        <f>IF(CE57=0,1,0)</f>
        <v>1</v>
      </c>
      <c r="DL57" s="399">
        <f>IFERROR(IF($AF57="N",AH57+AJ57+AL57+AN57,AF57+AH57+AJ57+AL57+AN57),0)*$DK57</f>
        <v>0</v>
      </c>
      <c r="DM57" s="399">
        <f>(AG57+AI57+AK57+AM57+AO57)*$DK57</f>
        <v>0</v>
      </c>
      <c r="DN57" s="399">
        <f>AS57+AW57+AY57-CW57</f>
        <v>0</v>
      </c>
      <c r="DO57" s="399">
        <f>BC57+BG57+BI57-DI57</f>
        <v>0</v>
      </c>
      <c r="DP57" s="399">
        <f>DN57+DO57</f>
        <v>0</v>
      </c>
      <c r="DQ57" s="494" t="str">
        <f>IF(OR(F57=vstupy!B$40,F57=vstupy!B$41,F57=vstupy!B$42,),"0","1")</f>
        <v>0</v>
      </c>
      <c r="DR57" s="396">
        <f>IF($DQ57="1",AQ57,"0")+CF57</f>
        <v>0</v>
      </c>
      <c r="DS57" s="394">
        <f>IF($DQ57="1",AS57,"0")+CG57</f>
        <v>0</v>
      </c>
      <c r="DT57" s="394">
        <f>IF($DQ57="1",AU57,"0")+CH57</f>
        <v>0</v>
      </c>
      <c r="DU57" s="394">
        <f>IF($DQ57="1",AW57,"0")+CI57</f>
        <v>0</v>
      </c>
      <c r="DV57" s="395">
        <f>IF($DQ57="1",AY57,"0")+CJ57</f>
        <v>0</v>
      </c>
      <c r="DW57" s="496">
        <f t="shared" ref="DW57" si="919">SUM(DR57:DV59)</f>
        <v>0</v>
      </c>
      <c r="DX57" s="396" t="str">
        <f t="shared" ref="DX57" si="920">IF($DQ57="1",BA57,"0")</f>
        <v>0</v>
      </c>
      <c r="DY57" s="394" t="str">
        <f t="shared" ref="DY57" si="921">IF($DQ57="1",BC57,"0")</f>
        <v>0</v>
      </c>
      <c r="DZ57" s="394" t="str">
        <f t="shared" ref="DZ57" si="922">IF($DQ57="1",BE57,"0")</f>
        <v>0</v>
      </c>
      <c r="EA57" s="394" t="str">
        <f>IF($DQ57="1",BG57,"0")</f>
        <v>0</v>
      </c>
      <c r="EB57" s="395" t="str">
        <f>IF($DQ57="1",BI57,"0")</f>
        <v>0</v>
      </c>
      <c r="EC57" s="496">
        <f t="shared" ref="EC57" si="923">SUM(DX57:EB59)</f>
        <v>0</v>
      </c>
      <c r="ED57" s="499">
        <f>EC57+DW57</f>
        <v>0</v>
      </c>
    </row>
    <row r="58" spans="1:134" ht="12.6" customHeight="1" x14ac:dyDescent="0.2">
      <c r="B58" s="464"/>
      <c r="C58" s="465"/>
      <c r="D58" s="465"/>
      <c r="E58" s="465"/>
      <c r="F58" s="406"/>
      <c r="G58" s="461"/>
      <c r="H58" s="387"/>
      <c r="I58" s="387"/>
      <c r="J58" s="409"/>
      <c r="K58" s="406"/>
      <c r="L58" s="415"/>
      <c r="M58" s="462"/>
      <c r="N58" s="415"/>
      <c r="O58" s="415"/>
      <c r="P58" s="415"/>
      <c r="Q58" s="420"/>
      <c r="R58" s="413"/>
      <c r="S58" s="415"/>
      <c r="T58" s="416"/>
      <c r="U58" s="420"/>
      <c r="V58" s="413"/>
      <c r="W58" s="415"/>
      <c r="X58" s="194" t="s">
        <v>157</v>
      </c>
      <c r="Y58" s="208" t="s">
        <v>152</v>
      </c>
      <c r="Z58" s="205">
        <f>VLOOKUP($X58,vstupy!$B$18:$F$31,MATCH($Y58,vstupy!$B$17:$F$17,0),0)</f>
        <v>0</v>
      </c>
      <c r="AA58" s="133" t="s">
        <v>158</v>
      </c>
      <c r="AB58" s="205">
        <f>VLOOKUP($AA58,vstupy!$B$34:$C$36,2,FALSE)</f>
        <v>0</v>
      </c>
      <c r="AC58" s="205">
        <f t="shared" si="520"/>
        <v>0</v>
      </c>
      <c r="AD58" s="454"/>
      <c r="AE58" s="475"/>
      <c r="AF58" s="396"/>
      <c r="AG58" s="450"/>
      <c r="AH58" s="450"/>
      <c r="AI58" s="450"/>
      <c r="AJ58" s="450"/>
      <c r="AK58" s="450"/>
      <c r="AL58" s="450"/>
      <c r="AM58" s="470"/>
      <c r="AN58" s="450"/>
      <c r="AO58" s="472"/>
      <c r="AP58" s="396"/>
      <c r="AQ58" s="394"/>
      <c r="AR58" s="394"/>
      <c r="AS58" s="394"/>
      <c r="AT58" s="394"/>
      <c r="AU58" s="394"/>
      <c r="AV58" s="394"/>
      <c r="AW58" s="394"/>
      <c r="AX58" s="394"/>
      <c r="AY58" s="394"/>
      <c r="AZ58" s="394"/>
      <c r="BA58" s="394"/>
      <c r="BB58" s="394"/>
      <c r="BC58" s="394"/>
      <c r="BD58" s="394"/>
      <c r="BE58" s="394"/>
      <c r="BF58" s="394"/>
      <c r="BG58" s="394"/>
      <c r="BH58" s="394"/>
      <c r="BI58" s="432"/>
      <c r="BJ58" s="378"/>
      <c r="BK58" s="396"/>
      <c r="BL58" s="394"/>
      <c r="BM58" s="394"/>
      <c r="BN58" s="394"/>
      <c r="BO58" s="394"/>
      <c r="BP58" s="394"/>
      <c r="BQ58" s="394"/>
      <c r="BR58" s="394"/>
      <c r="BS58" s="394"/>
      <c r="BT58" s="395"/>
      <c r="BU58" s="396"/>
      <c r="BV58" s="394"/>
      <c r="BW58" s="394"/>
      <c r="BX58" s="394"/>
      <c r="BY58" s="394"/>
      <c r="BZ58" s="394"/>
      <c r="CA58" s="394"/>
      <c r="CB58" s="394"/>
      <c r="CC58" s="394"/>
      <c r="CD58" s="395"/>
      <c r="CE58" s="392"/>
      <c r="CF58" s="396"/>
      <c r="CG58" s="394"/>
      <c r="CH58" s="394"/>
      <c r="CI58" s="394"/>
      <c r="CJ58" s="395"/>
      <c r="CK58" s="393"/>
      <c r="CL58" s="390"/>
      <c r="CM58" s="396"/>
      <c r="CN58" s="394"/>
      <c r="CO58" s="394"/>
      <c r="CP58" s="394"/>
      <c r="CQ58" s="394"/>
      <c r="CR58" s="394"/>
      <c r="CS58" s="394"/>
      <c r="CT58" s="394"/>
      <c r="CU58" s="394"/>
      <c r="CV58" s="395"/>
      <c r="CW58" s="378"/>
      <c r="CX58" s="378"/>
      <c r="CY58" s="396"/>
      <c r="CZ58" s="394"/>
      <c r="DA58" s="394"/>
      <c r="DB58" s="394"/>
      <c r="DC58" s="394"/>
      <c r="DD58" s="394"/>
      <c r="DE58" s="394"/>
      <c r="DF58" s="394"/>
      <c r="DG58" s="394"/>
      <c r="DH58" s="395"/>
      <c r="DI58" s="443"/>
      <c r="DJ58" s="443"/>
      <c r="DK58" s="399"/>
      <c r="DL58" s="399"/>
      <c r="DM58" s="399"/>
      <c r="DN58" s="399"/>
      <c r="DO58" s="399"/>
      <c r="DP58" s="399"/>
      <c r="DQ58" s="494"/>
      <c r="DR58" s="396"/>
      <c r="DS58" s="394"/>
      <c r="DT58" s="394"/>
      <c r="DU58" s="394"/>
      <c r="DV58" s="395"/>
      <c r="DW58" s="496"/>
      <c r="DX58" s="396"/>
      <c r="DY58" s="394"/>
      <c r="DZ58" s="394"/>
      <c r="EA58" s="394"/>
      <c r="EB58" s="395"/>
      <c r="EC58" s="496"/>
      <c r="ED58" s="499"/>
    </row>
    <row r="59" spans="1:134" ht="12.6" customHeight="1" x14ac:dyDescent="0.2">
      <c r="B59" s="464"/>
      <c r="C59" s="465"/>
      <c r="D59" s="465"/>
      <c r="E59" s="465"/>
      <c r="F59" s="407"/>
      <c r="G59" s="461"/>
      <c r="H59" s="388"/>
      <c r="I59" s="388"/>
      <c r="J59" s="410"/>
      <c r="K59" s="407"/>
      <c r="L59" s="415"/>
      <c r="M59" s="462"/>
      <c r="N59" s="415"/>
      <c r="O59" s="415"/>
      <c r="P59" s="415"/>
      <c r="Q59" s="420"/>
      <c r="R59" s="413"/>
      <c r="S59" s="415"/>
      <c r="T59" s="416"/>
      <c r="U59" s="420"/>
      <c r="V59" s="413"/>
      <c r="W59" s="415"/>
      <c r="X59" s="194" t="s">
        <v>157</v>
      </c>
      <c r="Y59" s="208" t="s">
        <v>152</v>
      </c>
      <c r="Z59" s="205">
        <f>VLOOKUP($X59,vstupy!$B$18:$F$31,MATCH($Y59,vstupy!$B$17:$F$17,0),0)</f>
        <v>0</v>
      </c>
      <c r="AA59" s="133" t="s">
        <v>158</v>
      </c>
      <c r="AB59" s="205">
        <f>VLOOKUP($AA59,vstupy!$B$34:$C$36,2,FALSE)</f>
        <v>0</v>
      </c>
      <c r="AC59" s="205">
        <f t="shared" si="520"/>
        <v>0</v>
      </c>
      <c r="AD59" s="455"/>
      <c r="AE59" s="476"/>
      <c r="AF59" s="396"/>
      <c r="AG59" s="450"/>
      <c r="AH59" s="450"/>
      <c r="AI59" s="450"/>
      <c r="AJ59" s="450"/>
      <c r="AK59" s="450"/>
      <c r="AL59" s="450"/>
      <c r="AM59" s="452"/>
      <c r="AN59" s="450"/>
      <c r="AO59" s="472"/>
      <c r="AP59" s="396"/>
      <c r="AQ59" s="394"/>
      <c r="AR59" s="394"/>
      <c r="AS59" s="394"/>
      <c r="AT59" s="394"/>
      <c r="AU59" s="394"/>
      <c r="AV59" s="394"/>
      <c r="AW59" s="394"/>
      <c r="AX59" s="394"/>
      <c r="AY59" s="394"/>
      <c r="AZ59" s="394"/>
      <c r="BA59" s="394"/>
      <c r="BB59" s="394"/>
      <c r="BC59" s="394"/>
      <c r="BD59" s="394"/>
      <c r="BE59" s="394"/>
      <c r="BF59" s="394"/>
      <c r="BG59" s="394"/>
      <c r="BH59" s="394"/>
      <c r="BI59" s="432"/>
      <c r="BJ59" s="378"/>
      <c r="BK59" s="396"/>
      <c r="BL59" s="394"/>
      <c r="BM59" s="394"/>
      <c r="BN59" s="394"/>
      <c r="BO59" s="394"/>
      <c r="BP59" s="394"/>
      <c r="BQ59" s="394"/>
      <c r="BR59" s="394"/>
      <c r="BS59" s="394"/>
      <c r="BT59" s="395"/>
      <c r="BU59" s="396"/>
      <c r="BV59" s="394"/>
      <c r="BW59" s="394"/>
      <c r="BX59" s="394"/>
      <c r="BY59" s="394"/>
      <c r="BZ59" s="394"/>
      <c r="CA59" s="394"/>
      <c r="CB59" s="394"/>
      <c r="CC59" s="394"/>
      <c r="CD59" s="395"/>
      <c r="CE59" s="392"/>
      <c r="CF59" s="396"/>
      <c r="CG59" s="394"/>
      <c r="CH59" s="394"/>
      <c r="CI59" s="394"/>
      <c r="CJ59" s="395"/>
      <c r="CK59" s="393"/>
      <c r="CL59" s="391"/>
      <c r="CM59" s="396"/>
      <c r="CN59" s="394"/>
      <c r="CO59" s="394"/>
      <c r="CP59" s="394"/>
      <c r="CQ59" s="394"/>
      <c r="CR59" s="394"/>
      <c r="CS59" s="394"/>
      <c r="CT59" s="394"/>
      <c r="CU59" s="394"/>
      <c r="CV59" s="395"/>
      <c r="CW59" s="378"/>
      <c r="CX59" s="378"/>
      <c r="CY59" s="396"/>
      <c r="CZ59" s="394"/>
      <c r="DA59" s="394"/>
      <c r="DB59" s="394"/>
      <c r="DC59" s="394"/>
      <c r="DD59" s="394"/>
      <c r="DE59" s="394"/>
      <c r="DF59" s="394"/>
      <c r="DG59" s="394"/>
      <c r="DH59" s="395"/>
      <c r="DI59" s="443"/>
      <c r="DJ59" s="443"/>
      <c r="DK59" s="399"/>
      <c r="DL59" s="399"/>
      <c r="DM59" s="399"/>
      <c r="DN59" s="399"/>
      <c r="DO59" s="399"/>
      <c r="DP59" s="399"/>
      <c r="DQ59" s="494"/>
      <c r="DR59" s="396"/>
      <c r="DS59" s="394"/>
      <c r="DT59" s="394"/>
      <c r="DU59" s="394"/>
      <c r="DV59" s="395"/>
      <c r="DW59" s="496"/>
      <c r="DX59" s="396"/>
      <c r="DY59" s="394"/>
      <c r="DZ59" s="394"/>
      <c r="EA59" s="394"/>
      <c r="EB59" s="395"/>
      <c r="EC59" s="496"/>
      <c r="ED59" s="499"/>
    </row>
    <row r="60" spans="1:134" ht="12.6" customHeight="1" x14ac:dyDescent="0.2">
      <c r="B60" s="579">
        <f t="shared" ref="B60" si="924">B57+1</f>
        <v>18</v>
      </c>
      <c r="C60" s="606"/>
      <c r="D60" s="606"/>
      <c r="E60" s="606"/>
      <c r="F60" s="580" t="s">
        <v>212</v>
      </c>
      <c r="G60" s="581"/>
      <c r="H60" s="582" t="str">
        <f t="shared" ref="H60" si="925">IF($F60="3e)  Skoršia transpozícia  - zavedenie transpozície pred termínom ktorý určuje smernica EÚ. "," ","")</f>
        <v/>
      </c>
      <c r="I60" s="582" t="str">
        <f t="shared" ref="I60" si="926">IF($F60="3e)  Skoršia transpozícia  - zavedenie transpozície pred termínom ktorý určuje smernica EÚ. ",$H60,"NA")</f>
        <v>NA</v>
      </c>
      <c r="J60" s="583">
        <f>IF(I60&gt;12,1,I60/12)</f>
        <v>1</v>
      </c>
      <c r="K60" s="580"/>
      <c r="L60" s="584"/>
      <c r="M60" s="607">
        <f>IF(L60="N",0,L60)</f>
        <v>0</v>
      </c>
      <c r="N60" s="584" t="s">
        <v>212</v>
      </c>
      <c r="O60" s="584"/>
      <c r="P60" s="584"/>
      <c r="Q60" s="587" t="s">
        <v>36</v>
      </c>
      <c r="R60" s="588">
        <f>VLOOKUP(Q60,vstupy!$B$3:$C$15,2,FALSE)</f>
        <v>0</v>
      </c>
      <c r="S60" s="584"/>
      <c r="T60" s="590"/>
      <c r="U60" s="587" t="s">
        <v>36</v>
      </c>
      <c r="V60" s="588">
        <f>VLOOKUP(U60,vstupy!$B$3:$C$15,2,FALSE)</f>
        <v>0</v>
      </c>
      <c r="W60" s="584"/>
      <c r="X60" s="591" t="s">
        <v>157</v>
      </c>
      <c r="Y60" s="592" t="s">
        <v>152</v>
      </c>
      <c r="Z60" s="593">
        <f>VLOOKUP($X60,vstupy!$B$18:$F$31,MATCH($Y60,vstupy!$B$17:$F$17,0),0)</f>
        <v>0</v>
      </c>
      <c r="AA60" s="594" t="s">
        <v>158</v>
      </c>
      <c r="AB60" s="593">
        <f>VLOOKUP($AA60,vstupy!$B$34:$C$36,2,FALSE)</f>
        <v>0</v>
      </c>
      <c r="AC60" s="593">
        <f t="shared" si="520"/>
        <v>0</v>
      </c>
      <c r="AD60" s="595" t="s">
        <v>36</v>
      </c>
      <c r="AE60" s="474">
        <f>VLOOKUP(AD60,vstupy!$B$3:$C$15,2,FALSE)</f>
        <v>0</v>
      </c>
      <c r="AF60" s="473" t="str">
        <f>IFERROR(IF(M60=0,"N",O60/L60*J60),0)</f>
        <v>N</v>
      </c>
      <c r="AG60" s="452">
        <f>O60*J60</f>
        <v>0</v>
      </c>
      <c r="AH60" s="456">
        <f t="shared" ref="AH60" si="927">P60*R60*J60</f>
        <v>0</v>
      </c>
      <c r="AI60" s="452">
        <f t="shared" ref="AI60" si="928">IFERROR(AH60*M60,0)</f>
        <v>0</v>
      </c>
      <c r="AJ60" s="456" t="str">
        <f t="shared" si="177"/>
        <v>N</v>
      </c>
      <c r="AK60" s="452">
        <f t="shared" ref="AK60" si="929">S60*J60</f>
        <v>0</v>
      </c>
      <c r="AL60" s="452">
        <f>T60*V60*J60</f>
        <v>0</v>
      </c>
      <c r="AM60" s="466">
        <f t="shared" ref="AM60" si="930">IFERROR(AL60*M60,0)</f>
        <v>0</v>
      </c>
      <c r="AN60" s="452">
        <f t="shared" ref="AN60" si="931">IF(W60&gt;0,IF(AE60&gt;0,($G$5/160)*(W60/60)*AE60*J60,0),IF(AE60&gt;0,($G$5/160)*((AC60+AC61+AC62)/60)*AE60*J60,0))</f>
        <v>0</v>
      </c>
      <c r="AO60" s="471">
        <f>IFERROR(AN60*M60,0)</f>
        <v>0</v>
      </c>
      <c r="AP60" s="396">
        <f t="shared" ref="AP60" si="932">IF($N60="In (zvyšuje náklady)",AF60,0)</f>
        <v>0</v>
      </c>
      <c r="AQ60" s="394">
        <f t="shared" ref="AQ60" si="933">IF($N60="In (zvyšuje náklady)",AG60,0)</f>
        <v>0</v>
      </c>
      <c r="AR60" s="394">
        <f t="shared" ref="AR60" si="934">IF($N60="In (zvyšuje náklady)",AH60,0)</f>
        <v>0</v>
      </c>
      <c r="AS60" s="394">
        <f t="shared" ref="AS60" si="935">IF($N60="In (zvyšuje náklady)",AI60,0)</f>
        <v>0</v>
      </c>
      <c r="AT60" s="394">
        <f t="shared" ref="AT60" si="936">IF($N60="In (zvyšuje náklady)",AJ60,0)</f>
        <v>0</v>
      </c>
      <c r="AU60" s="394">
        <f t="shared" ref="AU60" si="937">IF($N60="In (zvyšuje náklady)",AK60,0)</f>
        <v>0</v>
      </c>
      <c r="AV60" s="394">
        <f t="shared" ref="AV60" si="938">IF($N60="In (zvyšuje náklady)",AL60,0)</f>
        <v>0</v>
      </c>
      <c r="AW60" s="394">
        <f t="shared" ref="AW60" si="939">IF($N60="In (zvyšuje náklady)",AM60,0)</f>
        <v>0</v>
      </c>
      <c r="AX60" s="394">
        <f t="shared" ref="AX60" si="940">IF($N60="In (zvyšuje náklady)",AN60,0)</f>
        <v>0</v>
      </c>
      <c r="AY60" s="394">
        <f t="shared" ref="AY60" si="941">IF($N60="In (zvyšuje náklady)",AO60,0)</f>
        <v>0</v>
      </c>
      <c r="AZ60" s="394" t="str">
        <f t="shared" ref="AZ60" si="942">IF($N60="Out (znižuje náklady)",AF60,"0")</f>
        <v>0</v>
      </c>
      <c r="BA60" s="394" t="str">
        <f t="shared" ref="BA60" si="943">IF($N60="Out (znižuje náklady)",AG60,"0")</f>
        <v>0</v>
      </c>
      <c r="BB60" s="394" t="str">
        <f t="shared" ref="BB60" si="944">IF($N60="Out (znižuje náklady)",AH60,"0")</f>
        <v>0</v>
      </c>
      <c r="BC60" s="394" t="str">
        <f t="shared" ref="BC60" si="945">IF($N60="Out (znižuje náklady)",AI60,"0")</f>
        <v>0</v>
      </c>
      <c r="BD60" s="394" t="str">
        <f t="shared" ref="BD60" si="946">IF($N60="Out (znižuje náklady)",AJ60,"0")</f>
        <v>0</v>
      </c>
      <c r="BE60" s="394" t="str">
        <f t="shared" ref="BE60" si="947">IF($N60="Out (znižuje náklady)",AK60,"0")</f>
        <v>0</v>
      </c>
      <c r="BF60" s="394" t="str">
        <f t="shared" ref="BF60" si="948">IF($N60="Out (znižuje náklady)",AL60,"0")</f>
        <v>0</v>
      </c>
      <c r="BG60" s="394" t="str">
        <f t="shared" ref="BG60" si="949">IF($N60="Out (znižuje náklady)",AM60,"0")</f>
        <v>0</v>
      </c>
      <c r="BH60" s="394" t="str">
        <f t="shared" ref="BH60" si="950">IF($N60="Out (znižuje náklady)",AN60,"0")</f>
        <v>0</v>
      </c>
      <c r="BI60" s="432" t="str">
        <f t="shared" ref="BI60" si="951">IF($N60="Out (znižuje náklady)",AO60,"0")</f>
        <v>0</v>
      </c>
      <c r="BJ60" s="378">
        <f>IF(F60=vstupy!$B$47,0,1)</f>
        <v>1</v>
      </c>
      <c r="BK60" s="396">
        <f t="shared" ref="BK60" si="952">$BJ60*AP60</f>
        <v>0</v>
      </c>
      <c r="BL60" s="394">
        <f t="shared" ref="BL60" si="953">$BJ60*AQ60</f>
        <v>0</v>
      </c>
      <c r="BM60" s="394">
        <f t="shared" ref="BM60" si="954">$BJ60*AR60</f>
        <v>0</v>
      </c>
      <c r="BN60" s="394">
        <f t="shared" ref="BN60" si="955">$BJ60*AS60</f>
        <v>0</v>
      </c>
      <c r="BO60" s="394">
        <f t="shared" ref="BO60" si="956">$BJ60*AT60</f>
        <v>0</v>
      </c>
      <c r="BP60" s="394">
        <f t="shared" ref="BP60" si="957">$BJ60*AU60</f>
        <v>0</v>
      </c>
      <c r="BQ60" s="394">
        <f t="shared" ref="BQ60" si="958">$BJ60*AV60</f>
        <v>0</v>
      </c>
      <c r="BR60" s="394">
        <f t="shared" ref="BR60" si="959">$BJ60*AW60</f>
        <v>0</v>
      </c>
      <c r="BS60" s="394">
        <f t="shared" ref="BS60" si="960">$BJ60*AX60</f>
        <v>0</v>
      </c>
      <c r="BT60" s="395">
        <f t="shared" ref="BT60" si="961">$BJ60*AY60</f>
        <v>0</v>
      </c>
      <c r="BU60" s="396">
        <f t="shared" ref="BU60" si="962">$BJ60*AZ60</f>
        <v>0</v>
      </c>
      <c r="BV60" s="394">
        <f t="shared" ref="BV60" si="963">$BJ60*BA60</f>
        <v>0</v>
      </c>
      <c r="BW60" s="394">
        <f t="shared" ref="BW60" si="964">$BJ60*BB60</f>
        <v>0</v>
      </c>
      <c r="BX60" s="394">
        <f t="shared" ref="BX60" si="965">$BJ60*BC60</f>
        <v>0</v>
      </c>
      <c r="BY60" s="394">
        <f t="shared" ref="BY60" si="966">$BJ60*BD60</f>
        <v>0</v>
      </c>
      <c r="BZ60" s="394">
        <f t="shared" ref="BZ60" si="967">$BJ60*BE60</f>
        <v>0</v>
      </c>
      <c r="CA60" s="394">
        <f t="shared" ref="CA60" si="968">$BJ60*BF60</f>
        <v>0</v>
      </c>
      <c r="CB60" s="394">
        <f t="shared" ref="CB60" si="969">$BJ60*BG60</f>
        <v>0</v>
      </c>
      <c r="CC60" s="394">
        <f t="shared" ref="CC60" si="970">$BJ60*BH60</f>
        <v>0</v>
      </c>
      <c r="CD60" s="395">
        <f t="shared" ref="CD60" si="971">$BJ60*BI60</f>
        <v>0</v>
      </c>
      <c r="CE60" s="392">
        <f>IF(N60="Nemení sa",1,0)</f>
        <v>0</v>
      </c>
      <c r="CF60" s="396">
        <f>AG60*$CE60</f>
        <v>0</v>
      </c>
      <c r="CG60" s="394">
        <f>AI60*$CE60</f>
        <v>0</v>
      </c>
      <c r="CH60" s="394">
        <f>AK60*$CE60</f>
        <v>0</v>
      </c>
      <c r="CI60" s="394">
        <f>AM60*$CE60</f>
        <v>0</v>
      </c>
      <c r="CJ60" s="395">
        <f>AO60*$CE60</f>
        <v>0</v>
      </c>
      <c r="CK60" s="393">
        <f t="shared" ref="CK60" si="972">SUM(CF60:CJ62)</f>
        <v>0</v>
      </c>
      <c r="CL60" s="389">
        <f>IF(F60=vstupy!B$42,"1",0)</f>
        <v>0</v>
      </c>
      <c r="CM60" s="396">
        <f t="shared" ref="CM60:CV60" si="973">IF($CL60="1",AP60,0)</f>
        <v>0</v>
      </c>
      <c r="CN60" s="394">
        <f t="shared" si="973"/>
        <v>0</v>
      </c>
      <c r="CO60" s="394">
        <f t="shared" si="973"/>
        <v>0</v>
      </c>
      <c r="CP60" s="394">
        <f t="shared" si="973"/>
        <v>0</v>
      </c>
      <c r="CQ60" s="394">
        <f t="shared" si="973"/>
        <v>0</v>
      </c>
      <c r="CR60" s="394">
        <f t="shared" si="973"/>
        <v>0</v>
      </c>
      <c r="CS60" s="394">
        <f t="shared" si="973"/>
        <v>0</v>
      </c>
      <c r="CT60" s="394">
        <f t="shared" si="973"/>
        <v>0</v>
      </c>
      <c r="CU60" s="394">
        <f t="shared" si="973"/>
        <v>0</v>
      </c>
      <c r="CV60" s="395">
        <f t="shared" si="973"/>
        <v>0</v>
      </c>
      <c r="CW60" s="378">
        <f>CP60+CT60+CV60</f>
        <v>0</v>
      </c>
      <c r="CX60" s="378">
        <f t="shared" ref="CX60" si="974">CN60+CR60</f>
        <v>0</v>
      </c>
      <c r="CY60" s="396">
        <f t="shared" ref="CY60:DH60" si="975">IF($CL60="1",AZ60,0)</f>
        <v>0</v>
      </c>
      <c r="CZ60" s="394">
        <f t="shared" si="975"/>
        <v>0</v>
      </c>
      <c r="DA60" s="394">
        <f t="shared" si="975"/>
        <v>0</v>
      </c>
      <c r="DB60" s="394">
        <f t="shared" si="975"/>
        <v>0</v>
      </c>
      <c r="DC60" s="394">
        <f t="shared" si="975"/>
        <v>0</v>
      </c>
      <c r="DD60" s="394">
        <f t="shared" si="975"/>
        <v>0</v>
      </c>
      <c r="DE60" s="394">
        <f t="shared" si="975"/>
        <v>0</v>
      </c>
      <c r="DF60" s="394">
        <f t="shared" si="975"/>
        <v>0</v>
      </c>
      <c r="DG60" s="394">
        <f t="shared" si="975"/>
        <v>0</v>
      </c>
      <c r="DH60" s="395">
        <f t="shared" si="975"/>
        <v>0</v>
      </c>
      <c r="DI60" s="443">
        <f>DB60+DF60+DH60</f>
        <v>0</v>
      </c>
      <c r="DJ60" s="443">
        <f t="shared" ref="DJ60" si="976">CZ60+DD60</f>
        <v>0</v>
      </c>
      <c r="DK60" s="399">
        <f>IF(CE60=0,1,0)</f>
        <v>1</v>
      </c>
      <c r="DL60" s="399">
        <f>IFERROR(IF($AF60="N",AH60+AJ60+AL60+AN60,AF60+AH60+AJ60+AL60+AN60),0)*$DK60</f>
        <v>0</v>
      </c>
      <c r="DM60" s="399">
        <f>(AG60+AI60+AK60+AM60+AO60)*$DK60</f>
        <v>0</v>
      </c>
      <c r="DN60" s="399">
        <f>AS60+AW60+AY60-CW60</f>
        <v>0</v>
      </c>
      <c r="DO60" s="399">
        <f>BC60+BG60+BI60-DI60</f>
        <v>0</v>
      </c>
      <c r="DP60" s="399">
        <f>DN60+DO60</f>
        <v>0</v>
      </c>
      <c r="DQ60" s="494" t="str">
        <f>IF(OR(F60=vstupy!B$40,F60=vstupy!B$41,F60=vstupy!B$42,),"0","1")</f>
        <v>0</v>
      </c>
      <c r="DR60" s="396">
        <f>IF($DQ60="1",AQ60,"0")+CF60</f>
        <v>0</v>
      </c>
      <c r="DS60" s="394">
        <f>IF($DQ60="1",AS60,"0")+CG60</f>
        <v>0</v>
      </c>
      <c r="DT60" s="394">
        <f>IF($DQ60="1",AU60,"0")+CH60</f>
        <v>0</v>
      </c>
      <c r="DU60" s="394">
        <f>IF($DQ60="1",AW60,"0")+CI60</f>
        <v>0</v>
      </c>
      <c r="DV60" s="395">
        <f>IF($DQ60="1",AY60,"0")+CJ60</f>
        <v>0</v>
      </c>
      <c r="DW60" s="496">
        <f t="shared" ref="DW60" si="977">SUM(DR60:DV62)</f>
        <v>0</v>
      </c>
      <c r="DX60" s="396" t="str">
        <f t="shared" ref="DX60" si="978">IF($DQ60="1",BA60,"0")</f>
        <v>0</v>
      </c>
      <c r="DY60" s="394" t="str">
        <f t="shared" ref="DY60" si="979">IF($DQ60="1",BC60,"0")</f>
        <v>0</v>
      </c>
      <c r="DZ60" s="394" t="str">
        <f t="shared" ref="DZ60" si="980">IF($DQ60="1",BE60,"0")</f>
        <v>0</v>
      </c>
      <c r="EA60" s="394" t="str">
        <f>IF($DQ60="1",BG60,"0")</f>
        <v>0</v>
      </c>
      <c r="EB60" s="395" t="str">
        <f>IF($DQ60="1",BI60,"0")</f>
        <v>0</v>
      </c>
      <c r="EC60" s="496">
        <f t="shared" ref="EC60" si="981">SUM(DX60:EB62)</f>
        <v>0</v>
      </c>
      <c r="ED60" s="499">
        <f>EC60+DW60</f>
        <v>0</v>
      </c>
    </row>
    <row r="61" spans="1:134" ht="12.6" customHeight="1" x14ac:dyDescent="0.2">
      <c r="B61" s="579"/>
      <c r="C61" s="606"/>
      <c r="D61" s="606"/>
      <c r="E61" s="606"/>
      <c r="F61" s="596"/>
      <c r="G61" s="581"/>
      <c r="H61" s="597"/>
      <c r="I61" s="597"/>
      <c r="J61" s="598"/>
      <c r="K61" s="596"/>
      <c r="L61" s="584"/>
      <c r="M61" s="607"/>
      <c r="N61" s="584"/>
      <c r="O61" s="584"/>
      <c r="P61" s="584"/>
      <c r="Q61" s="587"/>
      <c r="R61" s="588"/>
      <c r="S61" s="584"/>
      <c r="T61" s="590"/>
      <c r="U61" s="587"/>
      <c r="V61" s="588"/>
      <c r="W61" s="584"/>
      <c r="X61" s="591" t="s">
        <v>157</v>
      </c>
      <c r="Y61" s="592" t="s">
        <v>152</v>
      </c>
      <c r="Z61" s="593">
        <f>VLOOKUP($X61,vstupy!$B$18:$F$31,MATCH($Y61,vstupy!$B$17:$F$17,0),0)</f>
        <v>0</v>
      </c>
      <c r="AA61" s="594" t="s">
        <v>158</v>
      </c>
      <c r="AB61" s="593">
        <f>VLOOKUP($AA61,vstupy!$B$34:$C$36,2,FALSE)</f>
        <v>0</v>
      </c>
      <c r="AC61" s="593">
        <f t="shared" si="520"/>
        <v>0</v>
      </c>
      <c r="AD61" s="600"/>
      <c r="AE61" s="475"/>
      <c r="AF61" s="396"/>
      <c r="AG61" s="450"/>
      <c r="AH61" s="450"/>
      <c r="AI61" s="450"/>
      <c r="AJ61" s="450"/>
      <c r="AK61" s="450"/>
      <c r="AL61" s="450"/>
      <c r="AM61" s="470"/>
      <c r="AN61" s="450"/>
      <c r="AO61" s="472"/>
      <c r="AP61" s="396"/>
      <c r="AQ61" s="394"/>
      <c r="AR61" s="394"/>
      <c r="AS61" s="394"/>
      <c r="AT61" s="394"/>
      <c r="AU61" s="394"/>
      <c r="AV61" s="394"/>
      <c r="AW61" s="394"/>
      <c r="AX61" s="394"/>
      <c r="AY61" s="394"/>
      <c r="AZ61" s="394"/>
      <c r="BA61" s="394"/>
      <c r="BB61" s="394"/>
      <c r="BC61" s="394"/>
      <c r="BD61" s="394"/>
      <c r="BE61" s="394"/>
      <c r="BF61" s="394"/>
      <c r="BG61" s="394"/>
      <c r="BH61" s="394"/>
      <c r="BI61" s="432"/>
      <c r="BJ61" s="378"/>
      <c r="BK61" s="396"/>
      <c r="BL61" s="394"/>
      <c r="BM61" s="394"/>
      <c r="BN61" s="394"/>
      <c r="BO61" s="394"/>
      <c r="BP61" s="394"/>
      <c r="BQ61" s="394"/>
      <c r="BR61" s="394"/>
      <c r="BS61" s="394"/>
      <c r="BT61" s="395"/>
      <c r="BU61" s="396"/>
      <c r="BV61" s="394"/>
      <c r="BW61" s="394"/>
      <c r="BX61" s="394"/>
      <c r="BY61" s="394"/>
      <c r="BZ61" s="394"/>
      <c r="CA61" s="394"/>
      <c r="CB61" s="394"/>
      <c r="CC61" s="394"/>
      <c r="CD61" s="395"/>
      <c r="CE61" s="392"/>
      <c r="CF61" s="396"/>
      <c r="CG61" s="394"/>
      <c r="CH61" s="394"/>
      <c r="CI61" s="394"/>
      <c r="CJ61" s="395"/>
      <c r="CK61" s="393"/>
      <c r="CL61" s="390"/>
      <c r="CM61" s="396"/>
      <c r="CN61" s="394"/>
      <c r="CO61" s="394"/>
      <c r="CP61" s="394"/>
      <c r="CQ61" s="394"/>
      <c r="CR61" s="394"/>
      <c r="CS61" s="394"/>
      <c r="CT61" s="394"/>
      <c r="CU61" s="394"/>
      <c r="CV61" s="395"/>
      <c r="CW61" s="378"/>
      <c r="CX61" s="378"/>
      <c r="CY61" s="396"/>
      <c r="CZ61" s="394"/>
      <c r="DA61" s="394"/>
      <c r="DB61" s="394"/>
      <c r="DC61" s="394"/>
      <c r="DD61" s="394"/>
      <c r="DE61" s="394"/>
      <c r="DF61" s="394"/>
      <c r="DG61" s="394"/>
      <c r="DH61" s="395"/>
      <c r="DI61" s="443"/>
      <c r="DJ61" s="443"/>
      <c r="DK61" s="399"/>
      <c r="DL61" s="399"/>
      <c r="DM61" s="399"/>
      <c r="DN61" s="399"/>
      <c r="DO61" s="399"/>
      <c r="DP61" s="399"/>
      <c r="DQ61" s="494"/>
      <c r="DR61" s="396"/>
      <c r="DS61" s="394"/>
      <c r="DT61" s="394"/>
      <c r="DU61" s="394"/>
      <c r="DV61" s="395"/>
      <c r="DW61" s="496"/>
      <c r="DX61" s="396"/>
      <c r="DY61" s="394"/>
      <c r="DZ61" s="394"/>
      <c r="EA61" s="394"/>
      <c r="EB61" s="395"/>
      <c r="EC61" s="496"/>
      <c r="ED61" s="499"/>
    </row>
    <row r="62" spans="1:134" ht="12.6" customHeight="1" x14ac:dyDescent="0.2">
      <c r="B62" s="579"/>
      <c r="C62" s="606"/>
      <c r="D62" s="606"/>
      <c r="E62" s="606"/>
      <c r="F62" s="601"/>
      <c r="G62" s="581"/>
      <c r="H62" s="602"/>
      <c r="I62" s="602"/>
      <c r="J62" s="603"/>
      <c r="K62" s="601"/>
      <c r="L62" s="584"/>
      <c r="M62" s="607"/>
      <c r="N62" s="584"/>
      <c r="O62" s="584"/>
      <c r="P62" s="584"/>
      <c r="Q62" s="587"/>
      <c r="R62" s="588"/>
      <c r="S62" s="584"/>
      <c r="T62" s="590"/>
      <c r="U62" s="587"/>
      <c r="V62" s="588"/>
      <c r="W62" s="584"/>
      <c r="X62" s="591" t="s">
        <v>157</v>
      </c>
      <c r="Y62" s="592" t="s">
        <v>152</v>
      </c>
      <c r="Z62" s="593">
        <f>VLOOKUP($X62,vstupy!$B$18:$F$31,MATCH($Y62,vstupy!$B$17:$F$17,0),0)</f>
        <v>0</v>
      </c>
      <c r="AA62" s="594" t="s">
        <v>158</v>
      </c>
      <c r="AB62" s="593">
        <f>VLOOKUP($AA62,vstupy!$B$34:$C$36,2,FALSE)</f>
        <v>0</v>
      </c>
      <c r="AC62" s="593">
        <f t="shared" si="520"/>
        <v>0</v>
      </c>
      <c r="AD62" s="605"/>
      <c r="AE62" s="476"/>
      <c r="AF62" s="396"/>
      <c r="AG62" s="450"/>
      <c r="AH62" s="450"/>
      <c r="AI62" s="450"/>
      <c r="AJ62" s="450"/>
      <c r="AK62" s="450"/>
      <c r="AL62" s="450"/>
      <c r="AM62" s="452"/>
      <c r="AN62" s="450"/>
      <c r="AO62" s="472"/>
      <c r="AP62" s="396"/>
      <c r="AQ62" s="394"/>
      <c r="AR62" s="394"/>
      <c r="AS62" s="394"/>
      <c r="AT62" s="394"/>
      <c r="AU62" s="394"/>
      <c r="AV62" s="394"/>
      <c r="AW62" s="394"/>
      <c r="AX62" s="394"/>
      <c r="AY62" s="394"/>
      <c r="AZ62" s="394"/>
      <c r="BA62" s="394"/>
      <c r="BB62" s="394"/>
      <c r="BC62" s="394"/>
      <c r="BD62" s="394"/>
      <c r="BE62" s="394"/>
      <c r="BF62" s="394"/>
      <c r="BG62" s="394"/>
      <c r="BH62" s="394"/>
      <c r="BI62" s="432"/>
      <c r="BJ62" s="378"/>
      <c r="BK62" s="396"/>
      <c r="BL62" s="394"/>
      <c r="BM62" s="394"/>
      <c r="BN62" s="394"/>
      <c r="BO62" s="394"/>
      <c r="BP62" s="394"/>
      <c r="BQ62" s="394"/>
      <c r="BR62" s="394"/>
      <c r="BS62" s="394"/>
      <c r="BT62" s="395"/>
      <c r="BU62" s="396"/>
      <c r="BV62" s="394"/>
      <c r="BW62" s="394"/>
      <c r="BX62" s="394"/>
      <c r="BY62" s="394"/>
      <c r="BZ62" s="394"/>
      <c r="CA62" s="394"/>
      <c r="CB62" s="394"/>
      <c r="CC62" s="394"/>
      <c r="CD62" s="395"/>
      <c r="CE62" s="392"/>
      <c r="CF62" s="396"/>
      <c r="CG62" s="394"/>
      <c r="CH62" s="394"/>
      <c r="CI62" s="394"/>
      <c r="CJ62" s="395"/>
      <c r="CK62" s="393"/>
      <c r="CL62" s="391"/>
      <c r="CM62" s="396"/>
      <c r="CN62" s="394"/>
      <c r="CO62" s="394"/>
      <c r="CP62" s="394"/>
      <c r="CQ62" s="394"/>
      <c r="CR62" s="394"/>
      <c r="CS62" s="394"/>
      <c r="CT62" s="394"/>
      <c r="CU62" s="394"/>
      <c r="CV62" s="395"/>
      <c r="CW62" s="378"/>
      <c r="CX62" s="378"/>
      <c r="CY62" s="396"/>
      <c r="CZ62" s="394"/>
      <c r="DA62" s="394"/>
      <c r="DB62" s="394"/>
      <c r="DC62" s="394"/>
      <c r="DD62" s="394"/>
      <c r="DE62" s="394"/>
      <c r="DF62" s="394"/>
      <c r="DG62" s="394"/>
      <c r="DH62" s="395"/>
      <c r="DI62" s="443"/>
      <c r="DJ62" s="443"/>
      <c r="DK62" s="399"/>
      <c r="DL62" s="399"/>
      <c r="DM62" s="399"/>
      <c r="DN62" s="399"/>
      <c r="DO62" s="399"/>
      <c r="DP62" s="399"/>
      <c r="DQ62" s="494"/>
      <c r="DR62" s="396"/>
      <c r="DS62" s="394"/>
      <c r="DT62" s="394"/>
      <c r="DU62" s="394"/>
      <c r="DV62" s="395"/>
      <c r="DW62" s="496"/>
      <c r="DX62" s="396"/>
      <c r="DY62" s="394"/>
      <c r="DZ62" s="394"/>
      <c r="EA62" s="394"/>
      <c r="EB62" s="395"/>
      <c r="EC62" s="496"/>
      <c r="ED62" s="499"/>
    </row>
    <row r="63" spans="1:134" ht="12.6" customHeight="1" x14ac:dyDescent="0.2">
      <c r="A63" s="19"/>
      <c r="B63" s="464">
        <f t="shared" ref="B63" si="982">B60+1</f>
        <v>19</v>
      </c>
      <c r="C63" s="465"/>
      <c r="D63" s="465"/>
      <c r="E63" s="465"/>
      <c r="F63" s="405" t="s">
        <v>212</v>
      </c>
      <c r="G63" s="461"/>
      <c r="H63" s="386" t="str">
        <f t="shared" ref="H63" si="983">IF($F63="3e)  Skoršia transpozícia  - zavedenie transpozície pred termínom ktorý určuje smernica EÚ. "," ","")</f>
        <v/>
      </c>
      <c r="I63" s="386" t="str">
        <f t="shared" ref="I63" si="984">IF($F63="3e)  Skoršia transpozícia  - zavedenie transpozície pred termínom ktorý určuje smernica EÚ. ",$H63,"NA")</f>
        <v>NA</v>
      </c>
      <c r="J63" s="408">
        <f>IF(I63&gt;12,1,I63/12)</f>
        <v>1</v>
      </c>
      <c r="K63" s="405"/>
      <c r="L63" s="415"/>
      <c r="M63" s="462">
        <f>IF(L63="N",0,L63)</f>
        <v>0</v>
      </c>
      <c r="N63" s="415" t="s">
        <v>212</v>
      </c>
      <c r="O63" s="415"/>
      <c r="P63" s="415"/>
      <c r="Q63" s="420" t="s">
        <v>36</v>
      </c>
      <c r="R63" s="413">
        <f>VLOOKUP(Q63,vstupy!$B$3:$C$15,2,FALSE)</f>
        <v>0</v>
      </c>
      <c r="S63" s="415"/>
      <c r="T63" s="416"/>
      <c r="U63" s="420" t="s">
        <v>36</v>
      </c>
      <c r="V63" s="413">
        <f>VLOOKUP(U63,vstupy!$B$3:$C$15,2,FALSE)</f>
        <v>0</v>
      </c>
      <c r="W63" s="415"/>
      <c r="X63" s="194" t="s">
        <v>157</v>
      </c>
      <c r="Y63" s="208" t="s">
        <v>152</v>
      </c>
      <c r="Z63" s="205">
        <f>VLOOKUP($X63,vstupy!$B$18:$F$31,MATCH($Y63,vstupy!$B$17:$F$17,0),0)</f>
        <v>0</v>
      </c>
      <c r="AA63" s="133" t="s">
        <v>158</v>
      </c>
      <c r="AB63" s="205">
        <f>VLOOKUP($AA63,vstupy!$B$34:$C$36,2,FALSE)</f>
        <v>0</v>
      </c>
      <c r="AC63" s="205">
        <f t="shared" si="520"/>
        <v>0</v>
      </c>
      <c r="AD63" s="453" t="s">
        <v>36</v>
      </c>
      <c r="AE63" s="474">
        <f>VLOOKUP(AD63,vstupy!$B$3:$C$15,2,FALSE)</f>
        <v>0</v>
      </c>
      <c r="AF63" s="473" t="str">
        <f>IFERROR(IF(M63=0,"N",O63/L63*J63),0)</f>
        <v>N</v>
      </c>
      <c r="AG63" s="452">
        <f>O63*J63</f>
        <v>0</v>
      </c>
      <c r="AH63" s="456">
        <f t="shared" ref="AH63" si="985">P63*R63*J63</f>
        <v>0</v>
      </c>
      <c r="AI63" s="452">
        <f t="shared" ref="AI63" si="986">IFERROR(AH63*M63,0)</f>
        <v>0</v>
      </c>
      <c r="AJ63" s="456" t="str">
        <f t="shared" si="177"/>
        <v>N</v>
      </c>
      <c r="AK63" s="452">
        <f t="shared" ref="AK63" si="987">S63*J63</f>
        <v>0</v>
      </c>
      <c r="AL63" s="452">
        <f>T63*V63*J63</f>
        <v>0</v>
      </c>
      <c r="AM63" s="466">
        <f t="shared" ref="AM63" si="988">IFERROR(AL63*M63,0)</f>
        <v>0</v>
      </c>
      <c r="AN63" s="452">
        <f t="shared" ref="AN63" si="989">IF(W63&gt;0,IF(AE63&gt;0,($G$5/160)*(W63/60)*AE63*J63,0),IF(AE63&gt;0,($G$5/160)*((AC63+AC64+AC65)/60)*AE63*J63,0))</f>
        <v>0</v>
      </c>
      <c r="AO63" s="471">
        <f>IFERROR(AN63*M63,0)</f>
        <v>0</v>
      </c>
      <c r="AP63" s="396">
        <f t="shared" ref="AP63" si="990">IF($N63="In (zvyšuje náklady)",AF63,0)</f>
        <v>0</v>
      </c>
      <c r="AQ63" s="394">
        <f t="shared" ref="AQ63" si="991">IF($N63="In (zvyšuje náklady)",AG63,0)</f>
        <v>0</v>
      </c>
      <c r="AR63" s="394">
        <f t="shared" ref="AR63" si="992">IF($N63="In (zvyšuje náklady)",AH63,0)</f>
        <v>0</v>
      </c>
      <c r="AS63" s="394">
        <f t="shared" ref="AS63" si="993">IF($N63="In (zvyšuje náklady)",AI63,0)</f>
        <v>0</v>
      </c>
      <c r="AT63" s="394">
        <f t="shared" ref="AT63" si="994">IF($N63="In (zvyšuje náklady)",AJ63,0)</f>
        <v>0</v>
      </c>
      <c r="AU63" s="394">
        <f t="shared" ref="AU63" si="995">IF($N63="In (zvyšuje náklady)",AK63,0)</f>
        <v>0</v>
      </c>
      <c r="AV63" s="394">
        <f t="shared" ref="AV63" si="996">IF($N63="In (zvyšuje náklady)",AL63,0)</f>
        <v>0</v>
      </c>
      <c r="AW63" s="394">
        <f t="shared" ref="AW63" si="997">IF($N63="In (zvyšuje náklady)",AM63,0)</f>
        <v>0</v>
      </c>
      <c r="AX63" s="394">
        <f t="shared" ref="AX63" si="998">IF($N63="In (zvyšuje náklady)",AN63,0)</f>
        <v>0</v>
      </c>
      <c r="AY63" s="394">
        <f t="shared" ref="AY63" si="999">IF($N63="In (zvyšuje náklady)",AO63,0)</f>
        <v>0</v>
      </c>
      <c r="AZ63" s="394" t="str">
        <f t="shared" ref="AZ63" si="1000">IF($N63="Out (znižuje náklady)",AF63,"0")</f>
        <v>0</v>
      </c>
      <c r="BA63" s="394" t="str">
        <f t="shared" ref="BA63" si="1001">IF($N63="Out (znižuje náklady)",AG63,"0")</f>
        <v>0</v>
      </c>
      <c r="BB63" s="394" t="str">
        <f t="shared" ref="BB63" si="1002">IF($N63="Out (znižuje náklady)",AH63,"0")</f>
        <v>0</v>
      </c>
      <c r="BC63" s="394" t="str">
        <f t="shared" ref="BC63" si="1003">IF($N63="Out (znižuje náklady)",AI63,"0")</f>
        <v>0</v>
      </c>
      <c r="BD63" s="394" t="str">
        <f t="shared" ref="BD63" si="1004">IF($N63="Out (znižuje náklady)",AJ63,"0")</f>
        <v>0</v>
      </c>
      <c r="BE63" s="394" t="str">
        <f t="shared" ref="BE63" si="1005">IF($N63="Out (znižuje náklady)",AK63,"0")</f>
        <v>0</v>
      </c>
      <c r="BF63" s="394" t="str">
        <f t="shared" ref="BF63" si="1006">IF($N63="Out (znižuje náklady)",AL63,"0")</f>
        <v>0</v>
      </c>
      <c r="BG63" s="394" t="str">
        <f t="shared" ref="BG63" si="1007">IF($N63="Out (znižuje náklady)",AM63,"0")</f>
        <v>0</v>
      </c>
      <c r="BH63" s="394" t="str">
        <f t="shared" ref="BH63" si="1008">IF($N63="Out (znižuje náklady)",AN63,"0")</f>
        <v>0</v>
      </c>
      <c r="BI63" s="432" t="str">
        <f t="shared" ref="BI63" si="1009">IF($N63="Out (znižuje náklady)",AO63,"0")</f>
        <v>0</v>
      </c>
      <c r="BJ63" s="378">
        <f>IF(F63=vstupy!$B$47,0,1)</f>
        <v>1</v>
      </c>
      <c r="BK63" s="396">
        <f t="shared" ref="BK63" si="1010">$BJ63*AP63</f>
        <v>0</v>
      </c>
      <c r="BL63" s="394">
        <f t="shared" ref="BL63" si="1011">$BJ63*AQ63</f>
        <v>0</v>
      </c>
      <c r="BM63" s="394">
        <f t="shared" ref="BM63" si="1012">$BJ63*AR63</f>
        <v>0</v>
      </c>
      <c r="BN63" s="394">
        <f t="shared" ref="BN63" si="1013">$BJ63*AS63</f>
        <v>0</v>
      </c>
      <c r="BO63" s="394">
        <f t="shared" ref="BO63" si="1014">$BJ63*AT63</f>
        <v>0</v>
      </c>
      <c r="BP63" s="394">
        <f t="shared" ref="BP63" si="1015">$BJ63*AU63</f>
        <v>0</v>
      </c>
      <c r="BQ63" s="394">
        <f t="shared" ref="BQ63" si="1016">$BJ63*AV63</f>
        <v>0</v>
      </c>
      <c r="BR63" s="394">
        <f t="shared" ref="BR63" si="1017">$BJ63*AW63</f>
        <v>0</v>
      </c>
      <c r="BS63" s="394">
        <f t="shared" ref="BS63" si="1018">$BJ63*AX63</f>
        <v>0</v>
      </c>
      <c r="BT63" s="395">
        <f t="shared" ref="BT63" si="1019">$BJ63*AY63</f>
        <v>0</v>
      </c>
      <c r="BU63" s="396">
        <f t="shared" ref="BU63" si="1020">$BJ63*AZ63</f>
        <v>0</v>
      </c>
      <c r="BV63" s="394">
        <f t="shared" ref="BV63" si="1021">$BJ63*BA63</f>
        <v>0</v>
      </c>
      <c r="BW63" s="394">
        <f t="shared" ref="BW63" si="1022">$BJ63*BB63</f>
        <v>0</v>
      </c>
      <c r="BX63" s="394">
        <f t="shared" ref="BX63" si="1023">$BJ63*BC63</f>
        <v>0</v>
      </c>
      <c r="BY63" s="394">
        <f t="shared" ref="BY63" si="1024">$BJ63*BD63</f>
        <v>0</v>
      </c>
      <c r="BZ63" s="394">
        <f t="shared" ref="BZ63" si="1025">$BJ63*BE63</f>
        <v>0</v>
      </c>
      <c r="CA63" s="394">
        <f t="shared" ref="CA63" si="1026">$BJ63*BF63</f>
        <v>0</v>
      </c>
      <c r="CB63" s="394">
        <f t="shared" ref="CB63" si="1027">$BJ63*BG63</f>
        <v>0</v>
      </c>
      <c r="CC63" s="394">
        <f t="shared" ref="CC63" si="1028">$BJ63*BH63</f>
        <v>0</v>
      </c>
      <c r="CD63" s="395">
        <f t="shared" ref="CD63" si="1029">$BJ63*BI63</f>
        <v>0</v>
      </c>
      <c r="CE63" s="392">
        <f>IF(N63="Nemení sa",1,0)</f>
        <v>0</v>
      </c>
      <c r="CF63" s="396">
        <f>AG63*$CE63</f>
        <v>0</v>
      </c>
      <c r="CG63" s="394">
        <f>AI63*$CE63</f>
        <v>0</v>
      </c>
      <c r="CH63" s="394">
        <f>AK63*$CE63</f>
        <v>0</v>
      </c>
      <c r="CI63" s="394">
        <f>AM63*$CE63</f>
        <v>0</v>
      </c>
      <c r="CJ63" s="395">
        <f>AO63*$CE63</f>
        <v>0</v>
      </c>
      <c r="CK63" s="393">
        <f t="shared" ref="CK63" si="1030">SUM(CF63:CJ65)</f>
        <v>0</v>
      </c>
      <c r="CL63" s="389">
        <f>IF(F63=vstupy!B$42,"1",0)</f>
        <v>0</v>
      </c>
      <c r="CM63" s="396">
        <f t="shared" ref="CM63:CV63" si="1031">IF($CL63="1",AP63,0)</f>
        <v>0</v>
      </c>
      <c r="CN63" s="394">
        <f t="shared" si="1031"/>
        <v>0</v>
      </c>
      <c r="CO63" s="394">
        <f t="shared" si="1031"/>
        <v>0</v>
      </c>
      <c r="CP63" s="394">
        <f t="shared" si="1031"/>
        <v>0</v>
      </c>
      <c r="CQ63" s="394">
        <f t="shared" si="1031"/>
        <v>0</v>
      </c>
      <c r="CR63" s="394">
        <f t="shared" si="1031"/>
        <v>0</v>
      </c>
      <c r="CS63" s="394">
        <f t="shared" si="1031"/>
        <v>0</v>
      </c>
      <c r="CT63" s="394">
        <f t="shared" si="1031"/>
        <v>0</v>
      </c>
      <c r="CU63" s="394">
        <f t="shared" si="1031"/>
        <v>0</v>
      </c>
      <c r="CV63" s="395">
        <f t="shared" si="1031"/>
        <v>0</v>
      </c>
      <c r="CW63" s="378">
        <f>CP63+CT63+CV63</f>
        <v>0</v>
      </c>
      <c r="CX63" s="378">
        <f t="shared" ref="CX63" si="1032">CN63+CR63</f>
        <v>0</v>
      </c>
      <c r="CY63" s="396">
        <f t="shared" ref="CY63:DH63" si="1033">IF($CL63="1",AZ63,0)</f>
        <v>0</v>
      </c>
      <c r="CZ63" s="394">
        <f t="shared" si="1033"/>
        <v>0</v>
      </c>
      <c r="DA63" s="394">
        <f t="shared" si="1033"/>
        <v>0</v>
      </c>
      <c r="DB63" s="394">
        <f t="shared" si="1033"/>
        <v>0</v>
      </c>
      <c r="DC63" s="394">
        <f t="shared" si="1033"/>
        <v>0</v>
      </c>
      <c r="DD63" s="394">
        <f t="shared" si="1033"/>
        <v>0</v>
      </c>
      <c r="DE63" s="394">
        <f t="shared" si="1033"/>
        <v>0</v>
      </c>
      <c r="DF63" s="394">
        <f t="shared" si="1033"/>
        <v>0</v>
      </c>
      <c r="DG63" s="394">
        <f t="shared" si="1033"/>
        <v>0</v>
      </c>
      <c r="DH63" s="395">
        <f t="shared" si="1033"/>
        <v>0</v>
      </c>
      <c r="DI63" s="443">
        <f>DB63+DF63+DH63</f>
        <v>0</v>
      </c>
      <c r="DJ63" s="443">
        <f t="shared" ref="DJ63" si="1034">CZ63+DD63</f>
        <v>0</v>
      </c>
      <c r="DK63" s="399">
        <f>IF(CE63=0,1,0)</f>
        <v>1</v>
      </c>
      <c r="DL63" s="399">
        <f>IFERROR(IF($AF63="N",AH63+AJ63+AL63+AN63,AF63+AH63+AJ63+AL63+AN63),0)*$DK63</f>
        <v>0</v>
      </c>
      <c r="DM63" s="399">
        <f>(AG63+AI63+AK63+AM63+AO63)*$DK63</f>
        <v>0</v>
      </c>
      <c r="DN63" s="399">
        <f>AS63+AW63+AY63-CW63</f>
        <v>0</v>
      </c>
      <c r="DO63" s="399">
        <f>BC63+BG63+BI63-DI63</f>
        <v>0</v>
      </c>
      <c r="DP63" s="399">
        <f>DN63+DO63</f>
        <v>0</v>
      </c>
      <c r="DQ63" s="494" t="str">
        <f>IF(OR(F63=vstupy!B$40,F63=vstupy!B$41,F63=vstupy!B$42,),"0","1")</f>
        <v>0</v>
      </c>
      <c r="DR63" s="396">
        <f>IF($DQ63="1",AQ63,"0")+CF63</f>
        <v>0</v>
      </c>
      <c r="DS63" s="394">
        <f>IF($DQ63="1",AS63,"0")+CG63</f>
        <v>0</v>
      </c>
      <c r="DT63" s="394">
        <f>IF($DQ63="1",AU63,"0")+CH63</f>
        <v>0</v>
      </c>
      <c r="DU63" s="394">
        <f>IF($DQ63="1",AW63,"0")+CI63</f>
        <v>0</v>
      </c>
      <c r="DV63" s="395">
        <f>IF($DQ63="1",AY63,"0")+CJ63</f>
        <v>0</v>
      </c>
      <c r="DW63" s="496">
        <f t="shared" ref="DW63" si="1035">SUM(DR63:DV65)</f>
        <v>0</v>
      </c>
      <c r="DX63" s="396" t="str">
        <f t="shared" ref="DX63" si="1036">IF($DQ63="1",BA63,"0")</f>
        <v>0</v>
      </c>
      <c r="DY63" s="394" t="str">
        <f t="shared" ref="DY63" si="1037">IF($DQ63="1",BC63,"0")</f>
        <v>0</v>
      </c>
      <c r="DZ63" s="394" t="str">
        <f t="shared" ref="DZ63" si="1038">IF($DQ63="1",BE63,"0")</f>
        <v>0</v>
      </c>
      <c r="EA63" s="394" t="str">
        <f>IF($DQ63="1",BG63,"0")</f>
        <v>0</v>
      </c>
      <c r="EB63" s="395" t="str">
        <f>IF($DQ63="1",BI63,"0")</f>
        <v>0</v>
      </c>
      <c r="EC63" s="496">
        <f t="shared" ref="EC63" si="1039">SUM(DX63:EB65)</f>
        <v>0</v>
      </c>
      <c r="ED63" s="499">
        <f>EC63+DW63</f>
        <v>0</v>
      </c>
    </row>
    <row r="64" spans="1:134" ht="12.6" customHeight="1" x14ac:dyDescent="0.2">
      <c r="A64" s="19"/>
      <c r="B64" s="464"/>
      <c r="C64" s="465"/>
      <c r="D64" s="465"/>
      <c r="E64" s="465"/>
      <c r="F64" s="406"/>
      <c r="G64" s="461"/>
      <c r="H64" s="387"/>
      <c r="I64" s="387"/>
      <c r="J64" s="409"/>
      <c r="K64" s="406"/>
      <c r="L64" s="415"/>
      <c r="M64" s="462"/>
      <c r="N64" s="415"/>
      <c r="O64" s="415"/>
      <c r="P64" s="415"/>
      <c r="Q64" s="420"/>
      <c r="R64" s="413"/>
      <c r="S64" s="415"/>
      <c r="T64" s="416"/>
      <c r="U64" s="420"/>
      <c r="V64" s="413"/>
      <c r="W64" s="415"/>
      <c r="X64" s="194" t="s">
        <v>157</v>
      </c>
      <c r="Y64" s="208" t="s">
        <v>152</v>
      </c>
      <c r="Z64" s="205">
        <f>VLOOKUP($X64,vstupy!$B$18:$F$31,MATCH($Y64,vstupy!$B$17:$F$17,0),0)</f>
        <v>0</v>
      </c>
      <c r="AA64" s="133" t="s">
        <v>158</v>
      </c>
      <c r="AB64" s="205">
        <f>VLOOKUP($AA64,vstupy!$B$34:$C$36,2,FALSE)</f>
        <v>0</v>
      </c>
      <c r="AC64" s="205">
        <f t="shared" si="520"/>
        <v>0</v>
      </c>
      <c r="AD64" s="454"/>
      <c r="AE64" s="475"/>
      <c r="AF64" s="396"/>
      <c r="AG64" s="450"/>
      <c r="AH64" s="450"/>
      <c r="AI64" s="450"/>
      <c r="AJ64" s="450"/>
      <c r="AK64" s="450"/>
      <c r="AL64" s="450"/>
      <c r="AM64" s="470"/>
      <c r="AN64" s="450"/>
      <c r="AO64" s="472"/>
      <c r="AP64" s="396"/>
      <c r="AQ64" s="394"/>
      <c r="AR64" s="394"/>
      <c r="AS64" s="394"/>
      <c r="AT64" s="394"/>
      <c r="AU64" s="394"/>
      <c r="AV64" s="394"/>
      <c r="AW64" s="394"/>
      <c r="AX64" s="394"/>
      <c r="AY64" s="394"/>
      <c r="AZ64" s="394"/>
      <c r="BA64" s="394"/>
      <c r="BB64" s="394"/>
      <c r="BC64" s="394"/>
      <c r="BD64" s="394"/>
      <c r="BE64" s="394"/>
      <c r="BF64" s="394"/>
      <c r="BG64" s="394"/>
      <c r="BH64" s="394"/>
      <c r="BI64" s="432"/>
      <c r="BJ64" s="378"/>
      <c r="BK64" s="396"/>
      <c r="BL64" s="394"/>
      <c r="BM64" s="394"/>
      <c r="BN64" s="394"/>
      <c r="BO64" s="394"/>
      <c r="BP64" s="394"/>
      <c r="BQ64" s="394"/>
      <c r="BR64" s="394"/>
      <c r="BS64" s="394"/>
      <c r="BT64" s="395"/>
      <c r="BU64" s="396"/>
      <c r="BV64" s="394"/>
      <c r="BW64" s="394"/>
      <c r="BX64" s="394"/>
      <c r="BY64" s="394"/>
      <c r="BZ64" s="394"/>
      <c r="CA64" s="394"/>
      <c r="CB64" s="394"/>
      <c r="CC64" s="394"/>
      <c r="CD64" s="395"/>
      <c r="CE64" s="392"/>
      <c r="CF64" s="396"/>
      <c r="CG64" s="394"/>
      <c r="CH64" s="394"/>
      <c r="CI64" s="394"/>
      <c r="CJ64" s="395"/>
      <c r="CK64" s="393"/>
      <c r="CL64" s="390"/>
      <c r="CM64" s="396"/>
      <c r="CN64" s="394"/>
      <c r="CO64" s="394"/>
      <c r="CP64" s="394"/>
      <c r="CQ64" s="394"/>
      <c r="CR64" s="394"/>
      <c r="CS64" s="394"/>
      <c r="CT64" s="394"/>
      <c r="CU64" s="394"/>
      <c r="CV64" s="395"/>
      <c r="CW64" s="378"/>
      <c r="CX64" s="378"/>
      <c r="CY64" s="396"/>
      <c r="CZ64" s="394"/>
      <c r="DA64" s="394"/>
      <c r="DB64" s="394"/>
      <c r="DC64" s="394"/>
      <c r="DD64" s="394"/>
      <c r="DE64" s="394"/>
      <c r="DF64" s="394"/>
      <c r="DG64" s="394"/>
      <c r="DH64" s="395"/>
      <c r="DI64" s="443"/>
      <c r="DJ64" s="443"/>
      <c r="DK64" s="399"/>
      <c r="DL64" s="399"/>
      <c r="DM64" s="399"/>
      <c r="DN64" s="399"/>
      <c r="DO64" s="399"/>
      <c r="DP64" s="399"/>
      <c r="DQ64" s="494"/>
      <c r="DR64" s="396"/>
      <c r="DS64" s="394"/>
      <c r="DT64" s="394"/>
      <c r="DU64" s="394"/>
      <c r="DV64" s="395"/>
      <c r="DW64" s="496"/>
      <c r="DX64" s="396"/>
      <c r="DY64" s="394"/>
      <c r="DZ64" s="394"/>
      <c r="EA64" s="394"/>
      <c r="EB64" s="395"/>
      <c r="EC64" s="496"/>
      <c r="ED64" s="499"/>
    </row>
    <row r="65" spans="1:134" ht="12.6" customHeight="1" x14ac:dyDescent="0.2">
      <c r="A65" s="19"/>
      <c r="B65" s="464"/>
      <c r="C65" s="465"/>
      <c r="D65" s="465"/>
      <c r="E65" s="465"/>
      <c r="F65" s="407"/>
      <c r="G65" s="461"/>
      <c r="H65" s="388"/>
      <c r="I65" s="388"/>
      <c r="J65" s="410"/>
      <c r="K65" s="407"/>
      <c r="L65" s="415"/>
      <c r="M65" s="462"/>
      <c r="N65" s="415"/>
      <c r="O65" s="415"/>
      <c r="P65" s="415"/>
      <c r="Q65" s="420"/>
      <c r="R65" s="413"/>
      <c r="S65" s="415"/>
      <c r="T65" s="416"/>
      <c r="U65" s="420"/>
      <c r="V65" s="413"/>
      <c r="W65" s="415"/>
      <c r="X65" s="194" t="s">
        <v>157</v>
      </c>
      <c r="Y65" s="208" t="s">
        <v>152</v>
      </c>
      <c r="Z65" s="205">
        <f>VLOOKUP($X65,vstupy!$B$18:$F$31,MATCH($Y65,vstupy!$B$17:$F$17,0),0)</f>
        <v>0</v>
      </c>
      <c r="AA65" s="133" t="s">
        <v>158</v>
      </c>
      <c r="AB65" s="205">
        <f>VLOOKUP($AA65,vstupy!$B$34:$C$36,2,FALSE)</f>
        <v>0</v>
      </c>
      <c r="AC65" s="205">
        <f t="shared" si="520"/>
        <v>0</v>
      </c>
      <c r="AD65" s="455"/>
      <c r="AE65" s="476"/>
      <c r="AF65" s="396"/>
      <c r="AG65" s="450"/>
      <c r="AH65" s="450"/>
      <c r="AI65" s="450"/>
      <c r="AJ65" s="450"/>
      <c r="AK65" s="450"/>
      <c r="AL65" s="450"/>
      <c r="AM65" s="452"/>
      <c r="AN65" s="450"/>
      <c r="AO65" s="472"/>
      <c r="AP65" s="396"/>
      <c r="AQ65" s="394"/>
      <c r="AR65" s="394"/>
      <c r="AS65" s="394"/>
      <c r="AT65" s="394"/>
      <c r="AU65" s="394"/>
      <c r="AV65" s="394"/>
      <c r="AW65" s="394"/>
      <c r="AX65" s="394"/>
      <c r="AY65" s="394"/>
      <c r="AZ65" s="394"/>
      <c r="BA65" s="394"/>
      <c r="BB65" s="394"/>
      <c r="BC65" s="394"/>
      <c r="BD65" s="394"/>
      <c r="BE65" s="394"/>
      <c r="BF65" s="394"/>
      <c r="BG65" s="394"/>
      <c r="BH65" s="394"/>
      <c r="BI65" s="432"/>
      <c r="BJ65" s="378"/>
      <c r="BK65" s="396"/>
      <c r="BL65" s="394"/>
      <c r="BM65" s="394"/>
      <c r="BN65" s="394"/>
      <c r="BO65" s="394"/>
      <c r="BP65" s="394"/>
      <c r="BQ65" s="394"/>
      <c r="BR65" s="394"/>
      <c r="BS65" s="394"/>
      <c r="BT65" s="395"/>
      <c r="BU65" s="396"/>
      <c r="BV65" s="394"/>
      <c r="BW65" s="394"/>
      <c r="BX65" s="394"/>
      <c r="BY65" s="394"/>
      <c r="BZ65" s="394"/>
      <c r="CA65" s="394"/>
      <c r="CB65" s="394"/>
      <c r="CC65" s="394"/>
      <c r="CD65" s="395"/>
      <c r="CE65" s="392"/>
      <c r="CF65" s="396"/>
      <c r="CG65" s="394"/>
      <c r="CH65" s="394"/>
      <c r="CI65" s="394"/>
      <c r="CJ65" s="395"/>
      <c r="CK65" s="393"/>
      <c r="CL65" s="391"/>
      <c r="CM65" s="396"/>
      <c r="CN65" s="394"/>
      <c r="CO65" s="394"/>
      <c r="CP65" s="394"/>
      <c r="CQ65" s="394"/>
      <c r="CR65" s="394"/>
      <c r="CS65" s="394"/>
      <c r="CT65" s="394"/>
      <c r="CU65" s="394"/>
      <c r="CV65" s="395"/>
      <c r="CW65" s="378"/>
      <c r="CX65" s="378"/>
      <c r="CY65" s="396"/>
      <c r="CZ65" s="394"/>
      <c r="DA65" s="394"/>
      <c r="DB65" s="394"/>
      <c r="DC65" s="394"/>
      <c r="DD65" s="394"/>
      <c r="DE65" s="394"/>
      <c r="DF65" s="394"/>
      <c r="DG65" s="394"/>
      <c r="DH65" s="395"/>
      <c r="DI65" s="443"/>
      <c r="DJ65" s="443"/>
      <c r="DK65" s="399"/>
      <c r="DL65" s="399"/>
      <c r="DM65" s="399"/>
      <c r="DN65" s="399"/>
      <c r="DO65" s="399"/>
      <c r="DP65" s="399"/>
      <c r="DQ65" s="494"/>
      <c r="DR65" s="396"/>
      <c r="DS65" s="394"/>
      <c r="DT65" s="394"/>
      <c r="DU65" s="394"/>
      <c r="DV65" s="395"/>
      <c r="DW65" s="496"/>
      <c r="DX65" s="396"/>
      <c r="DY65" s="394"/>
      <c r="DZ65" s="394"/>
      <c r="EA65" s="394"/>
      <c r="EB65" s="395"/>
      <c r="EC65" s="496"/>
      <c r="ED65" s="499"/>
    </row>
    <row r="66" spans="1:134" ht="12.6" customHeight="1" x14ac:dyDescent="0.2">
      <c r="B66" s="579">
        <f t="shared" ref="B66" si="1040">B63+1</f>
        <v>20</v>
      </c>
      <c r="C66" s="606"/>
      <c r="D66" s="606"/>
      <c r="E66" s="606"/>
      <c r="F66" s="580" t="s">
        <v>212</v>
      </c>
      <c r="G66" s="581"/>
      <c r="H66" s="582" t="str">
        <f t="shared" ref="H66" si="1041">IF($F66="3e)  Skoršia transpozícia  - zavedenie transpozície pred termínom ktorý určuje smernica EÚ. "," ","")</f>
        <v/>
      </c>
      <c r="I66" s="582" t="str">
        <f t="shared" ref="I66" si="1042">IF($F66="3e)  Skoršia transpozícia  - zavedenie transpozície pred termínom ktorý určuje smernica EÚ. ",$H66,"NA")</f>
        <v>NA</v>
      </c>
      <c r="J66" s="583">
        <f>IF(I66&gt;12,1,I66/12)</f>
        <v>1</v>
      </c>
      <c r="K66" s="580"/>
      <c r="L66" s="584"/>
      <c r="M66" s="607">
        <f>IF(L66="N",0,L66)</f>
        <v>0</v>
      </c>
      <c r="N66" s="584" t="s">
        <v>212</v>
      </c>
      <c r="O66" s="584"/>
      <c r="P66" s="584"/>
      <c r="Q66" s="587" t="s">
        <v>36</v>
      </c>
      <c r="R66" s="588">
        <f>VLOOKUP(Q66,vstupy!$B$3:$C$15,2,FALSE)</f>
        <v>0</v>
      </c>
      <c r="S66" s="584"/>
      <c r="T66" s="590"/>
      <c r="U66" s="587" t="s">
        <v>36</v>
      </c>
      <c r="V66" s="588">
        <f>VLOOKUP(U66,vstupy!$B$3:$C$15,2,FALSE)</f>
        <v>0</v>
      </c>
      <c r="W66" s="584"/>
      <c r="X66" s="591" t="s">
        <v>157</v>
      </c>
      <c r="Y66" s="592" t="s">
        <v>152</v>
      </c>
      <c r="Z66" s="593">
        <f>VLOOKUP($X66,vstupy!$B$18:$F$31,MATCH($Y66,vstupy!$B$17:$F$17,0),0)</f>
        <v>0</v>
      </c>
      <c r="AA66" s="594" t="s">
        <v>158</v>
      </c>
      <c r="AB66" s="593">
        <f>VLOOKUP($AA66,vstupy!$B$34:$C$36,2,FALSE)</f>
        <v>0</v>
      </c>
      <c r="AC66" s="593">
        <f t="shared" si="520"/>
        <v>0</v>
      </c>
      <c r="AD66" s="595" t="s">
        <v>36</v>
      </c>
      <c r="AE66" s="474">
        <f>VLOOKUP(AD66,vstupy!$B$3:$C$15,2,FALSE)</f>
        <v>0</v>
      </c>
      <c r="AF66" s="473" t="str">
        <f>IFERROR(IF(M66=0,"N",O66/L66*J66),0)</f>
        <v>N</v>
      </c>
      <c r="AG66" s="452">
        <f>O66*J66</f>
        <v>0</v>
      </c>
      <c r="AH66" s="456">
        <f t="shared" ref="AH66" si="1043">P66*R66*J66</f>
        <v>0</v>
      </c>
      <c r="AI66" s="452">
        <f t="shared" ref="AI66" si="1044">IFERROR(AH66*M66,0)</f>
        <v>0</v>
      </c>
      <c r="AJ66" s="456" t="str">
        <f t="shared" si="177"/>
        <v>N</v>
      </c>
      <c r="AK66" s="452">
        <f t="shared" ref="AK66" si="1045">S66*J66</f>
        <v>0</v>
      </c>
      <c r="AL66" s="452">
        <f>T66*V66*J66</f>
        <v>0</v>
      </c>
      <c r="AM66" s="466">
        <f t="shared" ref="AM66" si="1046">IFERROR(AL66*M66,0)</f>
        <v>0</v>
      </c>
      <c r="AN66" s="452">
        <f t="shared" ref="AN66" si="1047">IF(W66&gt;0,IF(AE66&gt;0,($G$5/160)*(W66/60)*AE66*J66,0),IF(AE66&gt;0,($G$5/160)*((AC66+AC67+AC68)/60)*AE66*J66,0))</f>
        <v>0</v>
      </c>
      <c r="AO66" s="471">
        <f>IFERROR(AN66*M66,0)</f>
        <v>0</v>
      </c>
      <c r="AP66" s="396">
        <f t="shared" ref="AP66" si="1048">IF($N66="In (zvyšuje náklady)",AF66,0)</f>
        <v>0</v>
      </c>
      <c r="AQ66" s="394">
        <f t="shared" ref="AQ66" si="1049">IF($N66="In (zvyšuje náklady)",AG66,0)</f>
        <v>0</v>
      </c>
      <c r="AR66" s="394">
        <f t="shared" ref="AR66" si="1050">IF($N66="In (zvyšuje náklady)",AH66,0)</f>
        <v>0</v>
      </c>
      <c r="AS66" s="394">
        <f t="shared" ref="AS66" si="1051">IF($N66="In (zvyšuje náklady)",AI66,0)</f>
        <v>0</v>
      </c>
      <c r="AT66" s="394">
        <f t="shared" ref="AT66" si="1052">IF($N66="In (zvyšuje náklady)",AJ66,0)</f>
        <v>0</v>
      </c>
      <c r="AU66" s="394">
        <f t="shared" ref="AU66" si="1053">IF($N66="In (zvyšuje náklady)",AK66,0)</f>
        <v>0</v>
      </c>
      <c r="AV66" s="394">
        <f t="shared" ref="AV66" si="1054">IF($N66="In (zvyšuje náklady)",AL66,0)</f>
        <v>0</v>
      </c>
      <c r="AW66" s="394">
        <f t="shared" ref="AW66" si="1055">IF($N66="In (zvyšuje náklady)",AM66,0)</f>
        <v>0</v>
      </c>
      <c r="AX66" s="394">
        <f t="shared" ref="AX66" si="1056">IF($N66="In (zvyšuje náklady)",AN66,0)</f>
        <v>0</v>
      </c>
      <c r="AY66" s="394">
        <f t="shared" ref="AY66" si="1057">IF($N66="In (zvyšuje náklady)",AO66,0)</f>
        <v>0</v>
      </c>
      <c r="AZ66" s="394" t="str">
        <f t="shared" ref="AZ66" si="1058">IF($N66="Out (znižuje náklady)",AF66,"0")</f>
        <v>0</v>
      </c>
      <c r="BA66" s="394" t="str">
        <f t="shared" ref="BA66" si="1059">IF($N66="Out (znižuje náklady)",AG66,"0")</f>
        <v>0</v>
      </c>
      <c r="BB66" s="394" t="str">
        <f t="shared" ref="BB66" si="1060">IF($N66="Out (znižuje náklady)",AH66,"0")</f>
        <v>0</v>
      </c>
      <c r="BC66" s="394" t="str">
        <f t="shared" ref="BC66" si="1061">IF($N66="Out (znižuje náklady)",AI66,"0")</f>
        <v>0</v>
      </c>
      <c r="BD66" s="394" t="str">
        <f t="shared" ref="BD66" si="1062">IF($N66="Out (znižuje náklady)",AJ66,"0")</f>
        <v>0</v>
      </c>
      <c r="BE66" s="394" t="str">
        <f t="shared" ref="BE66" si="1063">IF($N66="Out (znižuje náklady)",AK66,"0")</f>
        <v>0</v>
      </c>
      <c r="BF66" s="394" t="str">
        <f t="shared" ref="BF66" si="1064">IF($N66="Out (znižuje náklady)",AL66,"0")</f>
        <v>0</v>
      </c>
      <c r="BG66" s="394" t="str">
        <f t="shared" ref="BG66" si="1065">IF($N66="Out (znižuje náklady)",AM66,"0")</f>
        <v>0</v>
      </c>
      <c r="BH66" s="394" t="str">
        <f t="shared" ref="BH66" si="1066">IF($N66="Out (znižuje náklady)",AN66,"0")</f>
        <v>0</v>
      </c>
      <c r="BI66" s="432" t="str">
        <f t="shared" ref="BI66" si="1067">IF($N66="Out (znižuje náklady)",AO66,"0")</f>
        <v>0</v>
      </c>
      <c r="BJ66" s="378">
        <f>IF(F66=vstupy!$B$47,0,1)</f>
        <v>1</v>
      </c>
      <c r="BK66" s="396">
        <f t="shared" ref="BK66" si="1068">$BJ66*AP66</f>
        <v>0</v>
      </c>
      <c r="BL66" s="394">
        <f t="shared" ref="BL66" si="1069">$BJ66*AQ66</f>
        <v>0</v>
      </c>
      <c r="BM66" s="394">
        <f t="shared" ref="BM66" si="1070">$BJ66*AR66</f>
        <v>0</v>
      </c>
      <c r="BN66" s="394">
        <f t="shared" ref="BN66" si="1071">$BJ66*AS66</f>
        <v>0</v>
      </c>
      <c r="BO66" s="394">
        <f t="shared" ref="BO66" si="1072">$BJ66*AT66</f>
        <v>0</v>
      </c>
      <c r="BP66" s="394">
        <f t="shared" ref="BP66" si="1073">$BJ66*AU66</f>
        <v>0</v>
      </c>
      <c r="BQ66" s="394">
        <f t="shared" ref="BQ66" si="1074">$BJ66*AV66</f>
        <v>0</v>
      </c>
      <c r="BR66" s="394">
        <f t="shared" ref="BR66" si="1075">$BJ66*AW66</f>
        <v>0</v>
      </c>
      <c r="BS66" s="394">
        <f t="shared" ref="BS66" si="1076">$BJ66*AX66</f>
        <v>0</v>
      </c>
      <c r="BT66" s="395">
        <f t="shared" ref="BT66" si="1077">$BJ66*AY66</f>
        <v>0</v>
      </c>
      <c r="BU66" s="396">
        <f t="shared" ref="BU66" si="1078">$BJ66*AZ66</f>
        <v>0</v>
      </c>
      <c r="BV66" s="394">
        <f t="shared" ref="BV66" si="1079">$BJ66*BA66</f>
        <v>0</v>
      </c>
      <c r="BW66" s="394">
        <f t="shared" ref="BW66" si="1080">$BJ66*BB66</f>
        <v>0</v>
      </c>
      <c r="BX66" s="394">
        <f t="shared" ref="BX66" si="1081">$BJ66*BC66</f>
        <v>0</v>
      </c>
      <c r="BY66" s="394">
        <f t="shared" ref="BY66" si="1082">$BJ66*BD66</f>
        <v>0</v>
      </c>
      <c r="BZ66" s="394">
        <f t="shared" ref="BZ66" si="1083">$BJ66*BE66</f>
        <v>0</v>
      </c>
      <c r="CA66" s="394">
        <f t="shared" ref="CA66" si="1084">$BJ66*BF66</f>
        <v>0</v>
      </c>
      <c r="CB66" s="394">
        <f t="shared" ref="CB66" si="1085">$BJ66*BG66</f>
        <v>0</v>
      </c>
      <c r="CC66" s="394">
        <f t="shared" ref="CC66" si="1086">$BJ66*BH66</f>
        <v>0</v>
      </c>
      <c r="CD66" s="395">
        <f t="shared" ref="CD66" si="1087">$BJ66*BI66</f>
        <v>0</v>
      </c>
      <c r="CE66" s="392">
        <f>IF(N66="Nemení sa",1,0)</f>
        <v>0</v>
      </c>
      <c r="CF66" s="396">
        <f>AG66*$CE66</f>
        <v>0</v>
      </c>
      <c r="CG66" s="394">
        <f>AI66*$CE66</f>
        <v>0</v>
      </c>
      <c r="CH66" s="394">
        <f>AK66*$CE66</f>
        <v>0</v>
      </c>
      <c r="CI66" s="394">
        <f>AM66*$CE66</f>
        <v>0</v>
      </c>
      <c r="CJ66" s="395">
        <f>AO66*$CE66</f>
        <v>0</v>
      </c>
      <c r="CK66" s="393">
        <f t="shared" ref="CK66" si="1088">SUM(CF66:CJ68)</f>
        <v>0</v>
      </c>
      <c r="CL66" s="389">
        <f>IF(F66=vstupy!B$42,"1",0)</f>
        <v>0</v>
      </c>
      <c r="CM66" s="396">
        <f t="shared" ref="CM66:CV66" si="1089">IF($CL66="1",AP66,0)</f>
        <v>0</v>
      </c>
      <c r="CN66" s="394">
        <f t="shared" si="1089"/>
        <v>0</v>
      </c>
      <c r="CO66" s="394">
        <f t="shared" si="1089"/>
        <v>0</v>
      </c>
      <c r="CP66" s="394">
        <f t="shared" si="1089"/>
        <v>0</v>
      </c>
      <c r="CQ66" s="394">
        <f t="shared" si="1089"/>
        <v>0</v>
      </c>
      <c r="CR66" s="394">
        <f t="shared" si="1089"/>
        <v>0</v>
      </c>
      <c r="CS66" s="394">
        <f t="shared" si="1089"/>
        <v>0</v>
      </c>
      <c r="CT66" s="394">
        <f t="shared" si="1089"/>
        <v>0</v>
      </c>
      <c r="CU66" s="394">
        <f t="shared" si="1089"/>
        <v>0</v>
      </c>
      <c r="CV66" s="395">
        <f t="shared" si="1089"/>
        <v>0</v>
      </c>
      <c r="CW66" s="378">
        <f>CP66+CT66+CV66</f>
        <v>0</v>
      </c>
      <c r="CX66" s="378">
        <f t="shared" ref="CX66" si="1090">CN66+CR66</f>
        <v>0</v>
      </c>
      <c r="CY66" s="396">
        <f t="shared" ref="CY66:DH66" si="1091">IF($CL66="1",AZ66,0)</f>
        <v>0</v>
      </c>
      <c r="CZ66" s="394">
        <f t="shared" si="1091"/>
        <v>0</v>
      </c>
      <c r="DA66" s="394">
        <f t="shared" si="1091"/>
        <v>0</v>
      </c>
      <c r="DB66" s="394">
        <f t="shared" si="1091"/>
        <v>0</v>
      </c>
      <c r="DC66" s="394">
        <f t="shared" si="1091"/>
        <v>0</v>
      </c>
      <c r="DD66" s="394">
        <f t="shared" si="1091"/>
        <v>0</v>
      </c>
      <c r="DE66" s="394">
        <f t="shared" si="1091"/>
        <v>0</v>
      </c>
      <c r="DF66" s="394">
        <f t="shared" si="1091"/>
        <v>0</v>
      </c>
      <c r="DG66" s="394">
        <f t="shared" si="1091"/>
        <v>0</v>
      </c>
      <c r="DH66" s="395">
        <f t="shared" si="1091"/>
        <v>0</v>
      </c>
      <c r="DI66" s="443">
        <f>DB66+DF66+DH66</f>
        <v>0</v>
      </c>
      <c r="DJ66" s="443">
        <f t="shared" ref="DJ66" si="1092">CZ66+DD66</f>
        <v>0</v>
      </c>
      <c r="DK66" s="399">
        <f>IF(CE66=0,1,0)</f>
        <v>1</v>
      </c>
      <c r="DL66" s="399">
        <f>IFERROR(IF($AF66="N",AH66+AJ66+AL66+AN66,AF66+AH66+AJ66+AL66+AN66),0)*$DK66</f>
        <v>0</v>
      </c>
      <c r="DM66" s="399">
        <f>(AG66+AI66+AK66+AM66+AO66)*$DK66</f>
        <v>0</v>
      </c>
      <c r="DN66" s="399">
        <f>AS66+AW66+AY66-CW66</f>
        <v>0</v>
      </c>
      <c r="DO66" s="399">
        <f>BC66+BG66+BI66-DI66</f>
        <v>0</v>
      </c>
      <c r="DP66" s="399">
        <f>DN66+DO66</f>
        <v>0</v>
      </c>
      <c r="DQ66" s="494" t="str">
        <f>IF(OR(F66=vstupy!B$40,F66=vstupy!B$41,F66=vstupy!B$42,),"0","1")</f>
        <v>0</v>
      </c>
      <c r="DR66" s="396">
        <f>IF($DQ66="1",AQ66,"0")+CF66</f>
        <v>0</v>
      </c>
      <c r="DS66" s="394">
        <f>IF($DQ66="1",AS66,"0")+CG66</f>
        <v>0</v>
      </c>
      <c r="DT66" s="394">
        <f>IF($DQ66="1",AU66,"0")+CH66</f>
        <v>0</v>
      </c>
      <c r="DU66" s="394">
        <f>IF($DQ66="1",AW66,"0")+CI66</f>
        <v>0</v>
      </c>
      <c r="DV66" s="395">
        <f>IF($DQ66="1",AY66,"0")+CJ66</f>
        <v>0</v>
      </c>
      <c r="DW66" s="496">
        <f t="shared" ref="DW66" si="1093">SUM(DR66:DV68)</f>
        <v>0</v>
      </c>
      <c r="DX66" s="396" t="str">
        <f t="shared" ref="DX66" si="1094">IF($DQ66="1",BA66,"0")</f>
        <v>0</v>
      </c>
      <c r="DY66" s="394" t="str">
        <f t="shared" ref="DY66" si="1095">IF($DQ66="1",BC66,"0")</f>
        <v>0</v>
      </c>
      <c r="DZ66" s="394" t="str">
        <f t="shared" ref="DZ66" si="1096">IF($DQ66="1",BE66,"0")</f>
        <v>0</v>
      </c>
      <c r="EA66" s="394" t="str">
        <f>IF($DQ66="1",BG66,"0")</f>
        <v>0</v>
      </c>
      <c r="EB66" s="395" t="str">
        <f>IF($DQ66="1",BI66,"0")</f>
        <v>0</v>
      </c>
      <c r="EC66" s="496">
        <f t="shared" ref="EC66" si="1097">SUM(DX66:EB68)</f>
        <v>0</v>
      </c>
      <c r="ED66" s="499">
        <f>EC66+DW66</f>
        <v>0</v>
      </c>
    </row>
    <row r="67" spans="1:134" ht="12.6" customHeight="1" x14ac:dyDescent="0.2">
      <c r="B67" s="579"/>
      <c r="C67" s="606"/>
      <c r="D67" s="606"/>
      <c r="E67" s="606"/>
      <c r="F67" s="596"/>
      <c r="G67" s="581"/>
      <c r="H67" s="597"/>
      <c r="I67" s="597"/>
      <c r="J67" s="598"/>
      <c r="K67" s="596"/>
      <c r="L67" s="584"/>
      <c r="M67" s="607"/>
      <c r="N67" s="584"/>
      <c r="O67" s="584"/>
      <c r="P67" s="584"/>
      <c r="Q67" s="587"/>
      <c r="R67" s="588"/>
      <c r="S67" s="584"/>
      <c r="T67" s="590"/>
      <c r="U67" s="587"/>
      <c r="V67" s="588"/>
      <c r="W67" s="584"/>
      <c r="X67" s="591" t="s">
        <v>157</v>
      </c>
      <c r="Y67" s="592" t="s">
        <v>152</v>
      </c>
      <c r="Z67" s="593">
        <f>VLOOKUP($X67,vstupy!$B$18:$F$31,MATCH($Y67,vstupy!$B$17:$F$17,0),0)</f>
        <v>0</v>
      </c>
      <c r="AA67" s="594" t="s">
        <v>158</v>
      </c>
      <c r="AB67" s="593">
        <f>VLOOKUP($AA67,vstupy!$B$34:$C$36,2,FALSE)</f>
        <v>0</v>
      </c>
      <c r="AC67" s="593">
        <f t="shared" si="520"/>
        <v>0</v>
      </c>
      <c r="AD67" s="600"/>
      <c r="AE67" s="475"/>
      <c r="AF67" s="396"/>
      <c r="AG67" s="450"/>
      <c r="AH67" s="450"/>
      <c r="AI67" s="450"/>
      <c r="AJ67" s="450"/>
      <c r="AK67" s="450"/>
      <c r="AL67" s="450"/>
      <c r="AM67" s="470"/>
      <c r="AN67" s="450"/>
      <c r="AO67" s="472"/>
      <c r="AP67" s="396"/>
      <c r="AQ67" s="394"/>
      <c r="AR67" s="394"/>
      <c r="AS67" s="394"/>
      <c r="AT67" s="394"/>
      <c r="AU67" s="394"/>
      <c r="AV67" s="394"/>
      <c r="AW67" s="394"/>
      <c r="AX67" s="394"/>
      <c r="AY67" s="394"/>
      <c r="AZ67" s="394"/>
      <c r="BA67" s="394"/>
      <c r="BB67" s="394"/>
      <c r="BC67" s="394"/>
      <c r="BD67" s="394"/>
      <c r="BE67" s="394"/>
      <c r="BF67" s="394"/>
      <c r="BG67" s="394"/>
      <c r="BH67" s="394"/>
      <c r="BI67" s="432"/>
      <c r="BJ67" s="378"/>
      <c r="BK67" s="396"/>
      <c r="BL67" s="394"/>
      <c r="BM67" s="394"/>
      <c r="BN67" s="394"/>
      <c r="BO67" s="394"/>
      <c r="BP67" s="394"/>
      <c r="BQ67" s="394"/>
      <c r="BR67" s="394"/>
      <c r="BS67" s="394"/>
      <c r="BT67" s="395"/>
      <c r="BU67" s="396"/>
      <c r="BV67" s="394"/>
      <c r="BW67" s="394"/>
      <c r="BX67" s="394"/>
      <c r="BY67" s="394"/>
      <c r="BZ67" s="394"/>
      <c r="CA67" s="394"/>
      <c r="CB67" s="394"/>
      <c r="CC67" s="394"/>
      <c r="CD67" s="395"/>
      <c r="CE67" s="392"/>
      <c r="CF67" s="396"/>
      <c r="CG67" s="394"/>
      <c r="CH67" s="394"/>
      <c r="CI67" s="394"/>
      <c r="CJ67" s="395"/>
      <c r="CK67" s="393"/>
      <c r="CL67" s="390"/>
      <c r="CM67" s="396"/>
      <c r="CN67" s="394"/>
      <c r="CO67" s="394"/>
      <c r="CP67" s="394"/>
      <c r="CQ67" s="394"/>
      <c r="CR67" s="394"/>
      <c r="CS67" s="394"/>
      <c r="CT67" s="394"/>
      <c r="CU67" s="394"/>
      <c r="CV67" s="395"/>
      <c r="CW67" s="378"/>
      <c r="CX67" s="378"/>
      <c r="CY67" s="396"/>
      <c r="CZ67" s="394"/>
      <c r="DA67" s="394"/>
      <c r="DB67" s="394"/>
      <c r="DC67" s="394"/>
      <c r="DD67" s="394"/>
      <c r="DE67" s="394"/>
      <c r="DF67" s="394"/>
      <c r="DG67" s="394"/>
      <c r="DH67" s="395"/>
      <c r="DI67" s="443"/>
      <c r="DJ67" s="443"/>
      <c r="DK67" s="399"/>
      <c r="DL67" s="399"/>
      <c r="DM67" s="399"/>
      <c r="DN67" s="399"/>
      <c r="DO67" s="399"/>
      <c r="DP67" s="399"/>
      <c r="DQ67" s="494"/>
      <c r="DR67" s="396"/>
      <c r="DS67" s="394"/>
      <c r="DT67" s="394"/>
      <c r="DU67" s="394"/>
      <c r="DV67" s="395"/>
      <c r="DW67" s="496"/>
      <c r="DX67" s="396"/>
      <c r="DY67" s="394"/>
      <c r="DZ67" s="394"/>
      <c r="EA67" s="394"/>
      <c r="EB67" s="395"/>
      <c r="EC67" s="496"/>
      <c r="ED67" s="499"/>
    </row>
    <row r="68" spans="1:134" ht="12.6" customHeight="1" x14ac:dyDescent="0.2">
      <c r="B68" s="579"/>
      <c r="C68" s="606"/>
      <c r="D68" s="606"/>
      <c r="E68" s="606"/>
      <c r="F68" s="601"/>
      <c r="G68" s="581"/>
      <c r="H68" s="602"/>
      <c r="I68" s="602"/>
      <c r="J68" s="603"/>
      <c r="K68" s="601"/>
      <c r="L68" s="584"/>
      <c r="M68" s="607"/>
      <c r="N68" s="584"/>
      <c r="O68" s="584"/>
      <c r="P68" s="584"/>
      <c r="Q68" s="587"/>
      <c r="R68" s="588"/>
      <c r="S68" s="584"/>
      <c r="T68" s="590"/>
      <c r="U68" s="587"/>
      <c r="V68" s="588"/>
      <c r="W68" s="584"/>
      <c r="X68" s="591" t="s">
        <v>157</v>
      </c>
      <c r="Y68" s="592" t="s">
        <v>152</v>
      </c>
      <c r="Z68" s="593">
        <f>VLOOKUP($X68,vstupy!$B$18:$F$31,MATCH($Y68,vstupy!$B$17:$F$17,0),0)</f>
        <v>0</v>
      </c>
      <c r="AA68" s="594" t="s">
        <v>158</v>
      </c>
      <c r="AB68" s="593">
        <f>VLOOKUP($AA68,vstupy!$B$34:$C$36,2,FALSE)</f>
        <v>0</v>
      </c>
      <c r="AC68" s="593">
        <f t="shared" si="520"/>
        <v>0</v>
      </c>
      <c r="AD68" s="605"/>
      <c r="AE68" s="476"/>
      <c r="AF68" s="396"/>
      <c r="AG68" s="450"/>
      <c r="AH68" s="450"/>
      <c r="AI68" s="450"/>
      <c r="AJ68" s="450"/>
      <c r="AK68" s="450"/>
      <c r="AL68" s="450"/>
      <c r="AM68" s="452"/>
      <c r="AN68" s="450"/>
      <c r="AO68" s="472"/>
      <c r="AP68" s="396"/>
      <c r="AQ68" s="394"/>
      <c r="AR68" s="394"/>
      <c r="AS68" s="394"/>
      <c r="AT68" s="394"/>
      <c r="AU68" s="394"/>
      <c r="AV68" s="394"/>
      <c r="AW68" s="394"/>
      <c r="AX68" s="394"/>
      <c r="AY68" s="394"/>
      <c r="AZ68" s="394"/>
      <c r="BA68" s="394"/>
      <c r="BB68" s="394"/>
      <c r="BC68" s="394"/>
      <c r="BD68" s="394"/>
      <c r="BE68" s="394"/>
      <c r="BF68" s="394"/>
      <c r="BG68" s="394"/>
      <c r="BH68" s="394"/>
      <c r="BI68" s="432"/>
      <c r="BJ68" s="378"/>
      <c r="BK68" s="396"/>
      <c r="BL68" s="394"/>
      <c r="BM68" s="394"/>
      <c r="BN68" s="394"/>
      <c r="BO68" s="394"/>
      <c r="BP68" s="394"/>
      <c r="BQ68" s="394"/>
      <c r="BR68" s="394"/>
      <c r="BS68" s="394"/>
      <c r="BT68" s="395"/>
      <c r="BU68" s="396"/>
      <c r="BV68" s="394"/>
      <c r="BW68" s="394"/>
      <c r="BX68" s="394"/>
      <c r="BY68" s="394"/>
      <c r="BZ68" s="394"/>
      <c r="CA68" s="394"/>
      <c r="CB68" s="394"/>
      <c r="CC68" s="394"/>
      <c r="CD68" s="395"/>
      <c r="CE68" s="392"/>
      <c r="CF68" s="396"/>
      <c r="CG68" s="394"/>
      <c r="CH68" s="394"/>
      <c r="CI68" s="394"/>
      <c r="CJ68" s="395"/>
      <c r="CK68" s="393"/>
      <c r="CL68" s="391"/>
      <c r="CM68" s="396"/>
      <c r="CN68" s="394"/>
      <c r="CO68" s="394"/>
      <c r="CP68" s="394"/>
      <c r="CQ68" s="394"/>
      <c r="CR68" s="394"/>
      <c r="CS68" s="394"/>
      <c r="CT68" s="394"/>
      <c r="CU68" s="394"/>
      <c r="CV68" s="395"/>
      <c r="CW68" s="378"/>
      <c r="CX68" s="378"/>
      <c r="CY68" s="396"/>
      <c r="CZ68" s="394"/>
      <c r="DA68" s="394"/>
      <c r="DB68" s="394"/>
      <c r="DC68" s="394"/>
      <c r="DD68" s="394"/>
      <c r="DE68" s="394"/>
      <c r="DF68" s="394"/>
      <c r="DG68" s="394"/>
      <c r="DH68" s="395"/>
      <c r="DI68" s="443"/>
      <c r="DJ68" s="443"/>
      <c r="DK68" s="399"/>
      <c r="DL68" s="399"/>
      <c r="DM68" s="399"/>
      <c r="DN68" s="399"/>
      <c r="DO68" s="399"/>
      <c r="DP68" s="399"/>
      <c r="DQ68" s="494"/>
      <c r="DR68" s="396"/>
      <c r="DS68" s="394"/>
      <c r="DT68" s="394"/>
      <c r="DU68" s="394"/>
      <c r="DV68" s="395"/>
      <c r="DW68" s="496"/>
      <c r="DX68" s="396"/>
      <c r="DY68" s="394"/>
      <c r="DZ68" s="394"/>
      <c r="EA68" s="394"/>
      <c r="EB68" s="395"/>
      <c r="EC68" s="496"/>
      <c r="ED68" s="499"/>
    </row>
    <row r="69" spans="1:134" ht="12.6" customHeight="1" x14ac:dyDescent="0.2">
      <c r="B69" s="464">
        <f t="shared" ref="B69" si="1098">B66+1</f>
        <v>21</v>
      </c>
      <c r="C69" s="465"/>
      <c r="D69" s="465"/>
      <c r="E69" s="465"/>
      <c r="F69" s="405" t="s">
        <v>212</v>
      </c>
      <c r="G69" s="461"/>
      <c r="H69" s="386" t="str">
        <f t="shared" ref="H69" si="1099">IF($F69="3e)  Skoršia transpozícia  - zavedenie transpozície pred termínom ktorý určuje smernica EÚ. "," ","")</f>
        <v/>
      </c>
      <c r="I69" s="386" t="str">
        <f t="shared" ref="I69" si="1100">IF($F69="3e)  Skoršia transpozícia  - zavedenie transpozície pred termínom ktorý určuje smernica EÚ. ",$H69,"NA")</f>
        <v>NA</v>
      </c>
      <c r="J69" s="408">
        <f>IF(I69&gt;12,1,I69/12)</f>
        <v>1</v>
      </c>
      <c r="K69" s="405"/>
      <c r="L69" s="415"/>
      <c r="M69" s="462">
        <f>IF(L69="N",0,L69)</f>
        <v>0</v>
      </c>
      <c r="N69" s="415" t="s">
        <v>212</v>
      </c>
      <c r="O69" s="415"/>
      <c r="P69" s="415"/>
      <c r="Q69" s="420" t="s">
        <v>36</v>
      </c>
      <c r="R69" s="413">
        <f>VLOOKUP(Q69,vstupy!$B$3:$C$15,2,FALSE)</f>
        <v>0</v>
      </c>
      <c r="S69" s="415"/>
      <c r="T69" s="416"/>
      <c r="U69" s="420" t="s">
        <v>36</v>
      </c>
      <c r="V69" s="413">
        <f>VLOOKUP(U69,vstupy!$B$3:$C$15,2,FALSE)</f>
        <v>0</v>
      </c>
      <c r="W69" s="415"/>
      <c r="X69" s="194" t="s">
        <v>157</v>
      </c>
      <c r="Y69" s="208" t="s">
        <v>152</v>
      </c>
      <c r="Z69" s="205">
        <f>VLOOKUP($X69,vstupy!$B$18:$F$31,MATCH($Y69,vstupy!$B$17:$F$17,0),0)</f>
        <v>0</v>
      </c>
      <c r="AA69" s="133" t="s">
        <v>158</v>
      </c>
      <c r="AB69" s="205">
        <f>VLOOKUP($AA69,vstupy!$B$34:$C$36,2,FALSE)</f>
        <v>0</v>
      </c>
      <c r="AC69" s="205">
        <f t="shared" si="520"/>
        <v>0</v>
      </c>
      <c r="AD69" s="453" t="s">
        <v>36</v>
      </c>
      <c r="AE69" s="474">
        <f>VLOOKUP(AD69,vstupy!$B$3:$C$15,2,FALSE)</f>
        <v>0</v>
      </c>
      <c r="AF69" s="473" t="str">
        <f>IFERROR(IF(M69=0,"N",O69/L69*J69),0)</f>
        <v>N</v>
      </c>
      <c r="AG69" s="452">
        <f>O69*J69</f>
        <v>0</v>
      </c>
      <c r="AH69" s="456">
        <f t="shared" ref="AH69" si="1101">P69*R69*J69</f>
        <v>0</v>
      </c>
      <c r="AI69" s="452">
        <f t="shared" ref="AI69" si="1102">IFERROR(AH69*M69,0)</f>
        <v>0</v>
      </c>
      <c r="AJ69" s="456" t="str">
        <f t="shared" si="177"/>
        <v>N</v>
      </c>
      <c r="AK69" s="452">
        <f t="shared" ref="AK69" si="1103">S69*J69</f>
        <v>0</v>
      </c>
      <c r="AL69" s="452">
        <f>T69*V69*J69</f>
        <v>0</v>
      </c>
      <c r="AM69" s="466">
        <f t="shared" ref="AM69" si="1104">IFERROR(AL69*M69,0)</f>
        <v>0</v>
      </c>
      <c r="AN69" s="452">
        <f t="shared" ref="AN69" si="1105">IF(W69&gt;0,IF(AE69&gt;0,($G$5/160)*(W69/60)*AE69*J69,0),IF(AE69&gt;0,($G$5/160)*((AC69+AC70+AC71)/60)*AE69*J69,0))</f>
        <v>0</v>
      </c>
      <c r="AO69" s="471">
        <f>IFERROR(AN69*M69,0)</f>
        <v>0</v>
      </c>
      <c r="AP69" s="396">
        <f t="shared" ref="AP69" si="1106">IF($N69="In (zvyšuje náklady)",AF69,0)</f>
        <v>0</v>
      </c>
      <c r="AQ69" s="394">
        <f t="shared" ref="AQ69" si="1107">IF($N69="In (zvyšuje náklady)",AG69,0)</f>
        <v>0</v>
      </c>
      <c r="AR69" s="394">
        <f t="shared" ref="AR69" si="1108">IF($N69="In (zvyšuje náklady)",AH69,0)</f>
        <v>0</v>
      </c>
      <c r="AS69" s="394">
        <f t="shared" ref="AS69" si="1109">IF($N69="In (zvyšuje náklady)",AI69,0)</f>
        <v>0</v>
      </c>
      <c r="AT69" s="394">
        <f t="shared" ref="AT69" si="1110">IF($N69="In (zvyšuje náklady)",AJ69,0)</f>
        <v>0</v>
      </c>
      <c r="AU69" s="394">
        <f t="shared" ref="AU69" si="1111">IF($N69="In (zvyšuje náklady)",AK69,0)</f>
        <v>0</v>
      </c>
      <c r="AV69" s="394">
        <f t="shared" ref="AV69" si="1112">IF($N69="In (zvyšuje náklady)",AL69,0)</f>
        <v>0</v>
      </c>
      <c r="AW69" s="394">
        <f t="shared" ref="AW69" si="1113">IF($N69="In (zvyšuje náklady)",AM69,0)</f>
        <v>0</v>
      </c>
      <c r="AX69" s="394">
        <f t="shared" ref="AX69" si="1114">IF($N69="In (zvyšuje náklady)",AN69,0)</f>
        <v>0</v>
      </c>
      <c r="AY69" s="394">
        <f>IF($N69="In (zvyšuje náklady)",AO69,0)</f>
        <v>0</v>
      </c>
      <c r="AZ69" s="394" t="str">
        <f t="shared" ref="AZ69" si="1115">IF($N69="Out (znižuje náklady)",AF69,"0")</f>
        <v>0</v>
      </c>
      <c r="BA69" s="394" t="str">
        <f t="shared" ref="BA69" si="1116">IF($N69="Out (znižuje náklady)",AG69,"0")</f>
        <v>0</v>
      </c>
      <c r="BB69" s="394" t="str">
        <f t="shared" ref="BB69" si="1117">IF($N69="Out (znižuje náklady)",AH69,"0")</f>
        <v>0</v>
      </c>
      <c r="BC69" s="394" t="str">
        <f t="shared" ref="BC69" si="1118">IF($N69="Out (znižuje náklady)",AI69,"0")</f>
        <v>0</v>
      </c>
      <c r="BD69" s="394" t="str">
        <f t="shared" ref="BD69" si="1119">IF($N69="Out (znižuje náklady)",AJ69,"0")</f>
        <v>0</v>
      </c>
      <c r="BE69" s="394" t="str">
        <f t="shared" ref="BE69" si="1120">IF($N69="Out (znižuje náklady)",AK69,"0")</f>
        <v>0</v>
      </c>
      <c r="BF69" s="394" t="str">
        <f t="shared" ref="BF69" si="1121">IF($N69="Out (znižuje náklady)",AL69,"0")</f>
        <v>0</v>
      </c>
      <c r="BG69" s="394" t="str">
        <f t="shared" ref="BG69" si="1122">IF($N69="Out (znižuje náklady)",AM69,"0")</f>
        <v>0</v>
      </c>
      <c r="BH69" s="394" t="str">
        <f t="shared" ref="BH69" si="1123">IF($N69="Out (znižuje náklady)",AN69,"0")</f>
        <v>0</v>
      </c>
      <c r="BI69" s="432" t="str">
        <f t="shared" ref="BI69" si="1124">IF($N69="Out (znižuje náklady)",AO69,"0")</f>
        <v>0</v>
      </c>
      <c r="BJ69" s="378">
        <f>IF(F69=vstupy!$B$47,0,1)</f>
        <v>1</v>
      </c>
      <c r="BK69" s="396">
        <f t="shared" ref="BK69" si="1125">$BJ69*AP69</f>
        <v>0</v>
      </c>
      <c r="BL69" s="394">
        <f t="shared" ref="BL69" si="1126">$BJ69*AQ69</f>
        <v>0</v>
      </c>
      <c r="BM69" s="394">
        <f t="shared" ref="BM69" si="1127">$BJ69*AR69</f>
        <v>0</v>
      </c>
      <c r="BN69" s="394">
        <f t="shared" ref="BN69" si="1128">$BJ69*AS69</f>
        <v>0</v>
      </c>
      <c r="BO69" s="394">
        <f t="shared" ref="BO69" si="1129">$BJ69*AT69</f>
        <v>0</v>
      </c>
      <c r="BP69" s="394">
        <f t="shared" ref="BP69" si="1130">$BJ69*AU69</f>
        <v>0</v>
      </c>
      <c r="BQ69" s="394">
        <f t="shared" ref="BQ69" si="1131">$BJ69*AV69</f>
        <v>0</v>
      </c>
      <c r="BR69" s="394">
        <f t="shared" ref="BR69" si="1132">$BJ69*AW69</f>
        <v>0</v>
      </c>
      <c r="BS69" s="394">
        <f t="shared" ref="BS69" si="1133">$BJ69*AX69</f>
        <v>0</v>
      </c>
      <c r="BT69" s="395">
        <f t="shared" ref="BT69" si="1134">$BJ69*AY69</f>
        <v>0</v>
      </c>
      <c r="BU69" s="396">
        <f t="shared" ref="BU69" si="1135">$BJ69*AZ69</f>
        <v>0</v>
      </c>
      <c r="BV69" s="394">
        <f t="shared" ref="BV69" si="1136">$BJ69*BA69</f>
        <v>0</v>
      </c>
      <c r="BW69" s="394">
        <f t="shared" ref="BW69" si="1137">$BJ69*BB69</f>
        <v>0</v>
      </c>
      <c r="BX69" s="394">
        <f t="shared" ref="BX69" si="1138">$BJ69*BC69</f>
        <v>0</v>
      </c>
      <c r="BY69" s="394">
        <f t="shared" ref="BY69" si="1139">$BJ69*BD69</f>
        <v>0</v>
      </c>
      <c r="BZ69" s="394">
        <f t="shared" ref="BZ69" si="1140">$BJ69*BE69</f>
        <v>0</v>
      </c>
      <c r="CA69" s="394">
        <f t="shared" ref="CA69" si="1141">$BJ69*BF69</f>
        <v>0</v>
      </c>
      <c r="CB69" s="394">
        <f t="shared" ref="CB69" si="1142">$BJ69*BG69</f>
        <v>0</v>
      </c>
      <c r="CC69" s="394">
        <f t="shared" ref="CC69" si="1143">$BJ69*BH69</f>
        <v>0</v>
      </c>
      <c r="CD69" s="395">
        <f t="shared" ref="CD69" si="1144">$BJ69*BI69</f>
        <v>0</v>
      </c>
      <c r="CE69" s="392">
        <f>IF(N69="Nemení sa",1,0)</f>
        <v>0</v>
      </c>
      <c r="CF69" s="396">
        <f>AG69*$CE69</f>
        <v>0</v>
      </c>
      <c r="CG69" s="394">
        <f>AI69*$CE69</f>
        <v>0</v>
      </c>
      <c r="CH69" s="394">
        <f>AK69*$CE69</f>
        <v>0</v>
      </c>
      <c r="CI69" s="394">
        <f>AM69*$CE69</f>
        <v>0</v>
      </c>
      <c r="CJ69" s="395">
        <f>AO69*$CE69</f>
        <v>0</v>
      </c>
      <c r="CK69" s="393">
        <f t="shared" ref="CK69" si="1145">SUM(CF69:CJ71)</f>
        <v>0</v>
      </c>
      <c r="CL69" s="389">
        <f>IF(F69=vstupy!B$42,"1",0)</f>
        <v>0</v>
      </c>
      <c r="CM69" s="396">
        <f t="shared" ref="CM69:CV69" si="1146">IF($CL69="1",AP69,0)</f>
        <v>0</v>
      </c>
      <c r="CN69" s="394">
        <f t="shared" si="1146"/>
        <v>0</v>
      </c>
      <c r="CO69" s="394">
        <f t="shared" si="1146"/>
        <v>0</v>
      </c>
      <c r="CP69" s="394">
        <f t="shared" si="1146"/>
        <v>0</v>
      </c>
      <c r="CQ69" s="394">
        <f t="shared" si="1146"/>
        <v>0</v>
      </c>
      <c r="CR69" s="394">
        <f t="shared" si="1146"/>
        <v>0</v>
      </c>
      <c r="CS69" s="394">
        <f t="shared" si="1146"/>
        <v>0</v>
      </c>
      <c r="CT69" s="394">
        <f t="shared" si="1146"/>
        <v>0</v>
      </c>
      <c r="CU69" s="394">
        <f t="shared" si="1146"/>
        <v>0</v>
      </c>
      <c r="CV69" s="395">
        <f t="shared" si="1146"/>
        <v>0</v>
      </c>
      <c r="CW69" s="378">
        <f>CP69+CT69+CV69</f>
        <v>0</v>
      </c>
      <c r="CX69" s="378">
        <f t="shared" ref="CX69" si="1147">CN69+CR69</f>
        <v>0</v>
      </c>
      <c r="CY69" s="396">
        <f t="shared" ref="CY69:DH69" si="1148">IF($CL69="1",AZ69,0)</f>
        <v>0</v>
      </c>
      <c r="CZ69" s="394">
        <f t="shared" si="1148"/>
        <v>0</v>
      </c>
      <c r="DA69" s="394">
        <f t="shared" si="1148"/>
        <v>0</v>
      </c>
      <c r="DB69" s="394">
        <f t="shared" si="1148"/>
        <v>0</v>
      </c>
      <c r="DC69" s="394">
        <f t="shared" si="1148"/>
        <v>0</v>
      </c>
      <c r="DD69" s="394">
        <f t="shared" si="1148"/>
        <v>0</v>
      </c>
      <c r="DE69" s="394">
        <f t="shared" si="1148"/>
        <v>0</v>
      </c>
      <c r="DF69" s="394">
        <f t="shared" si="1148"/>
        <v>0</v>
      </c>
      <c r="DG69" s="394">
        <f t="shared" si="1148"/>
        <v>0</v>
      </c>
      <c r="DH69" s="395">
        <f t="shared" si="1148"/>
        <v>0</v>
      </c>
      <c r="DI69" s="443">
        <f>DB69+DF69+DH69</f>
        <v>0</v>
      </c>
      <c r="DJ69" s="443">
        <f t="shared" ref="DJ69" si="1149">CZ69+DD69</f>
        <v>0</v>
      </c>
      <c r="DK69" s="399">
        <f>IF(CE69=0,1,0)</f>
        <v>1</v>
      </c>
      <c r="DL69" s="399">
        <f>IFERROR(IF($AF69="N",AH69+AJ69+AL69+AN69,AF69+AH69+AJ69+AL69+AN69),0)*$DK69</f>
        <v>0</v>
      </c>
      <c r="DM69" s="399">
        <f>(AG69+AI69+AK69+AM69+AO69)*$DK69</f>
        <v>0</v>
      </c>
      <c r="DN69" s="399">
        <f>AS69+AW69+AY69-CW69</f>
        <v>0</v>
      </c>
      <c r="DO69" s="399">
        <f>BC69+BG69+BI69-DI69</f>
        <v>0</v>
      </c>
      <c r="DP69" s="399">
        <f>DN69+DO69</f>
        <v>0</v>
      </c>
      <c r="DQ69" s="494" t="str">
        <f>IF(OR(F69=vstupy!B$40,F69=vstupy!B$41,F69=vstupy!B$42,),"0","1")</f>
        <v>0</v>
      </c>
      <c r="DR69" s="396">
        <f>IF($DQ69="1",AQ69,"0")+CF69</f>
        <v>0</v>
      </c>
      <c r="DS69" s="394">
        <f>IF($DQ69="1",AS69,"0")+CG69</f>
        <v>0</v>
      </c>
      <c r="DT69" s="394">
        <f>IF($DQ69="1",AU69,"0")+CH69</f>
        <v>0</v>
      </c>
      <c r="DU69" s="394">
        <f>IF($DQ69="1",AW69,"0")+CI69</f>
        <v>0</v>
      </c>
      <c r="DV69" s="395">
        <f>IF($DQ69="1",AY69,"0")+CJ69</f>
        <v>0</v>
      </c>
      <c r="DW69" s="496">
        <f t="shared" ref="DW69" si="1150">SUM(DR69:DV71)</f>
        <v>0</v>
      </c>
      <c r="DX69" s="396" t="str">
        <f t="shared" ref="DX69" si="1151">IF($DQ69="1",BA69,"0")</f>
        <v>0</v>
      </c>
      <c r="DY69" s="394" t="str">
        <f t="shared" ref="DY69" si="1152">IF($DQ69="1",BC69,"0")</f>
        <v>0</v>
      </c>
      <c r="DZ69" s="394" t="str">
        <f t="shared" ref="DZ69" si="1153">IF($DQ69="1",BE69,"0")</f>
        <v>0</v>
      </c>
      <c r="EA69" s="394" t="str">
        <f>IF($DQ69="1",BG69,"0")</f>
        <v>0</v>
      </c>
      <c r="EB69" s="395" t="str">
        <f>IF($DQ69="1",BI69,"0")</f>
        <v>0</v>
      </c>
      <c r="EC69" s="496">
        <f t="shared" ref="EC69" si="1154">SUM(DX69:EB71)</f>
        <v>0</v>
      </c>
      <c r="ED69" s="499">
        <f>EC69+DW69</f>
        <v>0</v>
      </c>
    </row>
    <row r="70" spans="1:134" ht="12.6" customHeight="1" x14ac:dyDescent="0.2">
      <c r="B70" s="464"/>
      <c r="C70" s="465"/>
      <c r="D70" s="465"/>
      <c r="E70" s="465"/>
      <c r="F70" s="406"/>
      <c r="G70" s="461"/>
      <c r="H70" s="387"/>
      <c r="I70" s="387"/>
      <c r="J70" s="409"/>
      <c r="K70" s="406"/>
      <c r="L70" s="415"/>
      <c r="M70" s="462"/>
      <c r="N70" s="415"/>
      <c r="O70" s="415"/>
      <c r="P70" s="415"/>
      <c r="Q70" s="420"/>
      <c r="R70" s="413"/>
      <c r="S70" s="415"/>
      <c r="T70" s="416"/>
      <c r="U70" s="420"/>
      <c r="V70" s="413"/>
      <c r="W70" s="415"/>
      <c r="X70" s="194" t="s">
        <v>157</v>
      </c>
      <c r="Y70" s="208" t="s">
        <v>152</v>
      </c>
      <c r="Z70" s="205">
        <f>VLOOKUP($X70,vstupy!$B$18:$F$31,MATCH($Y70,vstupy!$B$17:$F$17,0),0)</f>
        <v>0</v>
      </c>
      <c r="AA70" s="133" t="s">
        <v>158</v>
      </c>
      <c r="AB70" s="205">
        <f>VLOOKUP($AA70,vstupy!$B$34:$C$36,2,FALSE)</f>
        <v>0</v>
      </c>
      <c r="AC70" s="205">
        <f t="shared" si="520"/>
        <v>0</v>
      </c>
      <c r="AD70" s="454"/>
      <c r="AE70" s="475"/>
      <c r="AF70" s="396"/>
      <c r="AG70" s="450"/>
      <c r="AH70" s="450"/>
      <c r="AI70" s="450"/>
      <c r="AJ70" s="450"/>
      <c r="AK70" s="450"/>
      <c r="AL70" s="450"/>
      <c r="AM70" s="470"/>
      <c r="AN70" s="450"/>
      <c r="AO70" s="472"/>
      <c r="AP70" s="396"/>
      <c r="AQ70" s="394"/>
      <c r="AR70" s="394"/>
      <c r="AS70" s="394"/>
      <c r="AT70" s="394"/>
      <c r="AU70" s="394"/>
      <c r="AV70" s="394"/>
      <c r="AW70" s="394"/>
      <c r="AX70" s="394"/>
      <c r="AY70" s="394"/>
      <c r="AZ70" s="394"/>
      <c r="BA70" s="394"/>
      <c r="BB70" s="394"/>
      <c r="BC70" s="394"/>
      <c r="BD70" s="394"/>
      <c r="BE70" s="394"/>
      <c r="BF70" s="394"/>
      <c r="BG70" s="394"/>
      <c r="BH70" s="394"/>
      <c r="BI70" s="432"/>
      <c r="BJ70" s="378"/>
      <c r="BK70" s="396"/>
      <c r="BL70" s="394"/>
      <c r="BM70" s="394"/>
      <c r="BN70" s="394"/>
      <c r="BO70" s="394"/>
      <c r="BP70" s="394"/>
      <c r="BQ70" s="394"/>
      <c r="BR70" s="394"/>
      <c r="BS70" s="394"/>
      <c r="BT70" s="395"/>
      <c r="BU70" s="396"/>
      <c r="BV70" s="394"/>
      <c r="BW70" s="394"/>
      <c r="BX70" s="394"/>
      <c r="BY70" s="394"/>
      <c r="BZ70" s="394"/>
      <c r="CA70" s="394"/>
      <c r="CB70" s="394"/>
      <c r="CC70" s="394"/>
      <c r="CD70" s="395"/>
      <c r="CE70" s="392"/>
      <c r="CF70" s="396"/>
      <c r="CG70" s="394"/>
      <c r="CH70" s="394"/>
      <c r="CI70" s="394"/>
      <c r="CJ70" s="395"/>
      <c r="CK70" s="393"/>
      <c r="CL70" s="390"/>
      <c r="CM70" s="396"/>
      <c r="CN70" s="394"/>
      <c r="CO70" s="394"/>
      <c r="CP70" s="394"/>
      <c r="CQ70" s="394"/>
      <c r="CR70" s="394"/>
      <c r="CS70" s="394"/>
      <c r="CT70" s="394"/>
      <c r="CU70" s="394"/>
      <c r="CV70" s="395"/>
      <c r="CW70" s="378"/>
      <c r="CX70" s="378"/>
      <c r="CY70" s="396"/>
      <c r="CZ70" s="394"/>
      <c r="DA70" s="394"/>
      <c r="DB70" s="394"/>
      <c r="DC70" s="394"/>
      <c r="DD70" s="394"/>
      <c r="DE70" s="394"/>
      <c r="DF70" s="394"/>
      <c r="DG70" s="394"/>
      <c r="DH70" s="395"/>
      <c r="DI70" s="443"/>
      <c r="DJ70" s="443"/>
      <c r="DK70" s="399"/>
      <c r="DL70" s="399"/>
      <c r="DM70" s="399"/>
      <c r="DN70" s="399"/>
      <c r="DO70" s="399"/>
      <c r="DP70" s="399"/>
      <c r="DQ70" s="494"/>
      <c r="DR70" s="396"/>
      <c r="DS70" s="394"/>
      <c r="DT70" s="394"/>
      <c r="DU70" s="394"/>
      <c r="DV70" s="395"/>
      <c r="DW70" s="496"/>
      <c r="DX70" s="396"/>
      <c r="DY70" s="394"/>
      <c r="DZ70" s="394"/>
      <c r="EA70" s="394"/>
      <c r="EB70" s="395"/>
      <c r="EC70" s="496"/>
      <c r="ED70" s="499"/>
    </row>
    <row r="71" spans="1:134" ht="12.6" customHeight="1" x14ac:dyDescent="0.2">
      <c r="B71" s="464"/>
      <c r="C71" s="465"/>
      <c r="D71" s="465"/>
      <c r="E71" s="465"/>
      <c r="F71" s="407"/>
      <c r="G71" s="461"/>
      <c r="H71" s="388"/>
      <c r="I71" s="388"/>
      <c r="J71" s="410"/>
      <c r="K71" s="407"/>
      <c r="L71" s="415"/>
      <c r="M71" s="462"/>
      <c r="N71" s="415"/>
      <c r="O71" s="415"/>
      <c r="P71" s="415"/>
      <c r="Q71" s="420"/>
      <c r="R71" s="413"/>
      <c r="S71" s="415"/>
      <c r="T71" s="416"/>
      <c r="U71" s="420"/>
      <c r="V71" s="413"/>
      <c r="W71" s="415"/>
      <c r="X71" s="194" t="s">
        <v>157</v>
      </c>
      <c r="Y71" s="208" t="s">
        <v>152</v>
      </c>
      <c r="Z71" s="205">
        <f>VLOOKUP($X71,vstupy!$B$18:$F$31,MATCH($Y71,vstupy!$B$17:$F$17,0),0)</f>
        <v>0</v>
      </c>
      <c r="AA71" s="133" t="s">
        <v>158</v>
      </c>
      <c r="AB71" s="205">
        <f>VLOOKUP($AA71,vstupy!$B$34:$C$36,2,FALSE)</f>
        <v>0</v>
      </c>
      <c r="AC71" s="205">
        <f t="shared" si="520"/>
        <v>0</v>
      </c>
      <c r="AD71" s="455"/>
      <c r="AE71" s="476"/>
      <c r="AF71" s="396"/>
      <c r="AG71" s="450"/>
      <c r="AH71" s="450"/>
      <c r="AI71" s="450"/>
      <c r="AJ71" s="450"/>
      <c r="AK71" s="450"/>
      <c r="AL71" s="450"/>
      <c r="AM71" s="452"/>
      <c r="AN71" s="450"/>
      <c r="AO71" s="472"/>
      <c r="AP71" s="396"/>
      <c r="AQ71" s="394"/>
      <c r="AR71" s="394"/>
      <c r="AS71" s="394"/>
      <c r="AT71" s="394"/>
      <c r="AU71" s="394"/>
      <c r="AV71" s="394"/>
      <c r="AW71" s="394"/>
      <c r="AX71" s="394"/>
      <c r="AY71" s="394"/>
      <c r="AZ71" s="394"/>
      <c r="BA71" s="394"/>
      <c r="BB71" s="394"/>
      <c r="BC71" s="394"/>
      <c r="BD71" s="394"/>
      <c r="BE71" s="394"/>
      <c r="BF71" s="394"/>
      <c r="BG71" s="394"/>
      <c r="BH71" s="394"/>
      <c r="BI71" s="432"/>
      <c r="BJ71" s="378"/>
      <c r="BK71" s="396"/>
      <c r="BL71" s="394"/>
      <c r="BM71" s="394"/>
      <c r="BN71" s="394"/>
      <c r="BO71" s="394"/>
      <c r="BP71" s="394"/>
      <c r="BQ71" s="394"/>
      <c r="BR71" s="394"/>
      <c r="BS71" s="394"/>
      <c r="BT71" s="395"/>
      <c r="BU71" s="396"/>
      <c r="BV71" s="394"/>
      <c r="BW71" s="394"/>
      <c r="BX71" s="394"/>
      <c r="BY71" s="394"/>
      <c r="BZ71" s="394"/>
      <c r="CA71" s="394"/>
      <c r="CB71" s="394"/>
      <c r="CC71" s="394"/>
      <c r="CD71" s="395"/>
      <c r="CE71" s="392"/>
      <c r="CF71" s="396"/>
      <c r="CG71" s="394"/>
      <c r="CH71" s="394"/>
      <c r="CI71" s="394"/>
      <c r="CJ71" s="395"/>
      <c r="CK71" s="393"/>
      <c r="CL71" s="391"/>
      <c r="CM71" s="396"/>
      <c r="CN71" s="394"/>
      <c r="CO71" s="394"/>
      <c r="CP71" s="394"/>
      <c r="CQ71" s="394"/>
      <c r="CR71" s="394"/>
      <c r="CS71" s="394"/>
      <c r="CT71" s="394"/>
      <c r="CU71" s="394"/>
      <c r="CV71" s="395"/>
      <c r="CW71" s="378"/>
      <c r="CX71" s="378"/>
      <c r="CY71" s="396"/>
      <c r="CZ71" s="394"/>
      <c r="DA71" s="394"/>
      <c r="DB71" s="394"/>
      <c r="DC71" s="394"/>
      <c r="DD71" s="394"/>
      <c r="DE71" s="394"/>
      <c r="DF71" s="394"/>
      <c r="DG71" s="394"/>
      <c r="DH71" s="395"/>
      <c r="DI71" s="443"/>
      <c r="DJ71" s="443"/>
      <c r="DK71" s="399"/>
      <c r="DL71" s="399"/>
      <c r="DM71" s="399"/>
      <c r="DN71" s="399"/>
      <c r="DO71" s="399"/>
      <c r="DP71" s="399"/>
      <c r="DQ71" s="494"/>
      <c r="DR71" s="396"/>
      <c r="DS71" s="394"/>
      <c r="DT71" s="394"/>
      <c r="DU71" s="394"/>
      <c r="DV71" s="395"/>
      <c r="DW71" s="496"/>
      <c r="DX71" s="396"/>
      <c r="DY71" s="394"/>
      <c r="DZ71" s="394"/>
      <c r="EA71" s="394"/>
      <c r="EB71" s="395"/>
      <c r="EC71" s="496"/>
      <c r="ED71" s="499"/>
    </row>
    <row r="72" spans="1:134" ht="12.6" customHeight="1" x14ac:dyDescent="0.2">
      <c r="B72" s="579">
        <f t="shared" ref="B72" si="1155">B69+1</f>
        <v>22</v>
      </c>
      <c r="C72" s="606"/>
      <c r="D72" s="606"/>
      <c r="E72" s="606"/>
      <c r="F72" s="580" t="s">
        <v>212</v>
      </c>
      <c r="G72" s="581"/>
      <c r="H72" s="582" t="str">
        <f t="shared" ref="H72" si="1156">IF($F72="3e)  Skoršia transpozícia  - zavedenie transpozície pred termínom ktorý určuje smernica EÚ. "," ","")</f>
        <v/>
      </c>
      <c r="I72" s="582" t="str">
        <f t="shared" ref="I72" si="1157">IF($F72="3e)  Skoršia transpozícia  - zavedenie transpozície pred termínom ktorý určuje smernica EÚ. ",$H72,"NA")</f>
        <v>NA</v>
      </c>
      <c r="J72" s="583">
        <f>IF(I72&gt;12,1,I72/12)</f>
        <v>1</v>
      </c>
      <c r="K72" s="580"/>
      <c r="L72" s="584"/>
      <c r="M72" s="607">
        <f>IF(L72="N",0,L72)</f>
        <v>0</v>
      </c>
      <c r="N72" s="584" t="s">
        <v>212</v>
      </c>
      <c r="O72" s="584"/>
      <c r="P72" s="584"/>
      <c r="Q72" s="587" t="s">
        <v>36</v>
      </c>
      <c r="R72" s="588">
        <f>VLOOKUP(Q72,vstupy!$B$3:$C$15,2,FALSE)</f>
        <v>0</v>
      </c>
      <c r="S72" s="584"/>
      <c r="T72" s="590"/>
      <c r="U72" s="587" t="s">
        <v>36</v>
      </c>
      <c r="V72" s="588">
        <f>VLOOKUP(U72,vstupy!$B$3:$C$15,2,FALSE)</f>
        <v>0</v>
      </c>
      <c r="W72" s="584"/>
      <c r="X72" s="591" t="s">
        <v>157</v>
      </c>
      <c r="Y72" s="592" t="s">
        <v>152</v>
      </c>
      <c r="Z72" s="593">
        <f>VLOOKUP($X72,vstupy!$B$18:$F$31,MATCH($Y72,vstupy!$B$17:$F$17,0),0)</f>
        <v>0</v>
      </c>
      <c r="AA72" s="594" t="s">
        <v>158</v>
      </c>
      <c r="AB72" s="593">
        <f>VLOOKUP($AA72,vstupy!$B$34:$C$36,2,FALSE)</f>
        <v>0</v>
      </c>
      <c r="AC72" s="593">
        <f t="shared" si="520"/>
        <v>0</v>
      </c>
      <c r="AD72" s="595" t="s">
        <v>36</v>
      </c>
      <c r="AE72" s="474">
        <f>VLOOKUP(AD72,vstupy!$B$3:$C$15,2,FALSE)</f>
        <v>0</v>
      </c>
      <c r="AF72" s="473" t="str">
        <f>IFERROR(IF(M72=0,"N",O72/L72*J72),0)</f>
        <v>N</v>
      </c>
      <c r="AG72" s="452">
        <f>O72*J72</f>
        <v>0</v>
      </c>
      <c r="AH72" s="456">
        <f t="shared" ref="AH72" si="1158">P72*R72*J72</f>
        <v>0</v>
      </c>
      <c r="AI72" s="452">
        <f t="shared" ref="AI72" si="1159">IFERROR(AH72*M72,0)</f>
        <v>0</v>
      </c>
      <c r="AJ72" s="456" t="str">
        <f t="shared" si="177"/>
        <v>N</v>
      </c>
      <c r="AK72" s="452">
        <f t="shared" ref="AK72" si="1160">S72*J72</f>
        <v>0</v>
      </c>
      <c r="AL72" s="452">
        <f>T72*V72*J72</f>
        <v>0</v>
      </c>
      <c r="AM72" s="466">
        <f t="shared" ref="AM72" si="1161">IFERROR(AL72*M72,0)</f>
        <v>0</v>
      </c>
      <c r="AN72" s="452">
        <f t="shared" ref="AN72" si="1162">IF(W72&gt;0,IF(AE72&gt;0,($G$5/160)*(W72/60)*AE72*J72,0),IF(AE72&gt;0,($G$5/160)*((AC72+AC73+AC74)/60)*AE72*J72,0))</f>
        <v>0</v>
      </c>
      <c r="AO72" s="471">
        <f>IFERROR(AN72*M72,0)</f>
        <v>0</v>
      </c>
      <c r="AP72" s="396">
        <f t="shared" ref="AP72" si="1163">IF($N72="In (zvyšuje náklady)",AF72,0)</f>
        <v>0</v>
      </c>
      <c r="AQ72" s="394">
        <f t="shared" ref="AQ72" si="1164">IF($N72="In (zvyšuje náklady)",AG72,0)</f>
        <v>0</v>
      </c>
      <c r="AR72" s="394">
        <f t="shared" ref="AR72" si="1165">IF($N72="In (zvyšuje náklady)",AH72,0)</f>
        <v>0</v>
      </c>
      <c r="AS72" s="394">
        <f t="shared" ref="AS72" si="1166">IF($N72="In (zvyšuje náklady)",AI72,0)</f>
        <v>0</v>
      </c>
      <c r="AT72" s="394">
        <f t="shared" ref="AT72" si="1167">IF($N72="In (zvyšuje náklady)",AJ72,0)</f>
        <v>0</v>
      </c>
      <c r="AU72" s="394">
        <f t="shared" ref="AU72" si="1168">IF($N72="In (zvyšuje náklady)",AK72,0)</f>
        <v>0</v>
      </c>
      <c r="AV72" s="394">
        <f t="shared" ref="AV72" si="1169">IF($N72="In (zvyšuje náklady)",AL72,0)</f>
        <v>0</v>
      </c>
      <c r="AW72" s="394">
        <f t="shared" ref="AW72" si="1170">IF($N72="In (zvyšuje náklady)",AM72,0)</f>
        <v>0</v>
      </c>
      <c r="AX72" s="394">
        <f t="shared" ref="AX72" si="1171">IF($N72="In (zvyšuje náklady)",AN72,0)</f>
        <v>0</v>
      </c>
      <c r="AY72" s="394">
        <f t="shared" ref="AY72" si="1172">IF($N72="In (zvyšuje náklady)",AO72,0)</f>
        <v>0</v>
      </c>
      <c r="AZ72" s="394" t="str">
        <f t="shared" ref="AZ72" si="1173">IF($N72="Out (znižuje náklady)",AF72,"0")</f>
        <v>0</v>
      </c>
      <c r="BA72" s="394" t="str">
        <f t="shared" ref="BA72" si="1174">IF($N72="Out (znižuje náklady)",AG72,"0")</f>
        <v>0</v>
      </c>
      <c r="BB72" s="394" t="str">
        <f t="shared" ref="BB72" si="1175">IF($N72="Out (znižuje náklady)",AH72,"0")</f>
        <v>0</v>
      </c>
      <c r="BC72" s="394" t="str">
        <f t="shared" ref="BC72" si="1176">IF($N72="Out (znižuje náklady)",AI72,"0")</f>
        <v>0</v>
      </c>
      <c r="BD72" s="394" t="str">
        <f t="shared" ref="BD72" si="1177">IF($N72="Out (znižuje náklady)",AJ72,"0")</f>
        <v>0</v>
      </c>
      <c r="BE72" s="394" t="str">
        <f t="shared" ref="BE72" si="1178">IF($N72="Out (znižuje náklady)",AK72,"0")</f>
        <v>0</v>
      </c>
      <c r="BF72" s="394" t="str">
        <f t="shared" ref="BF72" si="1179">IF($N72="Out (znižuje náklady)",AL72,"0")</f>
        <v>0</v>
      </c>
      <c r="BG72" s="394" t="str">
        <f t="shared" ref="BG72" si="1180">IF($N72="Out (znižuje náklady)",AM72,"0")</f>
        <v>0</v>
      </c>
      <c r="BH72" s="394" t="str">
        <f t="shared" ref="BH72" si="1181">IF($N72="Out (znižuje náklady)",AN72,"0")</f>
        <v>0</v>
      </c>
      <c r="BI72" s="432" t="str">
        <f t="shared" ref="BI72" si="1182">IF($N72="Out (znižuje náklady)",AO72,"0")</f>
        <v>0</v>
      </c>
      <c r="BJ72" s="378">
        <f>IF(F72=vstupy!$B$47,0,1)</f>
        <v>1</v>
      </c>
      <c r="BK72" s="396">
        <f t="shared" ref="BK72" si="1183">$BJ72*AP72</f>
        <v>0</v>
      </c>
      <c r="BL72" s="394">
        <f t="shared" ref="BL72" si="1184">$BJ72*AQ72</f>
        <v>0</v>
      </c>
      <c r="BM72" s="394">
        <f t="shared" ref="BM72" si="1185">$BJ72*AR72</f>
        <v>0</v>
      </c>
      <c r="BN72" s="394">
        <f t="shared" ref="BN72" si="1186">$BJ72*AS72</f>
        <v>0</v>
      </c>
      <c r="BO72" s="394">
        <f t="shared" ref="BO72" si="1187">$BJ72*AT72</f>
        <v>0</v>
      </c>
      <c r="BP72" s="394">
        <f t="shared" ref="BP72" si="1188">$BJ72*AU72</f>
        <v>0</v>
      </c>
      <c r="BQ72" s="394">
        <f t="shared" ref="BQ72" si="1189">$BJ72*AV72</f>
        <v>0</v>
      </c>
      <c r="BR72" s="394">
        <f t="shared" ref="BR72" si="1190">$BJ72*AW72</f>
        <v>0</v>
      </c>
      <c r="BS72" s="394">
        <f t="shared" ref="BS72" si="1191">$BJ72*AX72</f>
        <v>0</v>
      </c>
      <c r="BT72" s="395">
        <f t="shared" ref="BT72" si="1192">$BJ72*AY72</f>
        <v>0</v>
      </c>
      <c r="BU72" s="396">
        <f t="shared" ref="BU72" si="1193">$BJ72*AZ72</f>
        <v>0</v>
      </c>
      <c r="BV72" s="394">
        <f t="shared" ref="BV72" si="1194">$BJ72*BA72</f>
        <v>0</v>
      </c>
      <c r="BW72" s="394">
        <f t="shared" ref="BW72" si="1195">$BJ72*BB72</f>
        <v>0</v>
      </c>
      <c r="BX72" s="394">
        <f t="shared" ref="BX72" si="1196">$BJ72*BC72</f>
        <v>0</v>
      </c>
      <c r="BY72" s="394">
        <f t="shared" ref="BY72" si="1197">$BJ72*BD72</f>
        <v>0</v>
      </c>
      <c r="BZ72" s="394">
        <f t="shared" ref="BZ72" si="1198">$BJ72*BE72</f>
        <v>0</v>
      </c>
      <c r="CA72" s="394">
        <f t="shared" ref="CA72" si="1199">$BJ72*BF72</f>
        <v>0</v>
      </c>
      <c r="CB72" s="394">
        <f t="shared" ref="CB72" si="1200">$BJ72*BG72</f>
        <v>0</v>
      </c>
      <c r="CC72" s="394">
        <f t="shared" ref="CC72" si="1201">$BJ72*BH72</f>
        <v>0</v>
      </c>
      <c r="CD72" s="395">
        <f t="shared" ref="CD72" si="1202">$BJ72*BI72</f>
        <v>0</v>
      </c>
      <c r="CE72" s="392">
        <f>IF(N72="Nemení sa",1,0)</f>
        <v>0</v>
      </c>
      <c r="CF72" s="396">
        <f>AG72*$CE72</f>
        <v>0</v>
      </c>
      <c r="CG72" s="394">
        <f>AI72*$CE72</f>
        <v>0</v>
      </c>
      <c r="CH72" s="394">
        <f>AK72*$CE72</f>
        <v>0</v>
      </c>
      <c r="CI72" s="394">
        <f>AM72*$CE72</f>
        <v>0</v>
      </c>
      <c r="CJ72" s="395">
        <f>AO72*$CE72</f>
        <v>0</v>
      </c>
      <c r="CK72" s="393">
        <f t="shared" ref="CK72" si="1203">SUM(CF72:CJ74)</f>
        <v>0</v>
      </c>
      <c r="CL72" s="389">
        <f>IF(F72=vstupy!B$42,"1",0)</f>
        <v>0</v>
      </c>
      <c r="CM72" s="396">
        <f t="shared" ref="CM72:CV72" si="1204">IF($CL72="1",AP72,0)</f>
        <v>0</v>
      </c>
      <c r="CN72" s="394">
        <f t="shared" si="1204"/>
        <v>0</v>
      </c>
      <c r="CO72" s="394">
        <f t="shared" si="1204"/>
        <v>0</v>
      </c>
      <c r="CP72" s="394">
        <f t="shared" si="1204"/>
        <v>0</v>
      </c>
      <c r="CQ72" s="394">
        <f t="shared" si="1204"/>
        <v>0</v>
      </c>
      <c r="CR72" s="394">
        <f t="shared" si="1204"/>
        <v>0</v>
      </c>
      <c r="CS72" s="394">
        <f t="shared" si="1204"/>
        <v>0</v>
      </c>
      <c r="CT72" s="394">
        <f t="shared" si="1204"/>
        <v>0</v>
      </c>
      <c r="CU72" s="394">
        <f t="shared" si="1204"/>
        <v>0</v>
      </c>
      <c r="CV72" s="395">
        <f t="shared" si="1204"/>
        <v>0</v>
      </c>
      <c r="CW72" s="378">
        <f>CP72+CT72+CV72</f>
        <v>0</v>
      </c>
      <c r="CX72" s="378">
        <f t="shared" ref="CX72" si="1205">CN72+CR72</f>
        <v>0</v>
      </c>
      <c r="CY72" s="396">
        <f t="shared" ref="CY72:DH72" si="1206">IF($CL72="1",AZ72,0)</f>
        <v>0</v>
      </c>
      <c r="CZ72" s="394">
        <f t="shared" si="1206"/>
        <v>0</v>
      </c>
      <c r="DA72" s="394">
        <f t="shared" si="1206"/>
        <v>0</v>
      </c>
      <c r="DB72" s="394">
        <f t="shared" si="1206"/>
        <v>0</v>
      </c>
      <c r="DC72" s="394">
        <f t="shared" si="1206"/>
        <v>0</v>
      </c>
      <c r="DD72" s="394">
        <f t="shared" si="1206"/>
        <v>0</v>
      </c>
      <c r="DE72" s="394">
        <f t="shared" si="1206"/>
        <v>0</v>
      </c>
      <c r="DF72" s="394">
        <f t="shared" si="1206"/>
        <v>0</v>
      </c>
      <c r="DG72" s="394">
        <f t="shared" si="1206"/>
        <v>0</v>
      </c>
      <c r="DH72" s="395">
        <f t="shared" si="1206"/>
        <v>0</v>
      </c>
      <c r="DI72" s="443">
        <f>DB72+DF72+DH72</f>
        <v>0</v>
      </c>
      <c r="DJ72" s="443">
        <f t="shared" ref="DJ72" si="1207">CZ72+DD72</f>
        <v>0</v>
      </c>
      <c r="DK72" s="399">
        <f>IF(CE72=0,1,0)</f>
        <v>1</v>
      </c>
      <c r="DL72" s="399">
        <f>IFERROR(IF($AF72="N",AH72+AJ72+AL72+AN72,AF72+AH72+AJ72+AL72+AN72),0)*$DK72</f>
        <v>0</v>
      </c>
      <c r="DM72" s="399">
        <f>(AG72+AI72+AK72+AM72+AO72)*$DK72</f>
        <v>0</v>
      </c>
      <c r="DN72" s="399">
        <f>AS72+AW72+AY72-CW72</f>
        <v>0</v>
      </c>
      <c r="DO72" s="399">
        <f>BC72+BG72+BI72-DI72</f>
        <v>0</v>
      </c>
      <c r="DP72" s="399">
        <f>DN72+DO72</f>
        <v>0</v>
      </c>
      <c r="DQ72" s="494" t="str">
        <f>IF(OR(F72=vstupy!B$40,F72=vstupy!B$41,F72=vstupy!B$42,),"0","1")</f>
        <v>0</v>
      </c>
      <c r="DR72" s="396">
        <f>IF($DQ72="1",AQ72,"0")+CF72</f>
        <v>0</v>
      </c>
      <c r="DS72" s="394">
        <f>IF($DQ72="1",AS72,"0")+CG72</f>
        <v>0</v>
      </c>
      <c r="DT72" s="394">
        <f>IF($DQ72="1",AU72,"0")+CH72</f>
        <v>0</v>
      </c>
      <c r="DU72" s="394">
        <f>IF($DQ72="1",AW72,"0")+CI72</f>
        <v>0</v>
      </c>
      <c r="DV72" s="395">
        <f>IF($DQ72="1",AY72,"0")+CJ72</f>
        <v>0</v>
      </c>
      <c r="DW72" s="496">
        <f t="shared" ref="DW72" si="1208">SUM(DR72:DV74)</f>
        <v>0</v>
      </c>
      <c r="DX72" s="396" t="str">
        <f t="shared" ref="DX72" si="1209">IF($DQ72="1",BA72,"0")</f>
        <v>0</v>
      </c>
      <c r="DY72" s="394" t="str">
        <f t="shared" ref="DY72" si="1210">IF($DQ72="1",BC72,"0")</f>
        <v>0</v>
      </c>
      <c r="DZ72" s="394" t="str">
        <f t="shared" ref="DZ72" si="1211">IF($DQ72="1",BE72,"0")</f>
        <v>0</v>
      </c>
      <c r="EA72" s="394" t="str">
        <f>IF($DQ72="1",BG72,"0")</f>
        <v>0</v>
      </c>
      <c r="EB72" s="395" t="str">
        <f>IF($DQ72="1",BI72,"0")</f>
        <v>0</v>
      </c>
      <c r="EC72" s="496">
        <f t="shared" ref="EC72" si="1212">SUM(DX72:EB74)</f>
        <v>0</v>
      </c>
      <c r="ED72" s="499">
        <f>EC72+DW72</f>
        <v>0</v>
      </c>
    </row>
    <row r="73" spans="1:134" ht="12.6" customHeight="1" x14ac:dyDescent="0.2">
      <c r="B73" s="579"/>
      <c r="C73" s="606"/>
      <c r="D73" s="606"/>
      <c r="E73" s="606"/>
      <c r="F73" s="596"/>
      <c r="G73" s="581"/>
      <c r="H73" s="597"/>
      <c r="I73" s="597"/>
      <c r="J73" s="598"/>
      <c r="K73" s="596"/>
      <c r="L73" s="584"/>
      <c r="M73" s="607"/>
      <c r="N73" s="584"/>
      <c r="O73" s="584"/>
      <c r="P73" s="584"/>
      <c r="Q73" s="587"/>
      <c r="R73" s="588"/>
      <c r="S73" s="584"/>
      <c r="T73" s="590"/>
      <c r="U73" s="587"/>
      <c r="V73" s="588"/>
      <c r="W73" s="584"/>
      <c r="X73" s="591" t="s">
        <v>157</v>
      </c>
      <c r="Y73" s="592" t="s">
        <v>152</v>
      </c>
      <c r="Z73" s="593">
        <f>VLOOKUP($X73,vstupy!$B$18:$F$31,MATCH($Y73,vstupy!$B$17:$F$17,0),0)</f>
        <v>0</v>
      </c>
      <c r="AA73" s="594" t="s">
        <v>158</v>
      </c>
      <c r="AB73" s="593">
        <f>VLOOKUP($AA73,vstupy!$B$34:$C$36,2,FALSE)</f>
        <v>0</v>
      </c>
      <c r="AC73" s="593">
        <f t="shared" si="520"/>
        <v>0</v>
      </c>
      <c r="AD73" s="600"/>
      <c r="AE73" s="475"/>
      <c r="AF73" s="396"/>
      <c r="AG73" s="450"/>
      <c r="AH73" s="450"/>
      <c r="AI73" s="450"/>
      <c r="AJ73" s="450"/>
      <c r="AK73" s="450"/>
      <c r="AL73" s="450"/>
      <c r="AM73" s="470"/>
      <c r="AN73" s="450"/>
      <c r="AO73" s="472"/>
      <c r="AP73" s="396"/>
      <c r="AQ73" s="394"/>
      <c r="AR73" s="394"/>
      <c r="AS73" s="394"/>
      <c r="AT73" s="394"/>
      <c r="AU73" s="394"/>
      <c r="AV73" s="394"/>
      <c r="AW73" s="394"/>
      <c r="AX73" s="394"/>
      <c r="AY73" s="394"/>
      <c r="AZ73" s="394"/>
      <c r="BA73" s="394"/>
      <c r="BB73" s="394"/>
      <c r="BC73" s="394"/>
      <c r="BD73" s="394"/>
      <c r="BE73" s="394"/>
      <c r="BF73" s="394"/>
      <c r="BG73" s="394"/>
      <c r="BH73" s="394"/>
      <c r="BI73" s="432"/>
      <c r="BJ73" s="378"/>
      <c r="BK73" s="396"/>
      <c r="BL73" s="394"/>
      <c r="BM73" s="394"/>
      <c r="BN73" s="394"/>
      <c r="BO73" s="394"/>
      <c r="BP73" s="394"/>
      <c r="BQ73" s="394"/>
      <c r="BR73" s="394"/>
      <c r="BS73" s="394"/>
      <c r="BT73" s="395"/>
      <c r="BU73" s="396"/>
      <c r="BV73" s="394"/>
      <c r="BW73" s="394"/>
      <c r="BX73" s="394"/>
      <c r="BY73" s="394"/>
      <c r="BZ73" s="394"/>
      <c r="CA73" s="394"/>
      <c r="CB73" s="394"/>
      <c r="CC73" s="394"/>
      <c r="CD73" s="395"/>
      <c r="CE73" s="392"/>
      <c r="CF73" s="396"/>
      <c r="CG73" s="394"/>
      <c r="CH73" s="394"/>
      <c r="CI73" s="394"/>
      <c r="CJ73" s="395"/>
      <c r="CK73" s="393"/>
      <c r="CL73" s="390"/>
      <c r="CM73" s="396"/>
      <c r="CN73" s="394"/>
      <c r="CO73" s="394"/>
      <c r="CP73" s="394"/>
      <c r="CQ73" s="394"/>
      <c r="CR73" s="394"/>
      <c r="CS73" s="394"/>
      <c r="CT73" s="394"/>
      <c r="CU73" s="394"/>
      <c r="CV73" s="395"/>
      <c r="CW73" s="378"/>
      <c r="CX73" s="378"/>
      <c r="CY73" s="396"/>
      <c r="CZ73" s="394"/>
      <c r="DA73" s="394"/>
      <c r="DB73" s="394"/>
      <c r="DC73" s="394"/>
      <c r="DD73" s="394"/>
      <c r="DE73" s="394"/>
      <c r="DF73" s="394"/>
      <c r="DG73" s="394"/>
      <c r="DH73" s="395"/>
      <c r="DI73" s="443"/>
      <c r="DJ73" s="443"/>
      <c r="DK73" s="399"/>
      <c r="DL73" s="399"/>
      <c r="DM73" s="399"/>
      <c r="DN73" s="399"/>
      <c r="DO73" s="399"/>
      <c r="DP73" s="399"/>
      <c r="DQ73" s="494"/>
      <c r="DR73" s="396"/>
      <c r="DS73" s="394"/>
      <c r="DT73" s="394"/>
      <c r="DU73" s="394"/>
      <c r="DV73" s="395"/>
      <c r="DW73" s="496"/>
      <c r="DX73" s="396"/>
      <c r="DY73" s="394"/>
      <c r="DZ73" s="394"/>
      <c r="EA73" s="394"/>
      <c r="EB73" s="395"/>
      <c r="EC73" s="496"/>
      <c r="ED73" s="499"/>
    </row>
    <row r="74" spans="1:134" ht="12.6" customHeight="1" x14ac:dyDescent="0.2">
      <c r="B74" s="579"/>
      <c r="C74" s="606"/>
      <c r="D74" s="606"/>
      <c r="E74" s="606"/>
      <c r="F74" s="601"/>
      <c r="G74" s="581"/>
      <c r="H74" s="602"/>
      <c r="I74" s="602"/>
      <c r="J74" s="603"/>
      <c r="K74" s="601"/>
      <c r="L74" s="584"/>
      <c r="M74" s="607"/>
      <c r="N74" s="584"/>
      <c r="O74" s="584"/>
      <c r="P74" s="584"/>
      <c r="Q74" s="587"/>
      <c r="R74" s="588"/>
      <c r="S74" s="584"/>
      <c r="T74" s="590"/>
      <c r="U74" s="587"/>
      <c r="V74" s="588"/>
      <c r="W74" s="584"/>
      <c r="X74" s="591" t="s">
        <v>157</v>
      </c>
      <c r="Y74" s="592" t="s">
        <v>152</v>
      </c>
      <c r="Z74" s="593">
        <f>VLOOKUP($X74,vstupy!$B$18:$F$31,MATCH($Y74,vstupy!$B$17:$F$17,0),0)</f>
        <v>0</v>
      </c>
      <c r="AA74" s="594" t="s">
        <v>158</v>
      </c>
      <c r="AB74" s="593">
        <f>VLOOKUP($AA74,vstupy!$B$34:$C$36,2,FALSE)</f>
        <v>0</v>
      </c>
      <c r="AC74" s="593">
        <f t="shared" si="520"/>
        <v>0</v>
      </c>
      <c r="AD74" s="605"/>
      <c r="AE74" s="476"/>
      <c r="AF74" s="396"/>
      <c r="AG74" s="450"/>
      <c r="AH74" s="450"/>
      <c r="AI74" s="450"/>
      <c r="AJ74" s="450"/>
      <c r="AK74" s="450"/>
      <c r="AL74" s="450"/>
      <c r="AM74" s="452"/>
      <c r="AN74" s="450"/>
      <c r="AO74" s="472"/>
      <c r="AP74" s="396"/>
      <c r="AQ74" s="394"/>
      <c r="AR74" s="394"/>
      <c r="AS74" s="394"/>
      <c r="AT74" s="394"/>
      <c r="AU74" s="394"/>
      <c r="AV74" s="394"/>
      <c r="AW74" s="394"/>
      <c r="AX74" s="394"/>
      <c r="AY74" s="394"/>
      <c r="AZ74" s="394"/>
      <c r="BA74" s="394"/>
      <c r="BB74" s="394"/>
      <c r="BC74" s="394"/>
      <c r="BD74" s="394"/>
      <c r="BE74" s="394"/>
      <c r="BF74" s="394"/>
      <c r="BG74" s="394"/>
      <c r="BH74" s="394"/>
      <c r="BI74" s="432"/>
      <c r="BJ74" s="378"/>
      <c r="BK74" s="396"/>
      <c r="BL74" s="394"/>
      <c r="BM74" s="394"/>
      <c r="BN74" s="394"/>
      <c r="BO74" s="394"/>
      <c r="BP74" s="394"/>
      <c r="BQ74" s="394"/>
      <c r="BR74" s="394"/>
      <c r="BS74" s="394"/>
      <c r="BT74" s="395"/>
      <c r="BU74" s="396"/>
      <c r="BV74" s="394"/>
      <c r="BW74" s="394"/>
      <c r="BX74" s="394"/>
      <c r="BY74" s="394"/>
      <c r="BZ74" s="394"/>
      <c r="CA74" s="394"/>
      <c r="CB74" s="394"/>
      <c r="CC74" s="394"/>
      <c r="CD74" s="395"/>
      <c r="CE74" s="392"/>
      <c r="CF74" s="396"/>
      <c r="CG74" s="394"/>
      <c r="CH74" s="394"/>
      <c r="CI74" s="394"/>
      <c r="CJ74" s="395"/>
      <c r="CK74" s="393"/>
      <c r="CL74" s="391"/>
      <c r="CM74" s="396"/>
      <c r="CN74" s="394"/>
      <c r="CO74" s="394"/>
      <c r="CP74" s="394"/>
      <c r="CQ74" s="394"/>
      <c r="CR74" s="394"/>
      <c r="CS74" s="394"/>
      <c r="CT74" s="394"/>
      <c r="CU74" s="394"/>
      <c r="CV74" s="395"/>
      <c r="CW74" s="378"/>
      <c r="CX74" s="378"/>
      <c r="CY74" s="396"/>
      <c r="CZ74" s="394"/>
      <c r="DA74" s="394"/>
      <c r="DB74" s="394"/>
      <c r="DC74" s="394"/>
      <c r="DD74" s="394"/>
      <c r="DE74" s="394"/>
      <c r="DF74" s="394"/>
      <c r="DG74" s="394"/>
      <c r="DH74" s="395"/>
      <c r="DI74" s="443"/>
      <c r="DJ74" s="443"/>
      <c r="DK74" s="399"/>
      <c r="DL74" s="399"/>
      <c r="DM74" s="399"/>
      <c r="DN74" s="399"/>
      <c r="DO74" s="399"/>
      <c r="DP74" s="399"/>
      <c r="DQ74" s="494"/>
      <c r="DR74" s="396"/>
      <c r="DS74" s="394"/>
      <c r="DT74" s="394"/>
      <c r="DU74" s="394"/>
      <c r="DV74" s="395"/>
      <c r="DW74" s="496"/>
      <c r="DX74" s="396"/>
      <c r="DY74" s="394"/>
      <c r="DZ74" s="394"/>
      <c r="EA74" s="394"/>
      <c r="EB74" s="395"/>
      <c r="EC74" s="496"/>
      <c r="ED74" s="499"/>
    </row>
    <row r="75" spans="1:134" ht="12.6" customHeight="1" x14ac:dyDescent="0.2">
      <c r="B75" s="464">
        <f t="shared" ref="B75" si="1213">B72+1</f>
        <v>23</v>
      </c>
      <c r="C75" s="465"/>
      <c r="D75" s="465"/>
      <c r="E75" s="465"/>
      <c r="F75" s="405" t="s">
        <v>212</v>
      </c>
      <c r="G75" s="461"/>
      <c r="H75" s="386" t="str">
        <f t="shared" ref="H75" si="1214">IF($F75="3e)  Skoršia transpozícia  - zavedenie transpozície pred termínom ktorý určuje smernica EÚ. "," ","")</f>
        <v/>
      </c>
      <c r="I75" s="386" t="str">
        <f t="shared" ref="I75" si="1215">IF($F75="3e)  Skoršia transpozícia  - zavedenie transpozície pred termínom ktorý určuje smernica EÚ. ",$H75,"NA")</f>
        <v>NA</v>
      </c>
      <c r="J75" s="408">
        <f>IF(I75&gt;12,1,I75/12)</f>
        <v>1</v>
      </c>
      <c r="K75" s="405"/>
      <c r="L75" s="415"/>
      <c r="M75" s="462">
        <f>IF(L75="N",0,L75)</f>
        <v>0</v>
      </c>
      <c r="N75" s="415" t="s">
        <v>212</v>
      </c>
      <c r="O75" s="415"/>
      <c r="P75" s="415"/>
      <c r="Q75" s="420" t="s">
        <v>36</v>
      </c>
      <c r="R75" s="413">
        <f>VLOOKUP(Q75,vstupy!$B$3:$C$15,2,FALSE)</f>
        <v>0</v>
      </c>
      <c r="S75" s="415"/>
      <c r="T75" s="416"/>
      <c r="U75" s="420" t="s">
        <v>36</v>
      </c>
      <c r="V75" s="413">
        <f>VLOOKUP(U75,vstupy!$B$3:$C$15,2,FALSE)</f>
        <v>0</v>
      </c>
      <c r="W75" s="415"/>
      <c r="X75" s="194" t="s">
        <v>157</v>
      </c>
      <c r="Y75" s="208" t="s">
        <v>152</v>
      </c>
      <c r="Z75" s="205">
        <f>VLOOKUP($X75,vstupy!$B$18:$F$31,MATCH($Y75,vstupy!$B$17:$F$17,0),0)</f>
        <v>0</v>
      </c>
      <c r="AA75" s="133" t="s">
        <v>158</v>
      </c>
      <c r="AB75" s="205">
        <f>VLOOKUP($AA75,vstupy!$B$34:$C$36,2,FALSE)</f>
        <v>0</v>
      </c>
      <c r="AC75" s="205">
        <f t="shared" si="520"/>
        <v>0</v>
      </c>
      <c r="AD75" s="453" t="s">
        <v>36</v>
      </c>
      <c r="AE75" s="474">
        <f>VLOOKUP(AD75,vstupy!$B$3:$C$15,2,FALSE)</f>
        <v>0</v>
      </c>
      <c r="AF75" s="473" t="str">
        <f>IFERROR(IF(M75=0,"N",O75/L75*J75),0)</f>
        <v>N</v>
      </c>
      <c r="AG75" s="452">
        <f>O75*J75</f>
        <v>0</v>
      </c>
      <c r="AH75" s="456">
        <f t="shared" ref="AH75" si="1216">P75*R75*J75</f>
        <v>0</v>
      </c>
      <c r="AI75" s="452">
        <f t="shared" ref="AI75" si="1217">IFERROR(AH75*M75,0)</f>
        <v>0</v>
      </c>
      <c r="AJ75" s="456" t="str">
        <f t="shared" si="177"/>
        <v>N</v>
      </c>
      <c r="AK75" s="452">
        <f t="shared" ref="AK75" si="1218">S75*J75</f>
        <v>0</v>
      </c>
      <c r="AL75" s="452">
        <f>T75*V75*J75</f>
        <v>0</v>
      </c>
      <c r="AM75" s="466">
        <f t="shared" ref="AM75" si="1219">IFERROR(AL75*M75,0)</f>
        <v>0</v>
      </c>
      <c r="AN75" s="452">
        <f t="shared" ref="AN75" si="1220">IF(W75&gt;0,IF(AE75&gt;0,($G$5/160)*(W75/60)*AE75*J75,0),IF(AE75&gt;0,($G$5/160)*((AC75+AC76+AC77)/60)*AE75*J75,0))</f>
        <v>0</v>
      </c>
      <c r="AO75" s="471">
        <f>IFERROR(AN75*M75,0)</f>
        <v>0</v>
      </c>
      <c r="AP75" s="396">
        <f t="shared" ref="AP75" si="1221">IF($N75="In (zvyšuje náklady)",AF75,0)</f>
        <v>0</v>
      </c>
      <c r="AQ75" s="394">
        <f t="shared" ref="AQ75" si="1222">IF($N75="In (zvyšuje náklady)",AG75,0)</f>
        <v>0</v>
      </c>
      <c r="AR75" s="394">
        <f t="shared" ref="AR75" si="1223">IF($N75="In (zvyšuje náklady)",AH75,0)</f>
        <v>0</v>
      </c>
      <c r="AS75" s="394">
        <f t="shared" ref="AS75" si="1224">IF($N75="In (zvyšuje náklady)",AI75,0)</f>
        <v>0</v>
      </c>
      <c r="AT75" s="394">
        <f t="shared" ref="AT75" si="1225">IF($N75="In (zvyšuje náklady)",AJ75,0)</f>
        <v>0</v>
      </c>
      <c r="AU75" s="394">
        <f t="shared" ref="AU75" si="1226">IF($N75="In (zvyšuje náklady)",AK75,0)</f>
        <v>0</v>
      </c>
      <c r="AV75" s="394">
        <f t="shared" ref="AV75" si="1227">IF($N75="In (zvyšuje náklady)",AL75,0)</f>
        <v>0</v>
      </c>
      <c r="AW75" s="394">
        <f t="shared" ref="AW75" si="1228">IF($N75="In (zvyšuje náklady)",AM75,0)</f>
        <v>0</v>
      </c>
      <c r="AX75" s="394">
        <f t="shared" ref="AX75" si="1229">IF($N75="In (zvyšuje náklady)",AN75,0)</f>
        <v>0</v>
      </c>
      <c r="AY75" s="394">
        <f t="shared" ref="AY75" si="1230">IF($N75="In (zvyšuje náklady)",AO75,0)</f>
        <v>0</v>
      </c>
      <c r="AZ75" s="394" t="str">
        <f t="shared" ref="AZ75" si="1231">IF($N75="Out (znižuje náklady)",AF75,"0")</f>
        <v>0</v>
      </c>
      <c r="BA75" s="394" t="str">
        <f t="shared" ref="BA75" si="1232">IF($N75="Out (znižuje náklady)",AG75,"0")</f>
        <v>0</v>
      </c>
      <c r="BB75" s="394" t="str">
        <f t="shared" ref="BB75" si="1233">IF($N75="Out (znižuje náklady)",AH75,"0")</f>
        <v>0</v>
      </c>
      <c r="BC75" s="394" t="str">
        <f t="shared" ref="BC75" si="1234">IF($N75="Out (znižuje náklady)",AI75,"0")</f>
        <v>0</v>
      </c>
      <c r="BD75" s="394" t="str">
        <f t="shared" ref="BD75" si="1235">IF($N75="Out (znižuje náklady)",AJ75,"0")</f>
        <v>0</v>
      </c>
      <c r="BE75" s="394" t="str">
        <f t="shared" ref="BE75" si="1236">IF($N75="Out (znižuje náklady)",AK75,"0")</f>
        <v>0</v>
      </c>
      <c r="BF75" s="394" t="str">
        <f t="shared" ref="BF75" si="1237">IF($N75="Out (znižuje náklady)",AL75,"0")</f>
        <v>0</v>
      </c>
      <c r="BG75" s="394" t="str">
        <f t="shared" ref="BG75" si="1238">IF($N75="Out (znižuje náklady)",AM75,"0")</f>
        <v>0</v>
      </c>
      <c r="BH75" s="394" t="str">
        <f t="shared" ref="BH75" si="1239">IF($N75="Out (znižuje náklady)",AN75,"0")</f>
        <v>0</v>
      </c>
      <c r="BI75" s="432" t="str">
        <f t="shared" ref="BI75" si="1240">IF($N75="Out (znižuje náklady)",AO75,"0")</f>
        <v>0</v>
      </c>
      <c r="BJ75" s="378">
        <f>IF(F75=vstupy!$B$47,0,1)</f>
        <v>1</v>
      </c>
      <c r="BK75" s="396">
        <f t="shared" ref="BK75" si="1241">$BJ75*AP75</f>
        <v>0</v>
      </c>
      <c r="BL75" s="394">
        <f t="shared" ref="BL75" si="1242">$BJ75*AQ75</f>
        <v>0</v>
      </c>
      <c r="BM75" s="394">
        <f t="shared" ref="BM75" si="1243">$BJ75*AR75</f>
        <v>0</v>
      </c>
      <c r="BN75" s="394">
        <f t="shared" ref="BN75" si="1244">$BJ75*AS75</f>
        <v>0</v>
      </c>
      <c r="BO75" s="394">
        <f t="shared" ref="BO75" si="1245">$BJ75*AT75</f>
        <v>0</v>
      </c>
      <c r="BP75" s="394">
        <f t="shared" ref="BP75" si="1246">$BJ75*AU75</f>
        <v>0</v>
      </c>
      <c r="BQ75" s="394">
        <f t="shared" ref="BQ75" si="1247">$BJ75*AV75</f>
        <v>0</v>
      </c>
      <c r="BR75" s="394">
        <f t="shared" ref="BR75" si="1248">$BJ75*AW75</f>
        <v>0</v>
      </c>
      <c r="BS75" s="394">
        <f t="shared" ref="BS75" si="1249">$BJ75*AX75</f>
        <v>0</v>
      </c>
      <c r="BT75" s="395">
        <f t="shared" ref="BT75" si="1250">$BJ75*AY75</f>
        <v>0</v>
      </c>
      <c r="BU75" s="396">
        <f t="shared" ref="BU75" si="1251">$BJ75*AZ75</f>
        <v>0</v>
      </c>
      <c r="BV75" s="394">
        <f t="shared" ref="BV75" si="1252">$BJ75*BA75</f>
        <v>0</v>
      </c>
      <c r="BW75" s="394">
        <f t="shared" ref="BW75" si="1253">$BJ75*BB75</f>
        <v>0</v>
      </c>
      <c r="BX75" s="394">
        <f t="shared" ref="BX75" si="1254">$BJ75*BC75</f>
        <v>0</v>
      </c>
      <c r="BY75" s="394">
        <f t="shared" ref="BY75" si="1255">$BJ75*BD75</f>
        <v>0</v>
      </c>
      <c r="BZ75" s="394">
        <f t="shared" ref="BZ75" si="1256">$BJ75*BE75</f>
        <v>0</v>
      </c>
      <c r="CA75" s="394">
        <f t="shared" ref="CA75" si="1257">$BJ75*BF75</f>
        <v>0</v>
      </c>
      <c r="CB75" s="394">
        <f t="shared" ref="CB75" si="1258">$BJ75*BG75</f>
        <v>0</v>
      </c>
      <c r="CC75" s="394">
        <f t="shared" ref="CC75" si="1259">$BJ75*BH75</f>
        <v>0</v>
      </c>
      <c r="CD75" s="395">
        <f t="shared" ref="CD75" si="1260">$BJ75*BI75</f>
        <v>0</v>
      </c>
      <c r="CE75" s="392">
        <f>IF(N75="Nemení sa",1,0)</f>
        <v>0</v>
      </c>
      <c r="CF75" s="396">
        <f>AG75*$CE75</f>
        <v>0</v>
      </c>
      <c r="CG75" s="394">
        <f>AI75*$CE75</f>
        <v>0</v>
      </c>
      <c r="CH75" s="394">
        <f>AK75*$CE75</f>
        <v>0</v>
      </c>
      <c r="CI75" s="394">
        <f>AM75*$CE75</f>
        <v>0</v>
      </c>
      <c r="CJ75" s="395">
        <f>AO75*$CE75</f>
        <v>0</v>
      </c>
      <c r="CK75" s="393">
        <f t="shared" ref="CK75" si="1261">SUM(CF75:CJ77)</f>
        <v>0</v>
      </c>
      <c r="CL75" s="389">
        <f>IF(F75=vstupy!B$42,"1",0)</f>
        <v>0</v>
      </c>
      <c r="CM75" s="396">
        <f t="shared" ref="CM75:CV75" si="1262">IF($CL75="1",AP75,0)</f>
        <v>0</v>
      </c>
      <c r="CN75" s="394">
        <f t="shared" si="1262"/>
        <v>0</v>
      </c>
      <c r="CO75" s="394">
        <f t="shared" si="1262"/>
        <v>0</v>
      </c>
      <c r="CP75" s="394">
        <f t="shared" si="1262"/>
        <v>0</v>
      </c>
      <c r="CQ75" s="394">
        <f t="shared" si="1262"/>
        <v>0</v>
      </c>
      <c r="CR75" s="394">
        <f t="shared" si="1262"/>
        <v>0</v>
      </c>
      <c r="CS75" s="394">
        <f t="shared" si="1262"/>
        <v>0</v>
      </c>
      <c r="CT75" s="394">
        <f t="shared" si="1262"/>
        <v>0</v>
      </c>
      <c r="CU75" s="394">
        <f t="shared" si="1262"/>
        <v>0</v>
      </c>
      <c r="CV75" s="395">
        <f t="shared" si="1262"/>
        <v>0</v>
      </c>
      <c r="CW75" s="378">
        <f>CP75+CT75+CV75</f>
        <v>0</v>
      </c>
      <c r="CX75" s="378">
        <f t="shared" ref="CX75" si="1263">CN75+CR75</f>
        <v>0</v>
      </c>
      <c r="CY75" s="396">
        <f t="shared" ref="CY75:DH75" si="1264">IF($CL75="1",AZ75,0)</f>
        <v>0</v>
      </c>
      <c r="CZ75" s="394">
        <f t="shared" si="1264"/>
        <v>0</v>
      </c>
      <c r="DA75" s="394">
        <f t="shared" si="1264"/>
        <v>0</v>
      </c>
      <c r="DB75" s="394">
        <f t="shared" si="1264"/>
        <v>0</v>
      </c>
      <c r="DC75" s="394">
        <f t="shared" si="1264"/>
        <v>0</v>
      </c>
      <c r="DD75" s="394">
        <f t="shared" si="1264"/>
        <v>0</v>
      </c>
      <c r="DE75" s="394">
        <f t="shared" si="1264"/>
        <v>0</v>
      </c>
      <c r="DF75" s="394">
        <f t="shared" si="1264"/>
        <v>0</v>
      </c>
      <c r="DG75" s="394">
        <f t="shared" si="1264"/>
        <v>0</v>
      </c>
      <c r="DH75" s="395">
        <f t="shared" si="1264"/>
        <v>0</v>
      </c>
      <c r="DI75" s="443">
        <f>DB75+DF75+DH75</f>
        <v>0</v>
      </c>
      <c r="DJ75" s="443">
        <f t="shared" ref="DJ75" si="1265">CZ75+DD75</f>
        <v>0</v>
      </c>
      <c r="DK75" s="399">
        <f>IF(CE75=0,1,0)</f>
        <v>1</v>
      </c>
      <c r="DL75" s="399">
        <f>IFERROR(IF($AF75="N",AH75+AJ75+AL75+AN75,AF75+AH75+AJ75+AL75+AN75),0)*$DK75</f>
        <v>0</v>
      </c>
      <c r="DM75" s="399">
        <f>(AG75+AI75+AK75+AM75+AO75)*$DK75</f>
        <v>0</v>
      </c>
      <c r="DN75" s="399">
        <f>AS75+AW75+AY75-CW75</f>
        <v>0</v>
      </c>
      <c r="DO75" s="399">
        <f>BC75+BG75+BI75-DI75</f>
        <v>0</v>
      </c>
      <c r="DP75" s="399">
        <f>DN75+DO75</f>
        <v>0</v>
      </c>
      <c r="DQ75" s="494" t="str">
        <f>IF(OR(F75=vstupy!B$40,F75=vstupy!B$41,F75=vstupy!B$42,),"0","1")</f>
        <v>0</v>
      </c>
      <c r="DR75" s="396">
        <f>IF($DQ75="1",AQ75,"0")+CF75</f>
        <v>0</v>
      </c>
      <c r="DS75" s="394">
        <f>IF($DQ75="1",AS75,"0")+CG75</f>
        <v>0</v>
      </c>
      <c r="DT75" s="394">
        <f>IF($DQ75="1",AU75,"0")+CH75</f>
        <v>0</v>
      </c>
      <c r="DU75" s="394">
        <f>IF($DQ75="1",AW75,"0")+CI75</f>
        <v>0</v>
      </c>
      <c r="DV75" s="395">
        <f>IF($DQ75="1",AY75,"0")+CJ75</f>
        <v>0</v>
      </c>
      <c r="DW75" s="496">
        <f t="shared" ref="DW75" si="1266">SUM(DR75:DV77)</f>
        <v>0</v>
      </c>
      <c r="DX75" s="396" t="str">
        <f t="shared" ref="DX75" si="1267">IF($DQ75="1",BA75,"0")</f>
        <v>0</v>
      </c>
      <c r="DY75" s="394" t="str">
        <f t="shared" ref="DY75" si="1268">IF($DQ75="1",BC75,"0")</f>
        <v>0</v>
      </c>
      <c r="DZ75" s="394" t="str">
        <f t="shared" ref="DZ75" si="1269">IF($DQ75="1",BE75,"0")</f>
        <v>0</v>
      </c>
      <c r="EA75" s="394" t="str">
        <f>IF($DQ75="1",BG75,"0")</f>
        <v>0</v>
      </c>
      <c r="EB75" s="395" t="str">
        <f>IF($DQ75="1",BI75,"0")</f>
        <v>0</v>
      </c>
      <c r="EC75" s="496">
        <f t="shared" ref="EC75" si="1270">SUM(DX75:EB77)</f>
        <v>0</v>
      </c>
      <c r="ED75" s="499">
        <f>EC75+DW75</f>
        <v>0</v>
      </c>
    </row>
    <row r="76" spans="1:134" ht="12.6" customHeight="1" x14ac:dyDescent="0.2">
      <c r="B76" s="464"/>
      <c r="C76" s="465"/>
      <c r="D76" s="465"/>
      <c r="E76" s="465"/>
      <c r="F76" s="406"/>
      <c r="G76" s="461"/>
      <c r="H76" s="387"/>
      <c r="I76" s="387"/>
      <c r="J76" s="409"/>
      <c r="K76" s="406"/>
      <c r="L76" s="415"/>
      <c r="M76" s="462"/>
      <c r="N76" s="415"/>
      <c r="O76" s="415"/>
      <c r="P76" s="415"/>
      <c r="Q76" s="420"/>
      <c r="R76" s="413"/>
      <c r="S76" s="415"/>
      <c r="T76" s="416"/>
      <c r="U76" s="420"/>
      <c r="V76" s="413"/>
      <c r="W76" s="415"/>
      <c r="X76" s="194" t="s">
        <v>157</v>
      </c>
      <c r="Y76" s="208" t="s">
        <v>152</v>
      </c>
      <c r="Z76" s="205">
        <f>VLOOKUP($X76,vstupy!$B$18:$F$31,MATCH($Y76,vstupy!$B$17:$F$17,0),0)</f>
        <v>0</v>
      </c>
      <c r="AA76" s="133" t="s">
        <v>158</v>
      </c>
      <c r="AB76" s="205">
        <f>VLOOKUP($AA76,vstupy!$B$34:$C$36,2,FALSE)</f>
        <v>0</v>
      </c>
      <c r="AC76" s="205">
        <f t="shared" si="520"/>
        <v>0</v>
      </c>
      <c r="AD76" s="454"/>
      <c r="AE76" s="475"/>
      <c r="AF76" s="396"/>
      <c r="AG76" s="450"/>
      <c r="AH76" s="450"/>
      <c r="AI76" s="450"/>
      <c r="AJ76" s="450"/>
      <c r="AK76" s="450"/>
      <c r="AL76" s="450"/>
      <c r="AM76" s="470"/>
      <c r="AN76" s="450"/>
      <c r="AO76" s="472"/>
      <c r="AP76" s="396"/>
      <c r="AQ76" s="394"/>
      <c r="AR76" s="394"/>
      <c r="AS76" s="394"/>
      <c r="AT76" s="394"/>
      <c r="AU76" s="394"/>
      <c r="AV76" s="394"/>
      <c r="AW76" s="394"/>
      <c r="AX76" s="394"/>
      <c r="AY76" s="394"/>
      <c r="AZ76" s="394"/>
      <c r="BA76" s="394"/>
      <c r="BB76" s="394"/>
      <c r="BC76" s="394"/>
      <c r="BD76" s="394"/>
      <c r="BE76" s="394"/>
      <c r="BF76" s="394"/>
      <c r="BG76" s="394"/>
      <c r="BH76" s="394"/>
      <c r="BI76" s="432"/>
      <c r="BJ76" s="378"/>
      <c r="BK76" s="396"/>
      <c r="BL76" s="394"/>
      <c r="BM76" s="394"/>
      <c r="BN76" s="394"/>
      <c r="BO76" s="394"/>
      <c r="BP76" s="394"/>
      <c r="BQ76" s="394"/>
      <c r="BR76" s="394"/>
      <c r="BS76" s="394"/>
      <c r="BT76" s="395"/>
      <c r="BU76" s="396"/>
      <c r="BV76" s="394"/>
      <c r="BW76" s="394"/>
      <c r="BX76" s="394"/>
      <c r="BY76" s="394"/>
      <c r="BZ76" s="394"/>
      <c r="CA76" s="394"/>
      <c r="CB76" s="394"/>
      <c r="CC76" s="394"/>
      <c r="CD76" s="395"/>
      <c r="CE76" s="392"/>
      <c r="CF76" s="396"/>
      <c r="CG76" s="394"/>
      <c r="CH76" s="394"/>
      <c r="CI76" s="394"/>
      <c r="CJ76" s="395"/>
      <c r="CK76" s="393"/>
      <c r="CL76" s="390"/>
      <c r="CM76" s="396"/>
      <c r="CN76" s="394"/>
      <c r="CO76" s="394"/>
      <c r="CP76" s="394"/>
      <c r="CQ76" s="394"/>
      <c r="CR76" s="394"/>
      <c r="CS76" s="394"/>
      <c r="CT76" s="394"/>
      <c r="CU76" s="394"/>
      <c r="CV76" s="395"/>
      <c r="CW76" s="378"/>
      <c r="CX76" s="378"/>
      <c r="CY76" s="396"/>
      <c r="CZ76" s="394"/>
      <c r="DA76" s="394"/>
      <c r="DB76" s="394"/>
      <c r="DC76" s="394"/>
      <c r="DD76" s="394"/>
      <c r="DE76" s="394"/>
      <c r="DF76" s="394"/>
      <c r="DG76" s="394"/>
      <c r="DH76" s="395"/>
      <c r="DI76" s="443"/>
      <c r="DJ76" s="443"/>
      <c r="DK76" s="399"/>
      <c r="DL76" s="399"/>
      <c r="DM76" s="399"/>
      <c r="DN76" s="399"/>
      <c r="DO76" s="399"/>
      <c r="DP76" s="399"/>
      <c r="DQ76" s="494"/>
      <c r="DR76" s="396"/>
      <c r="DS76" s="394"/>
      <c r="DT76" s="394"/>
      <c r="DU76" s="394"/>
      <c r="DV76" s="395"/>
      <c r="DW76" s="496"/>
      <c r="DX76" s="396"/>
      <c r="DY76" s="394"/>
      <c r="DZ76" s="394"/>
      <c r="EA76" s="394"/>
      <c r="EB76" s="395"/>
      <c r="EC76" s="496"/>
      <c r="ED76" s="499"/>
    </row>
    <row r="77" spans="1:134" ht="12.6" customHeight="1" x14ac:dyDescent="0.2">
      <c r="B77" s="464"/>
      <c r="C77" s="465"/>
      <c r="D77" s="465"/>
      <c r="E77" s="465"/>
      <c r="F77" s="407"/>
      <c r="G77" s="461"/>
      <c r="H77" s="388"/>
      <c r="I77" s="388"/>
      <c r="J77" s="410"/>
      <c r="K77" s="407"/>
      <c r="L77" s="415"/>
      <c r="M77" s="462"/>
      <c r="N77" s="415"/>
      <c r="O77" s="415"/>
      <c r="P77" s="415"/>
      <c r="Q77" s="420"/>
      <c r="R77" s="413"/>
      <c r="S77" s="415"/>
      <c r="T77" s="416"/>
      <c r="U77" s="420"/>
      <c r="V77" s="413"/>
      <c r="W77" s="415"/>
      <c r="X77" s="194" t="s">
        <v>157</v>
      </c>
      <c r="Y77" s="208" t="s">
        <v>152</v>
      </c>
      <c r="Z77" s="205">
        <f>VLOOKUP($X77,vstupy!$B$18:$F$31,MATCH($Y77,vstupy!$B$17:$F$17,0),0)</f>
        <v>0</v>
      </c>
      <c r="AA77" s="133" t="s">
        <v>158</v>
      </c>
      <c r="AB77" s="205">
        <f>VLOOKUP($AA77,vstupy!$B$34:$C$36,2,FALSE)</f>
        <v>0</v>
      </c>
      <c r="AC77" s="205">
        <f t="shared" ref="AC77:AC140" si="1271">Z77+AB77</f>
        <v>0</v>
      </c>
      <c r="AD77" s="455"/>
      <c r="AE77" s="476"/>
      <c r="AF77" s="396"/>
      <c r="AG77" s="450"/>
      <c r="AH77" s="450"/>
      <c r="AI77" s="450"/>
      <c r="AJ77" s="450"/>
      <c r="AK77" s="450"/>
      <c r="AL77" s="450"/>
      <c r="AM77" s="452"/>
      <c r="AN77" s="450"/>
      <c r="AO77" s="472"/>
      <c r="AP77" s="396"/>
      <c r="AQ77" s="394"/>
      <c r="AR77" s="394"/>
      <c r="AS77" s="394"/>
      <c r="AT77" s="394"/>
      <c r="AU77" s="394"/>
      <c r="AV77" s="394"/>
      <c r="AW77" s="394"/>
      <c r="AX77" s="394"/>
      <c r="AY77" s="394"/>
      <c r="AZ77" s="394"/>
      <c r="BA77" s="394"/>
      <c r="BB77" s="394"/>
      <c r="BC77" s="394"/>
      <c r="BD77" s="394"/>
      <c r="BE77" s="394"/>
      <c r="BF77" s="394"/>
      <c r="BG77" s="394"/>
      <c r="BH77" s="394"/>
      <c r="BI77" s="432"/>
      <c r="BJ77" s="378"/>
      <c r="BK77" s="396"/>
      <c r="BL77" s="394"/>
      <c r="BM77" s="394"/>
      <c r="BN77" s="394"/>
      <c r="BO77" s="394"/>
      <c r="BP77" s="394"/>
      <c r="BQ77" s="394"/>
      <c r="BR77" s="394"/>
      <c r="BS77" s="394"/>
      <c r="BT77" s="395"/>
      <c r="BU77" s="396"/>
      <c r="BV77" s="394"/>
      <c r="BW77" s="394"/>
      <c r="BX77" s="394"/>
      <c r="BY77" s="394"/>
      <c r="BZ77" s="394"/>
      <c r="CA77" s="394"/>
      <c r="CB77" s="394"/>
      <c r="CC77" s="394"/>
      <c r="CD77" s="395"/>
      <c r="CE77" s="392"/>
      <c r="CF77" s="396"/>
      <c r="CG77" s="394"/>
      <c r="CH77" s="394"/>
      <c r="CI77" s="394"/>
      <c r="CJ77" s="395"/>
      <c r="CK77" s="393"/>
      <c r="CL77" s="391"/>
      <c r="CM77" s="396"/>
      <c r="CN77" s="394"/>
      <c r="CO77" s="394"/>
      <c r="CP77" s="394"/>
      <c r="CQ77" s="394"/>
      <c r="CR77" s="394"/>
      <c r="CS77" s="394"/>
      <c r="CT77" s="394"/>
      <c r="CU77" s="394"/>
      <c r="CV77" s="395"/>
      <c r="CW77" s="378"/>
      <c r="CX77" s="378"/>
      <c r="CY77" s="396"/>
      <c r="CZ77" s="394"/>
      <c r="DA77" s="394"/>
      <c r="DB77" s="394"/>
      <c r="DC77" s="394"/>
      <c r="DD77" s="394"/>
      <c r="DE77" s="394"/>
      <c r="DF77" s="394"/>
      <c r="DG77" s="394"/>
      <c r="DH77" s="395"/>
      <c r="DI77" s="443"/>
      <c r="DJ77" s="443"/>
      <c r="DK77" s="399"/>
      <c r="DL77" s="399"/>
      <c r="DM77" s="399"/>
      <c r="DN77" s="399"/>
      <c r="DO77" s="399"/>
      <c r="DP77" s="399"/>
      <c r="DQ77" s="494"/>
      <c r="DR77" s="396"/>
      <c r="DS77" s="394"/>
      <c r="DT77" s="394"/>
      <c r="DU77" s="394"/>
      <c r="DV77" s="395"/>
      <c r="DW77" s="496"/>
      <c r="DX77" s="396"/>
      <c r="DY77" s="394"/>
      <c r="DZ77" s="394"/>
      <c r="EA77" s="394"/>
      <c r="EB77" s="395"/>
      <c r="EC77" s="496"/>
      <c r="ED77" s="499"/>
    </row>
    <row r="78" spans="1:134" ht="12.6" customHeight="1" x14ac:dyDescent="0.2">
      <c r="B78" s="579">
        <f t="shared" ref="B78" si="1272">B75+1</f>
        <v>24</v>
      </c>
      <c r="C78" s="606"/>
      <c r="D78" s="606"/>
      <c r="E78" s="606"/>
      <c r="F78" s="580" t="s">
        <v>212</v>
      </c>
      <c r="G78" s="581"/>
      <c r="H78" s="582" t="str">
        <f t="shared" ref="H78" si="1273">IF($F78="3e)  Skoršia transpozícia  - zavedenie transpozície pred termínom ktorý určuje smernica EÚ. "," ","")</f>
        <v/>
      </c>
      <c r="I78" s="582" t="str">
        <f t="shared" ref="I78" si="1274">IF($F78="3e)  Skoršia transpozícia  - zavedenie transpozície pred termínom ktorý určuje smernica EÚ. ",$H78,"NA")</f>
        <v>NA</v>
      </c>
      <c r="J78" s="583">
        <f>IF(I78&gt;12,1,I78/12)</f>
        <v>1</v>
      </c>
      <c r="K78" s="580"/>
      <c r="L78" s="584"/>
      <c r="M78" s="607">
        <f>IF(L78="N",0,L78)</f>
        <v>0</v>
      </c>
      <c r="N78" s="584" t="s">
        <v>212</v>
      </c>
      <c r="O78" s="584"/>
      <c r="P78" s="584"/>
      <c r="Q78" s="587" t="s">
        <v>36</v>
      </c>
      <c r="R78" s="588">
        <f>VLOOKUP(Q78,vstupy!$B$3:$C$15,2,FALSE)</f>
        <v>0</v>
      </c>
      <c r="S78" s="584"/>
      <c r="T78" s="590"/>
      <c r="U78" s="587" t="s">
        <v>36</v>
      </c>
      <c r="V78" s="588">
        <f>VLOOKUP(U78,vstupy!$B$3:$C$15,2,FALSE)</f>
        <v>0</v>
      </c>
      <c r="W78" s="584"/>
      <c r="X78" s="591" t="s">
        <v>157</v>
      </c>
      <c r="Y78" s="592" t="s">
        <v>152</v>
      </c>
      <c r="Z78" s="593">
        <f>VLOOKUP($X78,vstupy!$B$18:$F$31,MATCH($Y78,vstupy!$B$17:$F$17,0),0)</f>
        <v>0</v>
      </c>
      <c r="AA78" s="594" t="s">
        <v>158</v>
      </c>
      <c r="AB78" s="593">
        <f>VLOOKUP($AA78,vstupy!$B$34:$C$36,2,FALSE)</f>
        <v>0</v>
      </c>
      <c r="AC78" s="593">
        <f t="shared" si="1271"/>
        <v>0</v>
      </c>
      <c r="AD78" s="595" t="s">
        <v>36</v>
      </c>
      <c r="AE78" s="474">
        <f>VLOOKUP(AD78,vstupy!$B$3:$C$15,2,FALSE)</f>
        <v>0</v>
      </c>
      <c r="AF78" s="473" t="str">
        <f>IFERROR(IF(M78=0,"N",O78/L78*J78),0)</f>
        <v>N</v>
      </c>
      <c r="AG78" s="452">
        <f>O78*J78</f>
        <v>0</v>
      </c>
      <c r="AH78" s="456">
        <f t="shared" ref="AH78" si="1275">P78*R78*J78</f>
        <v>0</v>
      </c>
      <c r="AI78" s="452">
        <f t="shared" ref="AI78" si="1276">IFERROR(AH78*M78,0)</f>
        <v>0</v>
      </c>
      <c r="AJ78" s="456" t="str">
        <f t="shared" si="177"/>
        <v>N</v>
      </c>
      <c r="AK78" s="452">
        <f t="shared" ref="AK78" si="1277">S78*J78</f>
        <v>0</v>
      </c>
      <c r="AL78" s="452">
        <f>T78*V78*J78</f>
        <v>0</v>
      </c>
      <c r="AM78" s="466">
        <f t="shared" ref="AM78" si="1278">IFERROR(AL78*M78,0)</f>
        <v>0</v>
      </c>
      <c r="AN78" s="452">
        <f t="shared" ref="AN78" si="1279">IF(W78&gt;0,IF(AE78&gt;0,($G$5/160)*(W78/60)*AE78*J78,0),IF(AE78&gt;0,($G$5/160)*((AC78+AC79+AC80)/60)*AE78*J78,0))</f>
        <v>0</v>
      </c>
      <c r="AO78" s="471">
        <f>IFERROR(AN78*M78,0)</f>
        <v>0</v>
      </c>
      <c r="AP78" s="396">
        <f t="shared" ref="AP78" si="1280">IF($N78="In (zvyšuje náklady)",AF78,0)</f>
        <v>0</v>
      </c>
      <c r="AQ78" s="394">
        <f t="shared" ref="AQ78" si="1281">IF($N78="In (zvyšuje náklady)",AG78,0)</f>
        <v>0</v>
      </c>
      <c r="AR78" s="394">
        <f t="shared" ref="AR78" si="1282">IF($N78="In (zvyšuje náklady)",AH78,0)</f>
        <v>0</v>
      </c>
      <c r="AS78" s="394">
        <f t="shared" ref="AS78" si="1283">IF($N78="In (zvyšuje náklady)",AI78,0)</f>
        <v>0</v>
      </c>
      <c r="AT78" s="394">
        <f t="shared" ref="AT78" si="1284">IF($N78="In (zvyšuje náklady)",AJ78,0)</f>
        <v>0</v>
      </c>
      <c r="AU78" s="394">
        <f t="shared" ref="AU78" si="1285">IF($N78="In (zvyšuje náklady)",AK78,0)</f>
        <v>0</v>
      </c>
      <c r="AV78" s="394">
        <f t="shared" ref="AV78" si="1286">IF($N78="In (zvyšuje náklady)",AL78,0)</f>
        <v>0</v>
      </c>
      <c r="AW78" s="394">
        <f t="shared" ref="AW78" si="1287">IF($N78="In (zvyšuje náklady)",AM78,0)</f>
        <v>0</v>
      </c>
      <c r="AX78" s="394">
        <f t="shared" ref="AX78" si="1288">IF($N78="In (zvyšuje náklady)",AN78,0)</f>
        <v>0</v>
      </c>
      <c r="AY78" s="394">
        <f t="shared" ref="AY78" si="1289">IF($N78="In (zvyšuje náklady)",AO78,0)</f>
        <v>0</v>
      </c>
      <c r="AZ78" s="394" t="str">
        <f t="shared" ref="AZ78" si="1290">IF($N78="Out (znižuje náklady)",AF78,"0")</f>
        <v>0</v>
      </c>
      <c r="BA78" s="394" t="str">
        <f t="shared" ref="BA78" si="1291">IF($N78="Out (znižuje náklady)",AG78,"0")</f>
        <v>0</v>
      </c>
      <c r="BB78" s="394" t="str">
        <f t="shared" ref="BB78" si="1292">IF($N78="Out (znižuje náklady)",AH78,"0")</f>
        <v>0</v>
      </c>
      <c r="BC78" s="394" t="str">
        <f t="shared" ref="BC78" si="1293">IF($N78="Out (znižuje náklady)",AI78,"0")</f>
        <v>0</v>
      </c>
      <c r="BD78" s="394" t="str">
        <f t="shared" ref="BD78" si="1294">IF($N78="Out (znižuje náklady)",AJ78,"0")</f>
        <v>0</v>
      </c>
      <c r="BE78" s="394" t="str">
        <f t="shared" ref="BE78" si="1295">IF($N78="Out (znižuje náklady)",AK78,"0")</f>
        <v>0</v>
      </c>
      <c r="BF78" s="394" t="str">
        <f t="shared" ref="BF78" si="1296">IF($N78="Out (znižuje náklady)",AL78,"0")</f>
        <v>0</v>
      </c>
      <c r="BG78" s="394" t="str">
        <f t="shared" ref="BG78" si="1297">IF($N78="Out (znižuje náklady)",AM78,"0")</f>
        <v>0</v>
      </c>
      <c r="BH78" s="394" t="str">
        <f t="shared" ref="BH78" si="1298">IF($N78="Out (znižuje náklady)",AN78,"0")</f>
        <v>0</v>
      </c>
      <c r="BI78" s="432" t="str">
        <f t="shared" ref="BI78" si="1299">IF($N78="Out (znižuje náklady)",AO78,"0")</f>
        <v>0</v>
      </c>
      <c r="BJ78" s="378">
        <f>IF(F78=vstupy!$B$47,0,1)</f>
        <v>1</v>
      </c>
      <c r="BK78" s="396">
        <f t="shared" ref="BK78" si="1300">$BJ78*AP78</f>
        <v>0</v>
      </c>
      <c r="BL78" s="394">
        <f t="shared" ref="BL78" si="1301">$BJ78*AQ78</f>
        <v>0</v>
      </c>
      <c r="BM78" s="394">
        <f t="shared" ref="BM78" si="1302">$BJ78*AR78</f>
        <v>0</v>
      </c>
      <c r="BN78" s="394">
        <f t="shared" ref="BN78" si="1303">$BJ78*AS78</f>
        <v>0</v>
      </c>
      <c r="BO78" s="394">
        <f t="shared" ref="BO78" si="1304">$BJ78*AT78</f>
        <v>0</v>
      </c>
      <c r="BP78" s="394">
        <f t="shared" ref="BP78" si="1305">$BJ78*AU78</f>
        <v>0</v>
      </c>
      <c r="BQ78" s="394">
        <f t="shared" ref="BQ78" si="1306">$BJ78*AV78</f>
        <v>0</v>
      </c>
      <c r="BR78" s="394">
        <f t="shared" ref="BR78" si="1307">$BJ78*AW78</f>
        <v>0</v>
      </c>
      <c r="BS78" s="394">
        <f t="shared" ref="BS78" si="1308">$BJ78*AX78</f>
        <v>0</v>
      </c>
      <c r="BT78" s="395">
        <f t="shared" ref="BT78" si="1309">$BJ78*AY78</f>
        <v>0</v>
      </c>
      <c r="BU78" s="396">
        <f t="shared" ref="BU78" si="1310">$BJ78*AZ78</f>
        <v>0</v>
      </c>
      <c r="BV78" s="394">
        <f t="shared" ref="BV78" si="1311">$BJ78*BA78</f>
        <v>0</v>
      </c>
      <c r="BW78" s="394">
        <f t="shared" ref="BW78" si="1312">$BJ78*BB78</f>
        <v>0</v>
      </c>
      <c r="BX78" s="394">
        <f t="shared" ref="BX78" si="1313">$BJ78*BC78</f>
        <v>0</v>
      </c>
      <c r="BY78" s="394">
        <f t="shared" ref="BY78" si="1314">$BJ78*BD78</f>
        <v>0</v>
      </c>
      <c r="BZ78" s="394">
        <f t="shared" ref="BZ78" si="1315">$BJ78*BE78</f>
        <v>0</v>
      </c>
      <c r="CA78" s="394">
        <f t="shared" ref="CA78" si="1316">$BJ78*BF78</f>
        <v>0</v>
      </c>
      <c r="CB78" s="394">
        <f t="shared" ref="CB78" si="1317">$BJ78*BG78</f>
        <v>0</v>
      </c>
      <c r="CC78" s="394">
        <f t="shared" ref="CC78" si="1318">$BJ78*BH78</f>
        <v>0</v>
      </c>
      <c r="CD78" s="395">
        <f t="shared" ref="CD78" si="1319">$BJ78*BI78</f>
        <v>0</v>
      </c>
      <c r="CE78" s="392">
        <f>IF(N78="Nemení sa",1,0)</f>
        <v>0</v>
      </c>
      <c r="CF78" s="396">
        <f>AG78*$CE78</f>
        <v>0</v>
      </c>
      <c r="CG78" s="394">
        <f>AI78*$CE78</f>
        <v>0</v>
      </c>
      <c r="CH78" s="394">
        <f>AK78*$CE78</f>
        <v>0</v>
      </c>
      <c r="CI78" s="394">
        <f>AM78*$CE78</f>
        <v>0</v>
      </c>
      <c r="CJ78" s="395">
        <f>AO78*$CE78</f>
        <v>0</v>
      </c>
      <c r="CK78" s="393">
        <f t="shared" ref="CK78" si="1320">SUM(CF78:CJ80)</f>
        <v>0</v>
      </c>
      <c r="CL78" s="389">
        <f>IF(F78=vstupy!B$42,"1",0)</f>
        <v>0</v>
      </c>
      <c r="CM78" s="396">
        <f t="shared" ref="CM78:CV78" si="1321">IF($CL78="1",AP78,0)</f>
        <v>0</v>
      </c>
      <c r="CN78" s="394">
        <f t="shared" si="1321"/>
        <v>0</v>
      </c>
      <c r="CO78" s="394">
        <f t="shared" si="1321"/>
        <v>0</v>
      </c>
      <c r="CP78" s="394">
        <f t="shared" si="1321"/>
        <v>0</v>
      </c>
      <c r="CQ78" s="394">
        <f t="shared" si="1321"/>
        <v>0</v>
      </c>
      <c r="CR78" s="394">
        <f t="shared" si="1321"/>
        <v>0</v>
      </c>
      <c r="CS78" s="394">
        <f t="shared" si="1321"/>
        <v>0</v>
      </c>
      <c r="CT78" s="394">
        <f t="shared" si="1321"/>
        <v>0</v>
      </c>
      <c r="CU78" s="394">
        <f t="shared" si="1321"/>
        <v>0</v>
      </c>
      <c r="CV78" s="395">
        <f t="shared" si="1321"/>
        <v>0</v>
      </c>
      <c r="CW78" s="378">
        <f>CP78+CT78+CV78</f>
        <v>0</v>
      </c>
      <c r="CX78" s="378">
        <f t="shared" ref="CX78" si="1322">CN78+CR78</f>
        <v>0</v>
      </c>
      <c r="CY78" s="396">
        <f t="shared" ref="CY78:DH78" si="1323">IF($CL78="1",AZ78,0)</f>
        <v>0</v>
      </c>
      <c r="CZ78" s="394">
        <f t="shared" si="1323"/>
        <v>0</v>
      </c>
      <c r="DA78" s="394">
        <f t="shared" si="1323"/>
        <v>0</v>
      </c>
      <c r="DB78" s="394">
        <f t="shared" si="1323"/>
        <v>0</v>
      </c>
      <c r="DC78" s="394">
        <f t="shared" si="1323"/>
        <v>0</v>
      </c>
      <c r="DD78" s="394">
        <f t="shared" si="1323"/>
        <v>0</v>
      </c>
      <c r="DE78" s="394">
        <f t="shared" si="1323"/>
        <v>0</v>
      </c>
      <c r="DF78" s="394">
        <f t="shared" si="1323"/>
        <v>0</v>
      </c>
      <c r="DG78" s="394">
        <f t="shared" si="1323"/>
        <v>0</v>
      </c>
      <c r="DH78" s="395">
        <f t="shared" si="1323"/>
        <v>0</v>
      </c>
      <c r="DI78" s="443">
        <f>DB78+DF78+DH78</f>
        <v>0</v>
      </c>
      <c r="DJ78" s="443">
        <f t="shared" ref="DJ78" si="1324">CZ78+DD78</f>
        <v>0</v>
      </c>
      <c r="DK78" s="399">
        <f>IF(CE78=0,1,0)</f>
        <v>1</v>
      </c>
      <c r="DL78" s="399">
        <f>IFERROR(IF($AF78="N",AH78+AJ78+AL78+AN78,AF78+AH78+AJ78+AL78+AN78),0)*$DK78</f>
        <v>0</v>
      </c>
      <c r="DM78" s="399">
        <f>(AG78+AI78+AK78+AM78+AO78)*$DK78</f>
        <v>0</v>
      </c>
      <c r="DN78" s="399">
        <f>AS78+AW78+AY78-CW78</f>
        <v>0</v>
      </c>
      <c r="DO78" s="399">
        <f>BC78+BG78+BI78-DI78</f>
        <v>0</v>
      </c>
      <c r="DP78" s="399">
        <f>DN78+DO78</f>
        <v>0</v>
      </c>
      <c r="DQ78" s="494" t="str">
        <f>IF(OR(F78=vstupy!B$40,F78=vstupy!B$41,F78=vstupy!B$42,),"0","1")</f>
        <v>0</v>
      </c>
      <c r="DR78" s="396">
        <f>IF($DQ78="1",AQ78,"0")+CF78</f>
        <v>0</v>
      </c>
      <c r="DS78" s="394">
        <f>IF($DQ78="1",AS78,"0")+CG78</f>
        <v>0</v>
      </c>
      <c r="DT78" s="394">
        <f>IF($DQ78="1",AU78,"0")+CH78</f>
        <v>0</v>
      </c>
      <c r="DU78" s="394">
        <f>IF($DQ78="1",AW78,"0")+CI78</f>
        <v>0</v>
      </c>
      <c r="DV78" s="395">
        <f>IF($DQ78="1",AY78,"0")+CJ78</f>
        <v>0</v>
      </c>
      <c r="DW78" s="496">
        <f t="shared" ref="DW78" si="1325">SUM(DR78:DV80)</f>
        <v>0</v>
      </c>
      <c r="DX78" s="396" t="str">
        <f t="shared" ref="DX78" si="1326">IF($DQ78="1",BA78,"0")</f>
        <v>0</v>
      </c>
      <c r="DY78" s="394" t="str">
        <f t="shared" ref="DY78" si="1327">IF($DQ78="1",BC78,"0")</f>
        <v>0</v>
      </c>
      <c r="DZ78" s="394" t="str">
        <f t="shared" ref="DZ78" si="1328">IF($DQ78="1",BE78,"0")</f>
        <v>0</v>
      </c>
      <c r="EA78" s="394" t="str">
        <f>IF($DQ78="1",BG78,"0")</f>
        <v>0</v>
      </c>
      <c r="EB78" s="395" t="str">
        <f>IF($DQ78="1",BI78,"0")</f>
        <v>0</v>
      </c>
      <c r="EC78" s="496">
        <f t="shared" ref="EC78" si="1329">SUM(DX78:EB80)</f>
        <v>0</v>
      </c>
      <c r="ED78" s="499">
        <f>EC78+DW78</f>
        <v>0</v>
      </c>
    </row>
    <row r="79" spans="1:134" ht="12.6" customHeight="1" x14ac:dyDescent="0.2">
      <c r="B79" s="579"/>
      <c r="C79" s="606"/>
      <c r="D79" s="606"/>
      <c r="E79" s="606"/>
      <c r="F79" s="596"/>
      <c r="G79" s="581"/>
      <c r="H79" s="597"/>
      <c r="I79" s="597"/>
      <c r="J79" s="598"/>
      <c r="K79" s="596"/>
      <c r="L79" s="584"/>
      <c r="M79" s="607"/>
      <c r="N79" s="584"/>
      <c r="O79" s="584"/>
      <c r="P79" s="584"/>
      <c r="Q79" s="587"/>
      <c r="R79" s="588"/>
      <c r="S79" s="584"/>
      <c r="T79" s="590"/>
      <c r="U79" s="587"/>
      <c r="V79" s="588"/>
      <c r="W79" s="584"/>
      <c r="X79" s="591" t="s">
        <v>157</v>
      </c>
      <c r="Y79" s="592" t="s">
        <v>152</v>
      </c>
      <c r="Z79" s="593">
        <f>VLOOKUP($X79,vstupy!$B$18:$F$31,MATCH($Y79,vstupy!$B$17:$F$17,0),0)</f>
        <v>0</v>
      </c>
      <c r="AA79" s="594" t="s">
        <v>158</v>
      </c>
      <c r="AB79" s="593">
        <f>VLOOKUP($AA79,vstupy!$B$34:$C$36,2,FALSE)</f>
        <v>0</v>
      </c>
      <c r="AC79" s="593">
        <f t="shared" si="1271"/>
        <v>0</v>
      </c>
      <c r="AD79" s="600"/>
      <c r="AE79" s="475"/>
      <c r="AF79" s="396"/>
      <c r="AG79" s="450"/>
      <c r="AH79" s="450"/>
      <c r="AI79" s="450"/>
      <c r="AJ79" s="450"/>
      <c r="AK79" s="450"/>
      <c r="AL79" s="450"/>
      <c r="AM79" s="470"/>
      <c r="AN79" s="450"/>
      <c r="AO79" s="472"/>
      <c r="AP79" s="396"/>
      <c r="AQ79" s="394"/>
      <c r="AR79" s="394"/>
      <c r="AS79" s="394"/>
      <c r="AT79" s="394"/>
      <c r="AU79" s="394"/>
      <c r="AV79" s="394"/>
      <c r="AW79" s="394"/>
      <c r="AX79" s="394"/>
      <c r="AY79" s="394"/>
      <c r="AZ79" s="394"/>
      <c r="BA79" s="394"/>
      <c r="BB79" s="394"/>
      <c r="BC79" s="394"/>
      <c r="BD79" s="394"/>
      <c r="BE79" s="394"/>
      <c r="BF79" s="394"/>
      <c r="BG79" s="394"/>
      <c r="BH79" s="394"/>
      <c r="BI79" s="432"/>
      <c r="BJ79" s="378"/>
      <c r="BK79" s="396"/>
      <c r="BL79" s="394"/>
      <c r="BM79" s="394"/>
      <c r="BN79" s="394"/>
      <c r="BO79" s="394"/>
      <c r="BP79" s="394"/>
      <c r="BQ79" s="394"/>
      <c r="BR79" s="394"/>
      <c r="BS79" s="394"/>
      <c r="BT79" s="395"/>
      <c r="BU79" s="396"/>
      <c r="BV79" s="394"/>
      <c r="BW79" s="394"/>
      <c r="BX79" s="394"/>
      <c r="BY79" s="394"/>
      <c r="BZ79" s="394"/>
      <c r="CA79" s="394"/>
      <c r="CB79" s="394"/>
      <c r="CC79" s="394"/>
      <c r="CD79" s="395"/>
      <c r="CE79" s="392"/>
      <c r="CF79" s="396"/>
      <c r="CG79" s="394"/>
      <c r="CH79" s="394"/>
      <c r="CI79" s="394"/>
      <c r="CJ79" s="395"/>
      <c r="CK79" s="393"/>
      <c r="CL79" s="390"/>
      <c r="CM79" s="396"/>
      <c r="CN79" s="394"/>
      <c r="CO79" s="394"/>
      <c r="CP79" s="394"/>
      <c r="CQ79" s="394"/>
      <c r="CR79" s="394"/>
      <c r="CS79" s="394"/>
      <c r="CT79" s="394"/>
      <c r="CU79" s="394"/>
      <c r="CV79" s="395"/>
      <c r="CW79" s="378"/>
      <c r="CX79" s="378"/>
      <c r="CY79" s="396"/>
      <c r="CZ79" s="394"/>
      <c r="DA79" s="394"/>
      <c r="DB79" s="394"/>
      <c r="DC79" s="394"/>
      <c r="DD79" s="394"/>
      <c r="DE79" s="394"/>
      <c r="DF79" s="394"/>
      <c r="DG79" s="394"/>
      <c r="DH79" s="395"/>
      <c r="DI79" s="443"/>
      <c r="DJ79" s="443"/>
      <c r="DK79" s="399"/>
      <c r="DL79" s="399"/>
      <c r="DM79" s="399"/>
      <c r="DN79" s="399"/>
      <c r="DO79" s="399"/>
      <c r="DP79" s="399"/>
      <c r="DQ79" s="494"/>
      <c r="DR79" s="396"/>
      <c r="DS79" s="394"/>
      <c r="DT79" s="394"/>
      <c r="DU79" s="394"/>
      <c r="DV79" s="395"/>
      <c r="DW79" s="496"/>
      <c r="DX79" s="396"/>
      <c r="DY79" s="394"/>
      <c r="DZ79" s="394"/>
      <c r="EA79" s="394"/>
      <c r="EB79" s="395"/>
      <c r="EC79" s="496"/>
      <c r="ED79" s="499"/>
    </row>
    <row r="80" spans="1:134" ht="12.6" customHeight="1" x14ac:dyDescent="0.2">
      <c r="B80" s="579"/>
      <c r="C80" s="606"/>
      <c r="D80" s="606"/>
      <c r="E80" s="606"/>
      <c r="F80" s="601"/>
      <c r="G80" s="581"/>
      <c r="H80" s="602"/>
      <c r="I80" s="602"/>
      <c r="J80" s="603"/>
      <c r="K80" s="601"/>
      <c r="L80" s="584"/>
      <c r="M80" s="607"/>
      <c r="N80" s="584"/>
      <c r="O80" s="584"/>
      <c r="P80" s="584"/>
      <c r="Q80" s="587"/>
      <c r="R80" s="588"/>
      <c r="S80" s="584"/>
      <c r="T80" s="590"/>
      <c r="U80" s="587"/>
      <c r="V80" s="588"/>
      <c r="W80" s="584"/>
      <c r="X80" s="591" t="s">
        <v>157</v>
      </c>
      <c r="Y80" s="592" t="s">
        <v>152</v>
      </c>
      <c r="Z80" s="593">
        <f>VLOOKUP($X80,vstupy!$B$18:$F$31,MATCH($Y80,vstupy!$B$17:$F$17,0),0)</f>
        <v>0</v>
      </c>
      <c r="AA80" s="594" t="s">
        <v>158</v>
      </c>
      <c r="AB80" s="593">
        <f>VLOOKUP($AA80,vstupy!$B$34:$C$36,2,FALSE)</f>
        <v>0</v>
      </c>
      <c r="AC80" s="593">
        <f t="shared" si="1271"/>
        <v>0</v>
      </c>
      <c r="AD80" s="605"/>
      <c r="AE80" s="476"/>
      <c r="AF80" s="396"/>
      <c r="AG80" s="450"/>
      <c r="AH80" s="450"/>
      <c r="AI80" s="450"/>
      <c r="AJ80" s="450"/>
      <c r="AK80" s="450"/>
      <c r="AL80" s="450"/>
      <c r="AM80" s="452"/>
      <c r="AN80" s="450"/>
      <c r="AO80" s="472"/>
      <c r="AP80" s="396"/>
      <c r="AQ80" s="394"/>
      <c r="AR80" s="394"/>
      <c r="AS80" s="394"/>
      <c r="AT80" s="394"/>
      <c r="AU80" s="394"/>
      <c r="AV80" s="394"/>
      <c r="AW80" s="394"/>
      <c r="AX80" s="394"/>
      <c r="AY80" s="394"/>
      <c r="AZ80" s="394"/>
      <c r="BA80" s="394"/>
      <c r="BB80" s="394"/>
      <c r="BC80" s="394"/>
      <c r="BD80" s="394"/>
      <c r="BE80" s="394"/>
      <c r="BF80" s="394"/>
      <c r="BG80" s="394"/>
      <c r="BH80" s="394"/>
      <c r="BI80" s="432"/>
      <c r="BJ80" s="378"/>
      <c r="BK80" s="396"/>
      <c r="BL80" s="394"/>
      <c r="BM80" s="394"/>
      <c r="BN80" s="394"/>
      <c r="BO80" s="394"/>
      <c r="BP80" s="394"/>
      <c r="BQ80" s="394"/>
      <c r="BR80" s="394"/>
      <c r="BS80" s="394"/>
      <c r="BT80" s="395"/>
      <c r="BU80" s="396"/>
      <c r="BV80" s="394"/>
      <c r="BW80" s="394"/>
      <c r="BX80" s="394"/>
      <c r="BY80" s="394"/>
      <c r="BZ80" s="394"/>
      <c r="CA80" s="394"/>
      <c r="CB80" s="394"/>
      <c r="CC80" s="394"/>
      <c r="CD80" s="395"/>
      <c r="CE80" s="392"/>
      <c r="CF80" s="396"/>
      <c r="CG80" s="394"/>
      <c r="CH80" s="394"/>
      <c r="CI80" s="394"/>
      <c r="CJ80" s="395"/>
      <c r="CK80" s="393"/>
      <c r="CL80" s="391"/>
      <c r="CM80" s="396"/>
      <c r="CN80" s="394"/>
      <c r="CO80" s="394"/>
      <c r="CP80" s="394"/>
      <c r="CQ80" s="394"/>
      <c r="CR80" s="394"/>
      <c r="CS80" s="394"/>
      <c r="CT80" s="394"/>
      <c r="CU80" s="394"/>
      <c r="CV80" s="395"/>
      <c r="CW80" s="378"/>
      <c r="CX80" s="378"/>
      <c r="CY80" s="396"/>
      <c r="CZ80" s="394"/>
      <c r="DA80" s="394"/>
      <c r="DB80" s="394"/>
      <c r="DC80" s="394"/>
      <c r="DD80" s="394"/>
      <c r="DE80" s="394"/>
      <c r="DF80" s="394"/>
      <c r="DG80" s="394"/>
      <c r="DH80" s="395"/>
      <c r="DI80" s="443"/>
      <c r="DJ80" s="443"/>
      <c r="DK80" s="399"/>
      <c r="DL80" s="399"/>
      <c r="DM80" s="399"/>
      <c r="DN80" s="399"/>
      <c r="DO80" s="399"/>
      <c r="DP80" s="399"/>
      <c r="DQ80" s="494"/>
      <c r="DR80" s="396"/>
      <c r="DS80" s="394"/>
      <c r="DT80" s="394"/>
      <c r="DU80" s="394"/>
      <c r="DV80" s="395"/>
      <c r="DW80" s="496"/>
      <c r="DX80" s="396"/>
      <c r="DY80" s="394"/>
      <c r="DZ80" s="394"/>
      <c r="EA80" s="394"/>
      <c r="EB80" s="395"/>
      <c r="EC80" s="496"/>
      <c r="ED80" s="499"/>
    </row>
    <row r="81" spans="2:134" ht="12.6" customHeight="1" x14ac:dyDescent="0.2">
      <c r="B81" s="464">
        <f t="shared" ref="B81" si="1330">B78+1</f>
        <v>25</v>
      </c>
      <c r="C81" s="465"/>
      <c r="D81" s="465"/>
      <c r="E81" s="465"/>
      <c r="F81" s="405" t="s">
        <v>212</v>
      </c>
      <c r="G81" s="461"/>
      <c r="H81" s="386" t="str">
        <f t="shared" ref="H81" si="1331">IF($F81="3e)  Skoršia transpozícia  - zavedenie transpozície pred termínom ktorý určuje smernica EÚ. "," ","")</f>
        <v/>
      </c>
      <c r="I81" s="386" t="str">
        <f t="shared" ref="I81" si="1332">IF($F81="3e)  Skoršia transpozícia  - zavedenie transpozície pred termínom ktorý určuje smernica EÚ. ",$H81,"NA")</f>
        <v>NA</v>
      </c>
      <c r="J81" s="408">
        <f>IF(I81&gt;12,1,I81/12)</f>
        <v>1</v>
      </c>
      <c r="K81" s="405"/>
      <c r="L81" s="415"/>
      <c r="M81" s="462">
        <f>IF(L81="N",0,L81)</f>
        <v>0</v>
      </c>
      <c r="N81" s="415" t="s">
        <v>212</v>
      </c>
      <c r="O81" s="415"/>
      <c r="P81" s="415"/>
      <c r="Q81" s="420" t="s">
        <v>36</v>
      </c>
      <c r="R81" s="413">
        <f>VLOOKUP(Q81,vstupy!$B$3:$C$15,2,FALSE)</f>
        <v>0</v>
      </c>
      <c r="S81" s="415"/>
      <c r="T81" s="416"/>
      <c r="U81" s="420" t="s">
        <v>36</v>
      </c>
      <c r="V81" s="413">
        <f>VLOOKUP(U81,vstupy!$B$3:$C$15,2,FALSE)</f>
        <v>0</v>
      </c>
      <c r="W81" s="415"/>
      <c r="X81" s="194" t="s">
        <v>157</v>
      </c>
      <c r="Y81" s="208" t="s">
        <v>152</v>
      </c>
      <c r="Z81" s="205">
        <f>VLOOKUP($X81,vstupy!$B$18:$F$31,MATCH($Y81,vstupy!$B$17:$F$17,0),0)</f>
        <v>0</v>
      </c>
      <c r="AA81" s="133" t="s">
        <v>158</v>
      </c>
      <c r="AB81" s="205">
        <f>VLOOKUP($AA81,vstupy!$B$34:$C$36,2,FALSE)</f>
        <v>0</v>
      </c>
      <c r="AC81" s="205">
        <f t="shared" si="1271"/>
        <v>0</v>
      </c>
      <c r="AD81" s="453" t="s">
        <v>36</v>
      </c>
      <c r="AE81" s="474">
        <f>VLOOKUP(AD81,vstupy!$B$3:$C$15,2,FALSE)</f>
        <v>0</v>
      </c>
      <c r="AF81" s="473" t="str">
        <f>IFERROR(IF(M81=0,"N",O81/L81*J81),0)</f>
        <v>N</v>
      </c>
      <c r="AG81" s="452">
        <f>O81*J81</f>
        <v>0</v>
      </c>
      <c r="AH81" s="456">
        <f t="shared" ref="AH81" si="1333">P81*R81*J81</f>
        <v>0</v>
      </c>
      <c r="AI81" s="452">
        <f t="shared" ref="AI81" si="1334">IFERROR(AH81*M81,0)</f>
        <v>0</v>
      </c>
      <c r="AJ81" s="456" t="str">
        <f t="shared" si="177"/>
        <v>N</v>
      </c>
      <c r="AK81" s="452">
        <f t="shared" ref="AK81" si="1335">S81*J81</f>
        <v>0</v>
      </c>
      <c r="AL81" s="452">
        <f>T81*V81*J81</f>
        <v>0</v>
      </c>
      <c r="AM81" s="466">
        <f t="shared" ref="AM81" si="1336">IFERROR(AL81*M81,0)</f>
        <v>0</v>
      </c>
      <c r="AN81" s="452">
        <f t="shared" ref="AN81" si="1337">IF(W81&gt;0,IF(AE81&gt;0,($G$5/160)*(W81/60)*AE81*J81,0),IF(AE81&gt;0,($G$5/160)*((AC81+AC82+AC83)/60)*AE81*J81,0))</f>
        <v>0</v>
      </c>
      <c r="AO81" s="471">
        <f>IFERROR(AN81*M81,0)</f>
        <v>0</v>
      </c>
      <c r="AP81" s="396">
        <f t="shared" ref="AP81" si="1338">IF($N81="In (zvyšuje náklady)",AF81,0)</f>
        <v>0</v>
      </c>
      <c r="AQ81" s="394">
        <f t="shared" ref="AQ81" si="1339">IF($N81="In (zvyšuje náklady)",AG81,0)</f>
        <v>0</v>
      </c>
      <c r="AR81" s="394">
        <f t="shared" ref="AR81" si="1340">IF($N81="In (zvyšuje náklady)",AH81,0)</f>
        <v>0</v>
      </c>
      <c r="AS81" s="394">
        <f t="shared" ref="AS81" si="1341">IF($N81="In (zvyšuje náklady)",AI81,0)</f>
        <v>0</v>
      </c>
      <c r="AT81" s="394">
        <f t="shared" ref="AT81" si="1342">IF($N81="In (zvyšuje náklady)",AJ81,0)</f>
        <v>0</v>
      </c>
      <c r="AU81" s="394">
        <f t="shared" ref="AU81" si="1343">IF($N81="In (zvyšuje náklady)",AK81,0)</f>
        <v>0</v>
      </c>
      <c r="AV81" s="394">
        <f t="shared" ref="AV81" si="1344">IF($N81="In (zvyšuje náklady)",AL81,0)</f>
        <v>0</v>
      </c>
      <c r="AW81" s="394">
        <f t="shared" ref="AW81" si="1345">IF($N81="In (zvyšuje náklady)",AM81,0)</f>
        <v>0</v>
      </c>
      <c r="AX81" s="394">
        <f t="shared" ref="AX81" si="1346">IF($N81="In (zvyšuje náklady)",AN81,0)</f>
        <v>0</v>
      </c>
      <c r="AY81" s="394">
        <f t="shared" ref="AY81" si="1347">IF($N81="In (zvyšuje náklady)",AO81,0)</f>
        <v>0</v>
      </c>
      <c r="AZ81" s="394" t="str">
        <f t="shared" ref="AZ81" si="1348">IF($N81="Out (znižuje náklady)",AF81,"0")</f>
        <v>0</v>
      </c>
      <c r="BA81" s="394" t="str">
        <f t="shared" ref="BA81" si="1349">IF($N81="Out (znižuje náklady)",AG81,"0")</f>
        <v>0</v>
      </c>
      <c r="BB81" s="394" t="str">
        <f t="shared" ref="BB81" si="1350">IF($N81="Out (znižuje náklady)",AH81,"0")</f>
        <v>0</v>
      </c>
      <c r="BC81" s="394" t="str">
        <f t="shared" ref="BC81" si="1351">IF($N81="Out (znižuje náklady)",AI81,"0")</f>
        <v>0</v>
      </c>
      <c r="BD81" s="394" t="str">
        <f t="shared" ref="BD81" si="1352">IF($N81="Out (znižuje náklady)",AJ81,"0")</f>
        <v>0</v>
      </c>
      <c r="BE81" s="394" t="str">
        <f t="shared" ref="BE81" si="1353">IF($N81="Out (znižuje náklady)",AK81,"0")</f>
        <v>0</v>
      </c>
      <c r="BF81" s="394" t="str">
        <f t="shared" ref="BF81" si="1354">IF($N81="Out (znižuje náklady)",AL81,"0")</f>
        <v>0</v>
      </c>
      <c r="BG81" s="394" t="str">
        <f t="shared" ref="BG81" si="1355">IF($N81="Out (znižuje náklady)",AM81,"0")</f>
        <v>0</v>
      </c>
      <c r="BH81" s="394" t="str">
        <f t="shared" ref="BH81" si="1356">IF($N81="Out (znižuje náklady)",AN81,"0")</f>
        <v>0</v>
      </c>
      <c r="BI81" s="432" t="str">
        <f t="shared" ref="BI81" si="1357">IF($N81="Out (znižuje náklady)",AO81,"0")</f>
        <v>0</v>
      </c>
      <c r="BJ81" s="378">
        <f>IF(F81=vstupy!$B$47,0,1)</f>
        <v>1</v>
      </c>
      <c r="BK81" s="396">
        <f t="shared" ref="BK81" si="1358">$BJ81*AP81</f>
        <v>0</v>
      </c>
      <c r="BL81" s="394">
        <f t="shared" ref="BL81" si="1359">$BJ81*AQ81</f>
        <v>0</v>
      </c>
      <c r="BM81" s="394">
        <f t="shared" ref="BM81" si="1360">$BJ81*AR81</f>
        <v>0</v>
      </c>
      <c r="BN81" s="394">
        <f t="shared" ref="BN81" si="1361">$BJ81*AS81</f>
        <v>0</v>
      </c>
      <c r="BO81" s="394">
        <f t="shared" ref="BO81" si="1362">$BJ81*AT81</f>
        <v>0</v>
      </c>
      <c r="BP81" s="394">
        <f t="shared" ref="BP81" si="1363">$BJ81*AU81</f>
        <v>0</v>
      </c>
      <c r="BQ81" s="394">
        <f t="shared" ref="BQ81" si="1364">$BJ81*AV81</f>
        <v>0</v>
      </c>
      <c r="BR81" s="394">
        <f t="shared" ref="BR81" si="1365">$BJ81*AW81</f>
        <v>0</v>
      </c>
      <c r="BS81" s="394">
        <f t="shared" ref="BS81" si="1366">$BJ81*AX81</f>
        <v>0</v>
      </c>
      <c r="BT81" s="395">
        <f t="shared" ref="BT81" si="1367">$BJ81*AY81</f>
        <v>0</v>
      </c>
      <c r="BU81" s="396">
        <f t="shared" ref="BU81" si="1368">$BJ81*AZ81</f>
        <v>0</v>
      </c>
      <c r="BV81" s="394">
        <f t="shared" ref="BV81" si="1369">$BJ81*BA81</f>
        <v>0</v>
      </c>
      <c r="BW81" s="394">
        <f t="shared" ref="BW81" si="1370">$BJ81*BB81</f>
        <v>0</v>
      </c>
      <c r="BX81" s="394">
        <f t="shared" ref="BX81" si="1371">$BJ81*BC81</f>
        <v>0</v>
      </c>
      <c r="BY81" s="394">
        <f t="shared" ref="BY81" si="1372">$BJ81*BD81</f>
        <v>0</v>
      </c>
      <c r="BZ81" s="394">
        <f t="shared" ref="BZ81" si="1373">$BJ81*BE81</f>
        <v>0</v>
      </c>
      <c r="CA81" s="394">
        <f t="shared" ref="CA81" si="1374">$BJ81*BF81</f>
        <v>0</v>
      </c>
      <c r="CB81" s="394">
        <f t="shared" ref="CB81" si="1375">$BJ81*BG81</f>
        <v>0</v>
      </c>
      <c r="CC81" s="394">
        <f t="shared" ref="CC81" si="1376">$BJ81*BH81</f>
        <v>0</v>
      </c>
      <c r="CD81" s="395">
        <f t="shared" ref="CD81" si="1377">$BJ81*BI81</f>
        <v>0</v>
      </c>
      <c r="CE81" s="392">
        <f>IF(N81="Nemení sa",1,0)</f>
        <v>0</v>
      </c>
      <c r="CF81" s="396">
        <f>AG81*$CE81</f>
        <v>0</v>
      </c>
      <c r="CG81" s="394">
        <f>AI81*$CE81</f>
        <v>0</v>
      </c>
      <c r="CH81" s="394">
        <f>AK81*$CE81</f>
        <v>0</v>
      </c>
      <c r="CI81" s="394">
        <f>AM81*$CE81</f>
        <v>0</v>
      </c>
      <c r="CJ81" s="395">
        <f>AO81*$CE81</f>
        <v>0</v>
      </c>
      <c r="CK81" s="393">
        <f t="shared" ref="CK81" si="1378">SUM(CF81:CJ83)</f>
        <v>0</v>
      </c>
      <c r="CL81" s="389">
        <f>IF(F81=vstupy!B$42,"1",0)</f>
        <v>0</v>
      </c>
      <c r="CM81" s="396">
        <f t="shared" ref="CM81:CV81" si="1379">IF($CL81="1",AP81,0)</f>
        <v>0</v>
      </c>
      <c r="CN81" s="394">
        <f t="shared" si="1379"/>
        <v>0</v>
      </c>
      <c r="CO81" s="394">
        <f t="shared" si="1379"/>
        <v>0</v>
      </c>
      <c r="CP81" s="394">
        <f t="shared" si="1379"/>
        <v>0</v>
      </c>
      <c r="CQ81" s="394">
        <f t="shared" si="1379"/>
        <v>0</v>
      </c>
      <c r="CR81" s="394">
        <f t="shared" si="1379"/>
        <v>0</v>
      </c>
      <c r="CS81" s="394">
        <f t="shared" si="1379"/>
        <v>0</v>
      </c>
      <c r="CT81" s="394">
        <f t="shared" si="1379"/>
        <v>0</v>
      </c>
      <c r="CU81" s="394">
        <f t="shared" si="1379"/>
        <v>0</v>
      </c>
      <c r="CV81" s="395">
        <f t="shared" si="1379"/>
        <v>0</v>
      </c>
      <c r="CW81" s="378">
        <f>CP81+CT81+CV81</f>
        <v>0</v>
      </c>
      <c r="CX81" s="378">
        <f t="shared" ref="CX81" si="1380">CN81+CR81</f>
        <v>0</v>
      </c>
      <c r="CY81" s="396">
        <f t="shared" ref="CY81:DH81" si="1381">IF($CL81="1",AZ81,0)</f>
        <v>0</v>
      </c>
      <c r="CZ81" s="394">
        <f t="shared" si="1381"/>
        <v>0</v>
      </c>
      <c r="DA81" s="394">
        <f t="shared" si="1381"/>
        <v>0</v>
      </c>
      <c r="DB81" s="394">
        <f t="shared" si="1381"/>
        <v>0</v>
      </c>
      <c r="DC81" s="394">
        <f t="shared" si="1381"/>
        <v>0</v>
      </c>
      <c r="DD81" s="394">
        <f t="shared" si="1381"/>
        <v>0</v>
      </c>
      <c r="DE81" s="394">
        <f t="shared" si="1381"/>
        <v>0</v>
      </c>
      <c r="DF81" s="394">
        <f t="shared" si="1381"/>
        <v>0</v>
      </c>
      <c r="DG81" s="394">
        <f t="shared" si="1381"/>
        <v>0</v>
      </c>
      <c r="DH81" s="395">
        <f t="shared" si="1381"/>
        <v>0</v>
      </c>
      <c r="DI81" s="443">
        <f>DB81+DF81+DH81</f>
        <v>0</v>
      </c>
      <c r="DJ81" s="443">
        <f t="shared" ref="DJ81" si="1382">CZ81+DD81</f>
        <v>0</v>
      </c>
      <c r="DK81" s="399">
        <f>IF(CE81=0,1,0)</f>
        <v>1</v>
      </c>
      <c r="DL81" s="399">
        <f>IFERROR(IF($AF81="N",AH81+AJ81+AL81+AN81,AF81+AH81+AJ81+AL81+AN81),0)*$DK81</f>
        <v>0</v>
      </c>
      <c r="DM81" s="399">
        <f>(AG81+AI81+AK81+AM81+AO81)*$DK81</f>
        <v>0</v>
      </c>
      <c r="DN81" s="399">
        <f>AS81+AW81+AY81-CW81</f>
        <v>0</v>
      </c>
      <c r="DO81" s="399">
        <f>BC81+BG81+BI81-DI81</f>
        <v>0</v>
      </c>
      <c r="DP81" s="399">
        <f>DN81+DO81</f>
        <v>0</v>
      </c>
      <c r="DQ81" s="494" t="str">
        <f>IF(OR(F81=vstupy!B$40,F81=vstupy!B$41,F81=vstupy!B$42,),"0","1")</f>
        <v>0</v>
      </c>
      <c r="DR81" s="396">
        <f>IF($DQ81="1",AQ81,"0")+CF81</f>
        <v>0</v>
      </c>
      <c r="DS81" s="394">
        <f>IF($DQ81="1",AS81,"0")+CG81</f>
        <v>0</v>
      </c>
      <c r="DT81" s="394">
        <f>IF($DQ81="1",AU81,"0")+CH81</f>
        <v>0</v>
      </c>
      <c r="DU81" s="394">
        <f>IF($DQ81="1",AW81,"0")+CI81</f>
        <v>0</v>
      </c>
      <c r="DV81" s="395">
        <f>IF($DQ81="1",AY81,"0")+CJ81</f>
        <v>0</v>
      </c>
      <c r="DW81" s="496">
        <f t="shared" ref="DW81" si="1383">SUM(DR81:DV83)</f>
        <v>0</v>
      </c>
      <c r="DX81" s="396" t="str">
        <f t="shared" ref="DX81" si="1384">IF($DQ81="1",BA81,"0")</f>
        <v>0</v>
      </c>
      <c r="DY81" s="394" t="str">
        <f t="shared" ref="DY81" si="1385">IF($DQ81="1",BC81,"0")</f>
        <v>0</v>
      </c>
      <c r="DZ81" s="394" t="str">
        <f t="shared" ref="DZ81" si="1386">IF($DQ81="1",BE81,"0")</f>
        <v>0</v>
      </c>
      <c r="EA81" s="394" t="str">
        <f>IF($DQ81="1",BG81,"0")</f>
        <v>0</v>
      </c>
      <c r="EB81" s="395" t="str">
        <f>IF($DQ81="1",BI81,"0")</f>
        <v>0</v>
      </c>
      <c r="EC81" s="496">
        <f t="shared" ref="EC81" si="1387">SUM(DX81:EB83)</f>
        <v>0</v>
      </c>
      <c r="ED81" s="499">
        <f>EC81+DW81</f>
        <v>0</v>
      </c>
    </row>
    <row r="82" spans="2:134" ht="12.6" customHeight="1" x14ac:dyDescent="0.2">
      <c r="B82" s="464"/>
      <c r="C82" s="465"/>
      <c r="D82" s="465"/>
      <c r="E82" s="465"/>
      <c r="F82" s="406"/>
      <c r="G82" s="461"/>
      <c r="H82" s="387"/>
      <c r="I82" s="387"/>
      <c r="J82" s="409"/>
      <c r="K82" s="406"/>
      <c r="L82" s="415"/>
      <c r="M82" s="462"/>
      <c r="N82" s="415"/>
      <c r="O82" s="415"/>
      <c r="P82" s="415"/>
      <c r="Q82" s="420"/>
      <c r="R82" s="413"/>
      <c r="S82" s="415"/>
      <c r="T82" s="416"/>
      <c r="U82" s="420"/>
      <c r="V82" s="413"/>
      <c r="W82" s="415"/>
      <c r="X82" s="194" t="s">
        <v>157</v>
      </c>
      <c r="Y82" s="208" t="s">
        <v>152</v>
      </c>
      <c r="Z82" s="205">
        <f>VLOOKUP($X82,vstupy!$B$18:$F$31,MATCH($Y82,vstupy!$B$17:$F$17,0),0)</f>
        <v>0</v>
      </c>
      <c r="AA82" s="133" t="s">
        <v>158</v>
      </c>
      <c r="AB82" s="205">
        <f>VLOOKUP($AA82,vstupy!$B$34:$C$36,2,FALSE)</f>
        <v>0</v>
      </c>
      <c r="AC82" s="205">
        <f t="shared" si="1271"/>
        <v>0</v>
      </c>
      <c r="AD82" s="454"/>
      <c r="AE82" s="475"/>
      <c r="AF82" s="396"/>
      <c r="AG82" s="450"/>
      <c r="AH82" s="450"/>
      <c r="AI82" s="450"/>
      <c r="AJ82" s="450"/>
      <c r="AK82" s="450"/>
      <c r="AL82" s="450"/>
      <c r="AM82" s="470"/>
      <c r="AN82" s="450"/>
      <c r="AO82" s="472"/>
      <c r="AP82" s="396"/>
      <c r="AQ82" s="394"/>
      <c r="AR82" s="394"/>
      <c r="AS82" s="394"/>
      <c r="AT82" s="394"/>
      <c r="AU82" s="394"/>
      <c r="AV82" s="394"/>
      <c r="AW82" s="394"/>
      <c r="AX82" s="394"/>
      <c r="AY82" s="394"/>
      <c r="AZ82" s="394"/>
      <c r="BA82" s="394"/>
      <c r="BB82" s="394"/>
      <c r="BC82" s="394"/>
      <c r="BD82" s="394"/>
      <c r="BE82" s="394"/>
      <c r="BF82" s="394"/>
      <c r="BG82" s="394"/>
      <c r="BH82" s="394"/>
      <c r="BI82" s="432"/>
      <c r="BJ82" s="378"/>
      <c r="BK82" s="396"/>
      <c r="BL82" s="394"/>
      <c r="BM82" s="394"/>
      <c r="BN82" s="394"/>
      <c r="BO82" s="394"/>
      <c r="BP82" s="394"/>
      <c r="BQ82" s="394"/>
      <c r="BR82" s="394"/>
      <c r="BS82" s="394"/>
      <c r="BT82" s="395"/>
      <c r="BU82" s="396"/>
      <c r="BV82" s="394"/>
      <c r="BW82" s="394"/>
      <c r="BX82" s="394"/>
      <c r="BY82" s="394"/>
      <c r="BZ82" s="394"/>
      <c r="CA82" s="394"/>
      <c r="CB82" s="394"/>
      <c r="CC82" s="394"/>
      <c r="CD82" s="395"/>
      <c r="CE82" s="392"/>
      <c r="CF82" s="396"/>
      <c r="CG82" s="394"/>
      <c r="CH82" s="394"/>
      <c r="CI82" s="394"/>
      <c r="CJ82" s="395"/>
      <c r="CK82" s="393"/>
      <c r="CL82" s="390"/>
      <c r="CM82" s="396"/>
      <c r="CN82" s="394"/>
      <c r="CO82" s="394"/>
      <c r="CP82" s="394"/>
      <c r="CQ82" s="394"/>
      <c r="CR82" s="394"/>
      <c r="CS82" s="394"/>
      <c r="CT82" s="394"/>
      <c r="CU82" s="394"/>
      <c r="CV82" s="395"/>
      <c r="CW82" s="378"/>
      <c r="CX82" s="378"/>
      <c r="CY82" s="396"/>
      <c r="CZ82" s="394"/>
      <c r="DA82" s="394"/>
      <c r="DB82" s="394"/>
      <c r="DC82" s="394"/>
      <c r="DD82" s="394"/>
      <c r="DE82" s="394"/>
      <c r="DF82" s="394"/>
      <c r="DG82" s="394"/>
      <c r="DH82" s="395"/>
      <c r="DI82" s="443"/>
      <c r="DJ82" s="443"/>
      <c r="DK82" s="399"/>
      <c r="DL82" s="399"/>
      <c r="DM82" s="399"/>
      <c r="DN82" s="399"/>
      <c r="DO82" s="399"/>
      <c r="DP82" s="399"/>
      <c r="DQ82" s="494"/>
      <c r="DR82" s="396"/>
      <c r="DS82" s="394"/>
      <c r="DT82" s="394"/>
      <c r="DU82" s="394"/>
      <c r="DV82" s="395"/>
      <c r="DW82" s="496"/>
      <c r="DX82" s="396"/>
      <c r="DY82" s="394"/>
      <c r="DZ82" s="394"/>
      <c r="EA82" s="394"/>
      <c r="EB82" s="395"/>
      <c r="EC82" s="496"/>
      <c r="ED82" s="499"/>
    </row>
    <row r="83" spans="2:134" ht="12.6" customHeight="1" x14ac:dyDescent="0.2">
      <c r="B83" s="464"/>
      <c r="C83" s="465"/>
      <c r="D83" s="465"/>
      <c r="E83" s="465"/>
      <c r="F83" s="407"/>
      <c r="G83" s="461"/>
      <c r="H83" s="388"/>
      <c r="I83" s="388"/>
      <c r="J83" s="410"/>
      <c r="K83" s="407"/>
      <c r="L83" s="415"/>
      <c r="M83" s="462"/>
      <c r="N83" s="415"/>
      <c r="O83" s="415"/>
      <c r="P83" s="415"/>
      <c r="Q83" s="420"/>
      <c r="R83" s="413"/>
      <c r="S83" s="415"/>
      <c r="T83" s="416"/>
      <c r="U83" s="420"/>
      <c r="V83" s="413"/>
      <c r="W83" s="415"/>
      <c r="X83" s="194" t="s">
        <v>157</v>
      </c>
      <c r="Y83" s="208" t="s">
        <v>152</v>
      </c>
      <c r="Z83" s="205">
        <f>VLOOKUP($X83,vstupy!$B$18:$F$31,MATCH($Y83,vstupy!$B$17:$F$17,0),0)</f>
        <v>0</v>
      </c>
      <c r="AA83" s="133" t="s">
        <v>158</v>
      </c>
      <c r="AB83" s="205">
        <f>VLOOKUP($AA83,vstupy!$B$34:$C$36,2,FALSE)</f>
        <v>0</v>
      </c>
      <c r="AC83" s="205">
        <f t="shared" si="1271"/>
        <v>0</v>
      </c>
      <c r="AD83" s="455"/>
      <c r="AE83" s="476"/>
      <c r="AF83" s="396"/>
      <c r="AG83" s="450"/>
      <c r="AH83" s="450"/>
      <c r="AI83" s="450"/>
      <c r="AJ83" s="450"/>
      <c r="AK83" s="450"/>
      <c r="AL83" s="450"/>
      <c r="AM83" s="452"/>
      <c r="AN83" s="450"/>
      <c r="AO83" s="472"/>
      <c r="AP83" s="396"/>
      <c r="AQ83" s="394"/>
      <c r="AR83" s="394"/>
      <c r="AS83" s="394"/>
      <c r="AT83" s="394"/>
      <c r="AU83" s="394"/>
      <c r="AV83" s="394"/>
      <c r="AW83" s="394"/>
      <c r="AX83" s="394"/>
      <c r="AY83" s="394"/>
      <c r="AZ83" s="394"/>
      <c r="BA83" s="394"/>
      <c r="BB83" s="394"/>
      <c r="BC83" s="394"/>
      <c r="BD83" s="394"/>
      <c r="BE83" s="394"/>
      <c r="BF83" s="394"/>
      <c r="BG83" s="394"/>
      <c r="BH83" s="394"/>
      <c r="BI83" s="432"/>
      <c r="BJ83" s="378"/>
      <c r="BK83" s="396"/>
      <c r="BL83" s="394"/>
      <c r="BM83" s="394"/>
      <c r="BN83" s="394"/>
      <c r="BO83" s="394"/>
      <c r="BP83" s="394"/>
      <c r="BQ83" s="394"/>
      <c r="BR83" s="394"/>
      <c r="BS83" s="394"/>
      <c r="BT83" s="395"/>
      <c r="BU83" s="396"/>
      <c r="BV83" s="394"/>
      <c r="BW83" s="394"/>
      <c r="BX83" s="394"/>
      <c r="BY83" s="394"/>
      <c r="BZ83" s="394"/>
      <c r="CA83" s="394"/>
      <c r="CB83" s="394"/>
      <c r="CC83" s="394"/>
      <c r="CD83" s="395"/>
      <c r="CE83" s="392"/>
      <c r="CF83" s="396"/>
      <c r="CG83" s="394"/>
      <c r="CH83" s="394"/>
      <c r="CI83" s="394"/>
      <c r="CJ83" s="395"/>
      <c r="CK83" s="393"/>
      <c r="CL83" s="391"/>
      <c r="CM83" s="396"/>
      <c r="CN83" s="394"/>
      <c r="CO83" s="394"/>
      <c r="CP83" s="394"/>
      <c r="CQ83" s="394"/>
      <c r="CR83" s="394"/>
      <c r="CS83" s="394"/>
      <c r="CT83" s="394"/>
      <c r="CU83" s="394"/>
      <c r="CV83" s="395"/>
      <c r="CW83" s="378"/>
      <c r="CX83" s="378"/>
      <c r="CY83" s="396"/>
      <c r="CZ83" s="394"/>
      <c r="DA83" s="394"/>
      <c r="DB83" s="394"/>
      <c r="DC83" s="394"/>
      <c r="DD83" s="394"/>
      <c r="DE83" s="394"/>
      <c r="DF83" s="394"/>
      <c r="DG83" s="394"/>
      <c r="DH83" s="395"/>
      <c r="DI83" s="443"/>
      <c r="DJ83" s="443"/>
      <c r="DK83" s="399"/>
      <c r="DL83" s="399"/>
      <c r="DM83" s="399"/>
      <c r="DN83" s="399"/>
      <c r="DO83" s="399"/>
      <c r="DP83" s="399"/>
      <c r="DQ83" s="494"/>
      <c r="DR83" s="396"/>
      <c r="DS83" s="394"/>
      <c r="DT83" s="394"/>
      <c r="DU83" s="394"/>
      <c r="DV83" s="395"/>
      <c r="DW83" s="496"/>
      <c r="DX83" s="396"/>
      <c r="DY83" s="394"/>
      <c r="DZ83" s="394"/>
      <c r="EA83" s="394"/>
      <c r="EB83" s="395"/>
      <c r="EC83" s="496"/>
      <c r="ED83" s="499"/>
    </row>
    <row r="84" spans="2:134" ht="12.6" customHeight="1" x14ac:dyDescent="0.2">
      <c r="B84" s="579">
        <f t="shared" ref="B84" si="1388">B81+1</f>
        <v>26</v>
      </c>
      <c r="C84" s="606"/>
      <c r="D84" s="606"/>
      <c r="E84" s="606"/>
      <c r="F84" s="580" t="s">
        <v>212</v>
      </c>
      <c r="G84" s="581"/>
      <c r="H84" s="582" t="str">
        <f t="shared" ref="H84" si="1389">IF($F84="3e)  Skoršia transpozícia  - zavedenie transpozície pred termínom ktorý určuje smernica EÚ. "," ","")</f>
        <v/>
      </c>
      <c r="I84" s="582" t="str">
        <f t="shared" ref="I84" si="1390">IF($F84="3e)  Skoršia transpozícia  - zavedenie transpozície pred termínom ktorý určuje smernica EÚ. ",$H84,"NA")</f>
        <v>NA</v>
      </c>
      <c r="J84" s="583">
        <f>IF(I84&gt;12,1,I84/12)</f>
        <v>1</v>
      </c>
      <c r="K84" s="580"/>
      <c r="L84" s="584"/>
      <c r="M84" s="607">
        <f>IF(L84="N",0,L84)</f>
        <v>0</v>
      </c>
      <c r="N84" s="584" t="s">
        <v>212</v>
      </c>
      <c r="O84" s="584"/>
      <c r="P84" s="584"/>
      <c r="Q84" s="587" t="s">
        <v>36</v>
      </c>
      <c r="R84" s="588">
        <f>VLOOKUP(Q84,vstupy!$B$3:$C$15,2,FALSE)</f>
        <v>0</v>
      </c>
      <c r="S84" s="584"/>
      <c r="T84" s="590"/>
      <c r="U84" s="587" t="s">
        <v>36</v>
      </c>
      <c r="V84" s="588">
        <f>VLOOKUP(U84,vstupy!$B$3:$C$15,2,FALSE)</f>
        <v>0</v>
      </c>
      <c r="W84" s="584"/>
      <c r="X84" s="591" t="s">
        <v>157</v>
      </c>
      <c r="Y84" s="592" t="s">
        <v>152</v>
      </c>
      <c r="Z84" s="593">
        <f>VLOOKUP($X84,vstupy!$B$18:$F$31,MATCH($Y84,vstupy!$B$17:$F$17,0),0)</f>
        <v>0</v>
      </c>
      <c r="AA84" s="594" t="s">
        <v>158</v>
      </c>
      <c r="AB84" s="593">
        <f>VLOOKUP($AA84,vstupy!$B$34:$C$36,2,FALSE)</f>
        <v>0</v>
      </c>
      <c r="AC84" s="593">
        <f t="shared" si="1271"/>
        <v>0</v>
      </c>
      <c r="AD84" s="595" t="s">
        <v>36</v>
      </c>
      <c r="AE84" s="474">
        <f>VLOOKUP(AD84,vstupy!$B$3:$C$15,2,FALSE)</f>
        <v>0</v>
      </c>
      <c r="AF84" s="473" t="str">
        <f>IFERROR(IF(M84=0,"N",O84/L84*J84),0)</f>
        <v>N</v>
      </c>
      <c r="AG84" s="452">
        <f>O84*J84</f>
        <v>0</v>
      </c>
      <c r="AH84" s="456">
        <f t="shared" ref="AH84" si="1391">P84*R84*J84</f>
        <v>0</v>
      </c>
      <c r="AI84" s="452">
        <f t="shared" ref="AI84" si="1392">IFERROR(AH84*M84,0)</f>
        <v>0</v>
      </c>
      <c r="AJ84" s="456" t="str">
        <f t="shared" ref="AJ84:AJ147" si="1393">IFERROR(IF(M84=0,"N",S84/L84*J84),0)</f>
        <v>N</v>
      </c>
      <c r="AK84" s="452">
        <f t="shared" ref="AK84" si="1394">S84*J84</f>
        <v>0</v>
      </c>
      <c r="AL84" s="452">
        <f>T84*V84*J84</f>
        <v>0</v>
      </c>
      <c r="AM84" s="466">
        <f t="shared" ref="AM84" si="1395">IFERROR(AL84*M84,0)</f>
        <v>0</v>
      </c>
      <c r="AN84" s="452">
        <f t="shared" ref="AN84" si="1396">IF(W84&gt;0,IF(AE84&gt;0,($G$5/160)*(W84/60)*AE84*J84,0),IF(AE84&gt;0,($G$5/160)*((AC84+AC85+AC86)/60)*AE84*J84,0))</f>
        <v>0</v>
      </c>
      <c r="AO84" s="471">
        <f>IFERROR(AN84*M84,0)</f>
        <v>0</v>
      </c>
      <c r="AP84" s="396">
        <f t="shared" ref="AP84" si="1397">IF($N84="In (zvyšuje náklady)",AF84,0)</f>
        <v>0</v>
      </c>
      <c r="AQ84" s="394">
        <f t="shared" ref="AQ84" si="1398">IF($N84="In (zvyšuje náklady)",AG84,0)</f>
        <v>0</v>
      </c>
      <c r="AR84" s="394">
        <f t="shared" ref="AR84" si="1399">IF($N84="In (zvyšuje náklady)",AH84,0)</f>
        <v>0</v>
      </c>
      <c r="AS84" s="394">
        <f t="shared" ref="AS84" si="1400">IF($N84="In (zvyšuje náklady)",AI84,0)</f>
        <v>0</v>
      </c>
      <c r="AT84" s="394">
        <f t="shared" ref="AT84" si="1401">IF($N84="In (zvyšuje náklady)",AJ84,0)</f>
        <v>0</v>
      </c>
      <c r="AU84" s="394">
        <f t="shared" ref="AU84" si="1402">IF($N84="In (zvyšuje náklady)",AK84,0)</f>
        <v>0</v>
      </c>
      <c r="AV84" s="394">
        <f t="shared" ref="AV84" si="1403">IF($N84="In (zvyšuje náklady)",AL84,0)</f>
        <v>0</v>
      </c>
      <c r="AW84" s="394">
        <f t="shared" ref="AW84" si="1404">IF($N84="In (zvyšuje náklady)",AM84,0)</f>
        <v>0</v>
      </c>
      <c r="AX84" s="394">
        <f t="shared" ref="AX84" si="1405">IF($N84="In (zvyšuje náklady)",AN84,0)</f>
        <v>0</v>
      </c>
      <c r="AY84" s="394">
        <f t="shared" ref="AY84" si="1406">IF($N84="In (zvyšuje náklady)",AO84,0)</f>
        <v>0</v>
      </c>
      <c r="AZ84" s="394" t="str">
        <f t="shared" ref="AZ84" si="1407">IF($N84="Out (znižuje náklady)",AF84,"0")</f>
        <v>0</v>
      </c>
      <c r="BA84" s="394" t="str">
        <f t="shared" ref="BA84" si="1408">IF($N84="Out (znižuje náklady)",AG84,"0")</f>
        <v>0</v>
      </c>
      <c r="BB84" s="394" t="str">
        <f t="shared" ref="BB84" si="1409">IF($N84="Out (znižuje náklady)",AH84,"0")</f>
        <v>0</v>
      </c>
      <c r="BC84" s="394" t="str">
        <f t="shared" ref="BC84" si="1410">IF($N84="Out (znižuje náklady)",AI84,"0")</f>
        <v>0</v>
      </c>
      <c r="BD84" s="394" t="str">
        <f t="shared" ref="BD84" si="1411">IF($N84="Out (znižuje náklady)",AJ84,"0")</f>
        <v>0</v>
      </c>
      <c r="BE84" s="394" t="str">
        <f t="shared" ref="BE84" si="1412">IF($N84="Out (znižuje náklady)",AK84,"0")</f>
        <v>0</v>
      </c>
      <c r="BF84" s="394" t="str">
        <f t="shared" ref="BF84" si="1413">IF($N84="Out (znižuje náklady)",AL84,"0")</f>
        <v>0</v>
      </c>
      <c r="BG84" s="394" t="str">
        <f t="shared" ref="BG84" si="1414">IF($N84="Out (znižuje náklady)",AM84,"0")</f>
        <v>0</v>
      </c>
      <c r="BH84" s="394" t="str">
        <f t="shared" ref="BH84" si="1415">IF($N84="Out (znižuje náklady)",AN84,"0")</f>
        <v>0</v>
      </c>
      <c r="BI84" s="432" t="str">
        <f t="shared" ref="BI84" si="1416">IF($N84="Out (znižuje náklady)",AO84,"0")</f>
        <v>0</v>
      </c>
      <c r="BJ84" s="378">
        <f>IF(F84=vstupy!$B$47,0,1)</f>
        <v>1</v>
      </c>
      <c r="BK84" s="396">
        <f t="shared" ref="BK84" si="1417">$BJ84*AP84</f>
        <v>0</v>
      </c>
      <c r="BL84" s="394">
        <f t="shared" ref="BL84" si="1418">$BJ84*AQ84</f>
        <v>0</v>
      </c>
      <c r="BM84" s="394">
        <f t="shared" ref="BM84" si="1419">$BJ84*AR84</f>
        <v>0</v>
      </c>
      <c r="BN84" s="394">
        <f t="shared" ref="BN84" si="1420">$BJ84*AS84</f>
        <v>0</v>
      </c>
      <c r="BO84" s="394">
        <f t="shared" ref="BO84" si="1421">$BJ84*AT84</f>
        <v>0</v>
      </c>
      <c r="BP84" s="394">
        <f t="shared" ref="BP84" si="1422">$BJ84*AU84</f>
        <v>0</v>
      </c>
      <c r="BQ84" s="394">
        <f t="shared" ref="BQ84" si="1423">$BJ84*AV84</f>
        <v>0</v>
      </c>
      <c r="BR84" s="394">
        <f t="shared" ref="BR84" si="1424">$BJ84*AW84</f>
        <v>0</v>
      </c>
      <c r="BS84" s="394">
        <f t="shared" ref="BS84" si="1425">$BJ84*AX84</f>
        <v>0</v>
      </c>
      <c r="BT84" s="395">
        <f t="shared" ref="BT84" si="1426">$BJ84*AY84</f>
        <v>0</v>
      </c>
      <c r="BU84" s="396">
        <f t="shared" ref="BU84" si="1427">$BJ84*AZ84</f>
        <v>0</v>
      </c>
      <c r="BV84" s="394">
        <f t="shared" ref="BV84" si="1428">$BJ84*BA84</f>
        <v>0</v>
      </c>
      <c r="BW84" s="394">
        <f t="shared" ref="BW84" si="1429">$BJ84*BB84</f>
        <v>0</v>
      </c>
      <c r="BX84" s="394">
        <f t="shared" ref="BX84" si="1430">$BJ84*BC84</f>
        <v>0</v>
      </c>
      <c r="BY84" s="394">
        <f t="shared" ref="BY84" si="1431">$BJ84*BD84</f>
        <v>0</v>
      </c>
      <c r="BZ84" s="394">
        <f t="shared" ref="BZ84" si="1432">$BJ84*BE84</f>
        <v>0</v>
      </c>
      <c r="CA84" s="394">
        <f t="shared" ref="CA84" si="1433">$BJ84*BF84</f>
        <v>0</v>
      </c>
      <c r="CB84" s="394">
        <f t="shared" ref="CB84" si="1434">$BJ84*BG84</f>
        <v>0</v>
      </c>
      <c r="CC84" s="394">
        <f t="shared" ref="CC84" si="1435">$BJ84*BH84</f>
        <v>0</v>
      </c>
      <c r="CD84" s="395">
        <f t="shared" ref="CD84" si="1436">$BJ84*BI84</f>
        <v>0</v>
      </c>
      <c r="CE84" s="392">
        <f>IF(N84="Nemení sa",1,0)</f>
        <v>0</v>
      </c>
      <c r="CF84" s="396">
        <f>AG84*$CE84</f>
        <v>0</v>
      </c>
      <c r="CG84" s="394">
        <f>AI84*$CE84</f>
        <v>0</v>
      </c>
      <c r="CH84" s="394">
        <f>AK84*$CE84</f>
        <v>0</v>
      </c>
      <c r="CI84" s="394">
        <f>AM84*$CE84</f>
        <v>0</v>
      </c>
      <c r="CJ84" s="395">
        <f>AO84*$CE84</f>
        <v>0</v>
      </c>
      <c r="CK84" s="393">
        <f t="shared" ref="CK84" si="1437">SUM(CF84:CJ86)</f>
        <v>0</v>
      </c>
      <c r="CL84" s="389">
        <f>IF(F84=vstupy!B$42,"1",0)</f>
        <v>0</v>
      </c>
      <c r="CM84" s="396">
        <f t="shared" ref="CM84:CV84" si="1438">IF($CL84="1",AP84,0)</f>
        <v>0</v>
      </c>
      <c r="CN84" s="394">
        <f t="shared" si="1438"/>
        <v>0</v>
      </c>
      <c r="CO84" s="394">
        <f t="shared" si="1438"/>
        <v>0</v>
      </c>
      <c r="CP84" s="394">
        <f t="shared" si="1438"/>
        <v>0</v>
      </c>
      <c r="CQ84" s="394">
        <f t="shared" si="1438"/>
        <v>0</v>
      </c>
      <c r="CR84" s="394">
        <f t="shared" si="1438"/>
        <v>0</v>
      </c>
      <c r="CS84" s="394">
        <f t="shared" si="1438"/>
        <v>0</v>
      </c>
      <c r="CT84" s="394">
        <f t="shared" si="1438"/>
        <v>0</v>
      </c>
      <c r="CU84" s="394">
        <f t="shared" si="1438"/>
        <v>0</v>
      </c>
      <c r="CV84" s="395">
        <f t="shared" si="1438"/>
        <v>0</v>
      </c>
      <c r="CW84" s="378">
        <f>CP84+CT84+CV84</f>
        <v>0</v>
      </c>
      <c r="CX84" s="378">
        <f t="shared" ref="CX84" si="1439">CN84+CR84</f>
        <v>0</v>
      </c>
      <c r="CY84" s="396">
        <f t="shared" ref="CY84:DH84" si="1440">IF($CL84="1",AZ84,0)</f>
        <v>0</v>
      </c>
      <c r="CZ84" s="394">
        <f t="shared" si="1440"/>
        <v>0</v>
      </c>
      <c r="DA84" s="394">
        <f t="shared" si="1440"/>
        <v>0</v>
      </c>
      <c r="DB84" s="394">
        <f t="shared" si="1440"/>
        <v>0</v>
      </c>
      <c r="DC84" s="394">
        <f t="shared" si="1440"/>
        <v>0</v>
      </c>
      <c r="DD84" s="394">
        <f t="shared" si="1440"/>
        <v>0</v>
      </c>
      <c r="DE84" s="394">
        <f t="shared" si="1440"/>
        <v>0</v>
      </c>
      <c r="DF84" s="394">
        <f t="shared" si="1440"/>
        <v>0</v>
      </c>
      <c r="DG84" s="394">
        <f t="shared" si="1440"/>
        <v>0</v>
      </c>
      <c r="DH84" s="395">
        <f t="shared" si="1440"/>
        <v>0</v>
      </c>
      <c r="DI84" s="443">
        <f>DB84+DF84+DH84</f>
        <v>0</v>
      </c>
      <c r="DJ84" s="443">
        <f t="shared" ref="DJ84" si="1441">CZ84+DD84</f>
        <v>0</v>
      </c>
      <c r="DK84" s="399">
        <f>IF(CE84=0,1,0)</f>
        <v>1</v>
      </c>
      <c r="DL84" s="399">
        <f>IFERROR(IF($AF84="N",AH84+AJ84+AL84+AN84,AF84+AH84+AJ84+AL84+AN84),0)*$DK84</f>
        <v>0</v>
      </c>
      <c r="DM84" s="399">
        <f>(AG84+AI84+AK84+AM84+AO84)*$DK84</f>
        <v>0</v>
      </c>
      <c r="DN84" s="399">
        <f>AS84+AW84+AY84-CW84</f>
        <v>0</v>
      </c>
      <c r="DO84" s="399">
        <f>BC84+BG84+BI84-DI84</f>
        <v>0</v>
      </c>
      <c r="DP84" s="399">
        <f>DN84+DO84</f>
        <v>0</v>
      </c>
      <c r="DQ84" s="494" t="str">
        <f>IF(OR(F84=vstupy!B$40,F84=vstupy!B$41,F84=vstupy!B$42,),"0","1")</f>
        <v>0</v>
      </c>
      <c r="DR84" s="396">
        <f>IF($DQ84="1",AQ84,"0")+CF84</f>
        <v>0</v>
      </c>
      <c r="DS84" s="394">
        <f>IF($DQ84="1",AS84,"0")+CG84</f>
        <v>0</v>
      </c>
      <c r="DT84" s="394">
        <f>IF($DQ84="1",AU84,"0")+CH84</f>
        <v>0</v>
      </c>
      <c r="DU84" s="394">
        <f>IF($DQ84="1",AW84,"0")+CI84</f>
        <v>0</v>
      </c>
      <c r="DV84" s="395">
        <f>IF($DQ84="1",AY84,"0")+CJ84</f>
        <v>0</v>
      </c>
      <c r="DW84" s="496">
        <f t="shared" ref="DW84" si="1442">SUM(DR84:DV86)</f>
        <v>0</v>
      </c>
      <c r="DX84" s="396" t="str">
        <f t="shared" ref="DX84" si="1443">IF($DQ84="1",BA84,"0")</f>
        <v>0</v>
      </c>
      <c r="DY84" s="394" t="str">
        <f t="shared" ref="DY84" si="1444">IF($DQ84="1",BC84,"0")</f>
        <v>0</v>
      </c>
      <c r="DZ84" s="394" t="str">
        <f t="shared" ref="DZ84" si="1445">IF($DQ84="1",BE84,"0")</f>
        <v>0</v>
      </c>
      <c r="EA84" s="394" t="str">
        <f>IF($DQ84="1",BG84,"0")</f>
        <v>0</v>
      </c>
      <c r="EB84" s="395" t="str">
        <f>IF($DQ84="1",BI84,"0")</f>
        <v>0</v>
      </c>
      <c r="EC84" s="496">
        <f t="shared" ref="EC84" si="1446">SUM(DX84:EB86)</f>
        <v>0</v>
      </c>
      <c r="ED84" s="499">
        <f>EC84+DW84</f>
        <v>0</v>
      </c>
    </row>
    <row r="85" spans="2:134" ht="12.6" customHeight="1" x14ac:dyDescent="0.2">
      <c r="B85" s="579"/>
      <c r="C85" s="606"/>
      <c r="D85" s="606"/>
      <c r="E85" s="606"/>
      <c r="F85" s="596"/>
      <c r="G85" s="581"/>
      <c r="H85" s="597"/>
      <c r="I85" s="597"/>
      <c r="J85" s="598"/>
      <c r="K85" s="596"/>
      <c r="L85" s="584"/>
      <c r="M85" s="607"/>
      <c r="N85" s="584"/>
      <c r="O85" s="584"/>
      <c r="P85" s="584"/>
      <c r="Q85" s="587"/>
      <c r="R85" s="588"/>
      <c r="S85" s="584"/>
      <c r="T85" s="590"/>
      <c r="U85" s="587"/>
      <c r="V85" s="588"/>
      <c r="W85" s="584"/>
      <c r="X85" s="591" t="s">
        <v>157</v>
      </c>
      <c r="Y85" s="592" t="s">
        <v>152</v>
      </c>
      <c r="Z85" s="593">
        <f>VLOOKUP($X85,vstupy!$B$18:$F$31,MATCH($Y85,vstupy!$B$17:$F$17,0),0)</f>
        <v>0</v>
      </c>
      <c r="AA85" s="594" t="s">
        <v>158</v>
      </c>
      <c r="AB85" s="593">
        <f>VLOOKUP($AA85,vstupy!$B$34:$C$36,2,FALSE)</f>
        <v>0</v>
      </c>
      <c r="AC85" s="593">
        <f t="shared" si="1271"/>
        <v>0</v>
      </c>
      <c r="AD85" s="600"/>
      <c r="AE85" s="475"/>
      <c r="AF85" s="396"/>
      <c r="AG85" s="450"/>
      <c r="AH85" s="450"/>
      <c r="AI85" s="450"/>
      <c r="AJ85" s="450"/>
      <c r="AK85" s="450"/>
      <c r="AL85" s="450"/>
      <c r="AM85" s="470"/>
      <c r="AN85" s="450"/>
      <c r="AO85" s="472"/>
      <c r="AP85" s="396"/>
      <c r="AQ85" s="394"/>
      <c r="AR85" s="394"/>
      <c r="AS85" s="394"/>
      <c r="AT85" s="394"/>
      <c r="AU85" s="394"/>
      <c r="AV85" s="394"/>
      <c r="AW85" s="394"/>
      <c r="AX85" s="394"/>
      <c r="AY85" s="394"/>
      <c r="AZ85" s="394"/>
      <c r="BA85" s="394"/>
      <c r="BB85" s="394"/>
      <c r="BC85" s="394"/>
      <c r="BD85" s="394"/>
      <c r="BE85" s="394"/>
      <c r="BF85" s="394"/>
      <c r="BG85" s="394"/>
      <c r="BH85" s="394"/>
      <c r="BI85" s="432"/>
      <c r="BJ85" s="378"/>
      <c r="BK85" s="396"/>
      <c r="BL85" s="394"/>
      <c r="BM85" s="394"/>
      <c r="BN85" s="394"/>
      <c r="BO85" s="394"/>
      <c r="BP85" s="394"/>
      <c r="BQ85" s="394"/>
      <c r="BR85" s="394"/>
      <c r="BS85" s="394"/>
      <c r="BT85" s="395"/>
      <c r="BU85" s="396"/>
      <c r="BV85" s="394"/>
      <c r="BW85" s="394"/>
      <c r="BX85" s="394"/>
      <c r="BY85" s="394"/>
      <c r="BZ85" s="394"/>
      <c r="CA85" s="394"/>
      <c r="CB85" s="394"/>
      <c r="CC85" s="394"/>
      <c r="CD85" s="395"/>
      <c r="CE85" s="392"/>
      <c r="CF85" s="396"/>
      <c r="CG85" s="394"/>
      <c r="CH85" s="394"/>
      <c r="CI85" s="394"/>
      <c r="CJ85" s="395"/>
      <c r="CK85" s="393"/>
      <c r="CL85" s="390"/>
      <c r="CM85" s="396"/>
      <c r="CN85" s="394"/>
      <c r="CO85" s="394"/>
      <c r="CP85" s="394"/>
      <c r="CQ85" s="394"/>
      <c r="CR85" s="394"/>
      <c r="CS85" s="394"/>
      <c r="CT85" s="394"/>
      <c r="CU85" s="394"/>
      <c r="CV85" s="395"/>
      <c r="CW85" s="378"/>
      <c r="CX85" s="378"/>
      <c r="CY85" s="396"/>
      <c r="CZ85" s="394"/>
      <c r="DA85" s="394"/>
      <c r="DB85" s="394"/>
      <c r="DC85" s="394"/>
      <c r="DD85" s="394"/>
      <c r="DE85" s="394"/>
      <c r="DF85" s="394"/>
      <c r="DG85" s="394"/>
      <c r="DH85" s="395"/>
      <c r="DI85" s="443"/>
      <c r="DJ85" s="443"/>
      <c r="DK85" s="399"/>
      <c r="DL85" s="399"/>
      <c r="DM85" s="399"/>
      <c r="DN85" s="399"/>
      <c r="DO85" s="399"/>
      <c r="DP85" s="399"/>
      <c r="DQ85" s="494"/>
      <c r="DR85" s="396"/>
      <c r="DS85" s="394"/>
      <c r="DT85" s="394"/>
      <c r="DU85" s="394"/>
      <c r="DV85" s="395"/>
      <c r="DW85" s="496"/>
      <c r="DX85" s="396"/>
      <c r="DY85" s="394"/>
      <c r="DZ85" s="394"/>
      <c r="EA85" s="394"/>
      <c r="EB85" s="395"/>
      <c r="EC85" s="496"/>
      <c r="ED85" s="499"/>
    </row>
    <row r="86" spans="2:134" ht="12.6" customHeight="1" x14ac:dyDescent="0.2">
      <c r="B86" s="579"/>
      <c r="C86" s="606"/>
      <c r="D86" s="606"/>
      <c r="E86" s="606"/>
      <c r="F86" s="601"/>
      <c r="G86" s="581"/>
      <c r="H86" s="602"/>
      <c r="I86" s="602"/>
      <c r="J86" s="603"/>
      <c r="K86" s="601"/>
      <c r="L86" s="584"/>
      <c r="M86" s="607"/>
      <c r="N86" s="584"/>
      <c r="O86" s="584"/>
      <c r="P86" s="584"/>
      <c r="Q86" s="587"/>
      <c r="R86" s="588"/>
      <c r="S86" s="584"/>
      <c r="T86" s="590"/>
      <c r="U86" s="587"/>
      <c r="V86" s="588"/>
      <c r="W86" s="584"/>
      <c r="X86" s="591" t="s">
        <v>157</v>
      </c>
      <c r="Y86" s="592" t="s">
        <v>152</v>
      </c>
      <c r="Z86" s="593">
        <f>VLOOKUP($X86,vstupy!$B$18:$F$31,MATCH($Y86,vstupy!$B$17:$F$17,0),0)</f>
        <v>0</v>
      </c>
      <c r="AA86" s="594" t="s">
        <v>158</v>
      </c>
      <c r="AB86" s="593">
        <f>VLOOKUP($AA86,vstupy!$B$34:$C$36,2,FALSE)</f>
        <v>0</v>
      </c>
      <c r="AC86" s="593">
        <f t="shared" si="1271"/>
        <v>0</v>
      </c>
      <c r="AD86" s="605"/>
      <c r="AE86" s="476"/>
      <c r="AF86" s="396"/>
      <c r="AG86" s="450"/>
      <c r="AH86" s="450"/>
      <c r="AI86" s="450"/>
      <c r="AJ86" s="450"/>
      <c r="AK86" s="450"/>
      <c r="AL86" s="450"/>
      <c r="AM86" s="452"/>
      <c r="AN86" s="450"/>
      <c r="AO86" s="472"/>
      <c r="AP86" s="396"/>
      <c r="AQ86" s="394"/>
      <c r="AR86" s="394"/>
      <c r="AS86" s="394"/>
      <c r="AT86" s="394"/>
      <c r="AU86" s="394"/>
      <c r="AV86" s="394"/>
      <c r="AW86" s="394"/>
      <c r="AX86" s="394"/>
      <c r="AY86" s="394"/>
      <c r="AZ86" s="394"/>
      <c r="BA86" s="394"/>
      <c r="BB86" s="394"/>
      <c r="BC86" s="394"/>
      <c r="BD86" s="394"/>
      <c r="BE86" s="394"/>
      <c r="BF86" s="394"/>
      <c r="BG86" s="394"/>
      <c r="BH86" s="394"/>
      <c r="BI86" s="432"/>
      <c r="BJ86" s="378"/>
      <c r="BK86" s="396"/>
      <c r="BL86" s="394"/>
      <c r="BM86" s="394"/>
      <c r="BN86" s="394"/>
      <c r="BO86" s="394"/>
      <c r="BP86" s="394"/>
      <c r="BQ86" s="394"/>
      <c r="BR86" s="394"/>
      <c r="BS86" s="394"/>
      <c r="BT86" s="395"/>
      <c r="BU86" s="396"/>
      <c r="BV86" s="394"/>
      <c r="BW86" s="394"/>
      <c r="BX86" s="394"/>
      <c r="BY86" s="394"/>
      <c r="BZ86" s="394"/>
      <c r="CA86" s="394"/>
      <c r="CB86" s="394"/>
      <c r="CC86" s="394"/>
      <c r="CD86" s="395"/>
      <c r="CE86" s="392"/>
      <c r="CF86" s="396"/>
      <c r="CG86" s="394"/>
      <c r="CH86" s="394"/>
      <c r="CI86" s="394"/>
      <c r="CJ86" s="395"/>
      <c r="CK86" s="393"/>
      <c r="CL86" s="391"/>
      <c r="CM86" s="396"/>
      <c r="CN86" s="394"/>
      <c r="CO86" s="394"/>
      <c r="CP86" s="394"/>
      <c r="CQ86" s="394"/>
      <c r="CR86" s="394"/>
      <c r="CS86" s="394"/>
      <c r="CT86" s="394"/>
      <c r="CU86" s="394"/>
      <c r="CV86" s="395"/>
      <c r="CW86" s="378"/>
      <c r="CX86" s="378"/>
      <c r="CY86" s="396"/>
      <c r="CZ86" s="394"/>
      <c r="DA86" s="394"/>
      <c r="DB86" s="394"/>
      <c r="DC86" s="394"/>
      <c r="DD86" s="394"/>
      <c r="DE86" s="394"/>
      <c r="DF86" s="394"/>
      <c r="DG86" s="394"/>
      <c r="DH86" s="395"/>
      <c r="DI86" s="443"/>
      <c r="DJ86" s="443"/>
      <c r="DK86" s="399"/>
      <c r="DL86" s="399"/>
      <c r="DM86" s="399"/>
      <c r="DN86" s="399"/>
      <c r="DO86" s="399"/>
      <c r="DP86" s="399"/>
      <c r="DQ86" s="494"/>
      <c r="DR86" s="396"/>
      <c r="DS86" s="394"/>
      <c r="DT86" s="394"/>
      <c r="DU86" s="394"/>
      <c r="DV86" s="395"/>
      <c r="DW86" s="496"/>
      <c r="DX86" s="396"/>
      <c r="DY86" s="394"/>
      <c r="DZ86" s="394"/>
      <c r="EA86" s="394"/>
      <c r="EB86" s="395"/>
      <c r="EC86" s="496"/>
      <c r="ED86" s="499"/>
    </row>
    <row r="87" spans="2:134" ht="12.6" customHeight="1" x14ac:dyDescent="0.2">
      <c r="B87" s="464">
        <f t="shared" ref="B87" si="1447">B84+1</f>
        <v>27</v>
      </c>
      <c r="C87" s="465"/>
      <c r="D87" s="465"/>
      <c r="E87" s="465"/>
      <c r="F87" s="405" t="s">
        <v>212</v>
      </c>
      <c r="G87" s="461"/>
      <c r="H87" s="386" t="str">
        <f t="shared" ref="H87" si="1448">IF($F87="3e)  Skoršia transpozícia  - zavedenie transpozície pred termínom ktorý určuje smernica EÚ. "," ","")</f>
        <v/>
      </c>
      <c r="I87" s="386" t="str">
        <f t="shared" ref="I87" si="1449">IF($F87="3e)  Skoršia transpozícia  - zavedenie transpozície pred termínom ktorý určuje smernica EÚ. ",$H87,"NA")</f>
        <v>NA</v>
      </c>
      <c r="J87" s="408">
        <f>IF(I87&gt;12,1,I87/12)</f>
        <v>1</v>
      </c>
      <c r="K87" s="405"/>
      <c r="L87" s="415"/>
      <c r="M87" s="462">
        <f>IF(L87="N",0,L87)</f>
        <v>0</v>
      </c>
      <c r="N87" s="415" t="s">
        <v>212</v>
      </c>
      <c r="O87" s="415"/>
      <c r="P87" s="415"/>
      <c r="Q87" s="420" t="s">
        <v>36</v>
      </c>
      <c r="R87" s="413">
        <f>VLOOKUP(Q87,vstupy!$B$3:$C$15,2,FALSE)</f>
        <v>0</v>
      </c>
      <c r="S87" s="415"/>
      <c r="T87" s="416"/>
      <c r="U87" s="420" t="s">
        <v>36</v>
      </c>
      <c r="V87" s="413">
        <f>VLOOKUP(U87,vstupy!$B$3:$C$15,2,FALSE)</f>
        <v>0</v>
      </c>
      <c r="W87" s="415"/>
      <c r="X87" s="194" t="s">
        <v>157</v>
      </c>
      <c r="Y87" s="208" t="s">
        <v>152</v>
      </c>
      <c r="Z87" s="205">
        <f>VLOOKUP($X87,vstupy!$B$18:$F$31,MATCH($Y87,vstupy!$B$17:$F$17,0),0)</f>
        <v>0</v>
      </c>
      <c r="AA87" s="133" t="s">
        <v>158</v>
      </c>
      <c r="AB87" s="205">
        <f>VLOOKUP($AA87,vstupy!$B$34:$C$36,2,FALSE)</f>
        <v>0</v>
      </c>
      <c r="AC87" s="205">
        <f t="shared" si="1271"/>
        <v>0</v>
      </c>
      <c r="AD87" s="453" t="s">
        <v>36</v>
      </c>
      <c r="AE87" s="474">
        <f>VLOOKUP(AD87,vstupy!$B$3:$C$15,2,FALSE)</f>
        <v>0</v>
      </c>
      <c r="AF87" s="473" t="str">
        <f>IFERROR(IF(M87=0,"N",O87/L87*J87),0)</f>
        <v>N</v>
      </c>
      <c r="AG87" s="452">
        <f>O87*J87</f>
        <v>0</v>
      </c>
      <c r="AH87" s="456">
        <f t="shared" ref="AH87" si="1450">P87*R87*J87</f>
        <v>0</v>
      </c>
      <c r="AI87" s="452">
        <f t="shared" ref="AI87" si="1451">IFERROR(AH87*M87,0)</f>
        <v>0</v>
      </c>
      <c r="AJ87" s="456" t="str">
        <f t="shared" si="1393"/>
        <v>N</v>
      </c>
      <c r="AK87" s="452">
        <f t="shared" ref="AK87" si="1452">S87*J87</f>
        <v>0</v>
      </c>
      <c r="AL87" s="452">
        <f>T87*V87*J87</f>
        <v>0</v>
      </c>
      <c r="AM87" s="466">
        <f t="shared" ref="AM87" si="1453">IFERROR(AL87*M87,0)</f>
        <v>0</v>
      </c>
      <c r="AN87" s="452">
        <f t="shared" ref="AN87" si="1454">IF(W87&gt;0,IF(AE87&gt;0,($G$5/160)*(W87/60)*AE87*J87,0),IF(AE87&gt;0,($G$5/160)*((AC87+AC88+AC89)/60)*AE87*J87,0))</f>
        <v>0</v>
      </c>
      <c r="AO87" s="471">
        <f>IFERROR(AN87*M87,0)</f>
        <v>0</v>
      </c>
      <c r="AP87" s="396">
        <f t="shared" ref="AP87" si="1455">IF($N87="In (zvyšuje náklady)",AF87,0)</f>
        <v>0</v>
      </c>
      <c r="AQ87" s="394">
        <f t="shared" ref="AQ87" si="1456">IF($N87="In (zvyšuje náklady)",AG87,0)</f>
        <v>0</v>
      </c>
      <c r="AR87" s="394">
        <f t="shared" ref="AR87" si="1457">IF($N87="In (zvyšuje náklady)",AH87,0)</f>
        <v>0</v>
      </c>
      <c r="AS87" s="394">
        <f t="shared" ref="AS87" si="1458">IF($N87="In (zvyšuje náklady)",AI87,0)</f>
        <v>0</v>
      </c>
      <c r="AT87" s="394">
        <f t="shared" ref="AT87" si="1459">IF($N87="In (zvyšuje náklady)",AJ87,0)</f>
        <v>0</v>
      </c>
      <c r="AU87" s="394">
        <f t="shared" ref="AU87" si="1460">IF($N87="In (zvyšuje náklady)",AK87,0)</f>
        <v>0</v>
      </c>
      <c r="AV87" s="394">
        <f t="shared" ref="AV87" si="1461">IF($N87="In (zvyšuje náklady)",AL87,0)</f>
        <v>0</v>
      </c>
      <c r="AW87" s="394">
        <f t="shared" ref="AW87" si="1462">IF($N87="In (zvyšuje náklady)",AM87,0)</f>
        <v>0</v>
      </c>
      <c r="AX87" s="394">
        <f t="shared" ref="AX87" si="1463">IF($N87="In (zvyšuje náklady)",AN87,0)</f>
        <v>0</v>
      </c>
      <c r="AY87" s="394">
        <f t="shared" ref="AY87" si="1464">IF($N87="In (zvyšuje náklady)",AO87,0)</f>
        <v>0</v>
      </c>
      <c r="AZ87" s="394" t="str">
        <f t="shared" ref="AZ87" si="1465">IF($N87="Out (znižuje náklady)",AF87,"0")</f>
        <v>0</v>
      </c>
      <c r="BA87" s="394" t="str">
        <f t="shared" ref="BA87" si="1466">IF($N87="Out (znižuje náklady)",AG87,"0")</f>
        <v>0</v>
      </c>
      <c r="BB87" s="394" t="str">
        <f t="shared" ref="BB87" si="1467">IF($N87="Out (znižuje náklady)",AH87,"0")</f>
        <v>0</v>
      </c>
      <c r="BC87" s="394" t="str">
        <f t="shared" ref="BC87" si="1468">IF($N87="Out (znižuje náklady)",AI87,"0")</f>
        <v>0</v>
      </c>
      <c r="BD87" s="394" t="str">
        <f t="shared" ref="BD87" si="1469">IF($N87="Out (znižuje náklady)",AJ87,"0")</f>
        <v>0</v>
      </c>
      <c r="BE87" s="394" t="str">
        <f t="shared" ref="BE87" si="1470">IF($N87="Out (znižuje náklady)",AK87,"0")</f>
        <v>0</v>
      </c>
      <c r="BF87" s="394" t="str">
        <f t="shared" ref="BF87" si="1471">IF($N87="Out (znižuje náklady)",AL87,"0")</f>
        <v>0</v>
      </c>
      <c r="BG87" s="394" t="str">
        <f t="shared" ref="BG87" si="1472">IF($N87="Out (znižuje náklady)",AM87,"0")</f>
        <v>0</v>
      </c>
      <c r="BH87" s="394" t="str">
        <f t="shared" ref="BH87" si="1473">IF($N87="Out (znižuje náklady)",AN87,"0")</f>
        <v>0</v>
      </c>
      <c r="BI87" s="432" t="str">
        <f t="shared" ref="BI87" si="1474">IF($N87="Out (znižuje náklady)",AO87,"0")</f>
        <v>0</v>
      </c>
      <c r="BJ87" s="378">
        <f>IF(F87=vstupy!$B$47,0,1)</f>
        <v>1</v>
      </c>
      <c r="BK87" s="396">
        <f t="shared" ref="BK87" si="1475">$BJ87*AP87</f>
        <v>0</v>
      </c>
      <c r="BL87" s="394">
        <f t="shared" ref="BL87" si="1476">$BJ87*AQ87</f>
        <v>0</v>
      </c>
      <c r="BM87" s="394">
        <f t="shared" ref="BM87" si="1477">$BJ87*AR87</f>
        <v>0</v>
      </c>
      <c r="BN87" s="394">
        <f t="shared" ref="BN87" si="1478">$BJ87*AS87</f>
        <v>0</v>
      </c>
      <c r="BO87" s="394">
        <f t="shared" ref="BO87" si="1479">$BJ87*AT87</f>
        <v>0</v>
      </c>
      <c r="BP87" s="394">
        <f t="shared" ref="BP87" si="1480">$BJ87*AU87</f>
        <v>0</v>
      </c>
      <c r="BQ87" s="394">
        <f t="shared" ref="BQ87" si="1481">$BJ87*AV87</f>
        <v>0</v>
      </c>
      <c r="BR87" s="394">
        <f t="shared" ref="BR87" si="1482">$BJ87*AW87</f>
        <v>0</v>
      </c>
      <c r="BS87" s="394">
        <f t="shared" ref="BS87" si="1483">$BJ87*AX87</f>
        <v>0</v>
      </c>
      <c r="BT87" s="395">
        <f t="shared" ref="BT87" si="1484">$BJ87*AY87</f>
        <v>0</v>
      </c>
      <c r="BU87" s="396">
        <f t="shared" ref="BU87" si="1485">$BJ87*AZ87</f>
        <v>0</v>
      </c>
      <c r="BV87" s="394">
        <f t="shared" ref="BV87" si="1486">$BJ87*BA87</f>
        <v>0</v>
      </c>
      <c r="BW87" s="394">
        <f t="shared" ref="BW87" si="1487">$BJ87*BB87</f>
        <v>0</v>
      </c>
      <c r="BX87" s="394">
        <f t="shared" ref="BX87" si="1488">$BJ87*BC87</f>
        <v>0</v>
      </c>
      <c r="BY87" s="394">
        <f t="shared" ref="BY87" si="1489">$BJ87*BD87</f>
        <v>0</v>
      </c>
      <c r="BZ87" s="394">
        <f t="shared" ref="BZ87" si="1490">$BJ87*BE87</f>
        <v>0</v>
      </c>
      <c r="CA87" s="394">
        <f t="shared" ref="CA87" si="1491">$BJ87*BF87</f>
        <v>0</v>
      </c>
      <c r="CB87" s="394">
        <f t="shared" ref="CB87" si="1492">$BJ87*BG87</f>
        <v>0</v>
      </c>
      <c r="CC87" s="394">
        <f t="shared" ref="CC87" si="1493">$BJ87*BH87</f>
        <v>0</v>
      </c>
      <c r="CD87" s="395">
        <f t="shared" ref="CD87" si="1494">$BJ87*BI87</f>
        <v>0</v>
      </c>
      <c r="CE87" s="392">
        <f>IF(N87="Nemení sa",1,0)</f>
        <v>0</v>
      </c>
      <c r="CF87" s="396">
        <f>AG87*$CE87</f>
        <v>0</v>
      </c>
      <c r="CG87" s="394">
        <f>AI87*$CE87</f>
        <v>0</v>
      </c>
      <c r="CH87" s="394">
        <f>AK87*$CE87</f>
        <v>0</v>
      </c>
      <c r="CI87" s="394">
        <f>AM87*$CE87</f>
        <v>0</v>
      </c>
      <c r="CJ87" s="395">
        <f>AO87*$CE87</f>
        <v>0</v>
      </c>
      <c r="CK87" s="393">
        <f t="shared" ref="CK87" si="1495">SUM(CF87:CJ89)</f>
        <v>0</v>
      </c>
      <c r="CL87" s="389">
        <f>IF(F87=vstupy!B$42,"1",0)</f>
        <v>0</v>
      </c>
      <c r="CM87" s="396">
        <f t="shared" ref="CM87:CV87" si="1496">IF($CL87="1",AP87,0)</f>
        <v>0</v>
      </c>
      <c r="CN87" s="394">
        <f t="shared" si="1496"/>
        <v>0</v>
      </c>
      <c r="CO87" s="394">
        <f t="shared" si="1496"/>
        <v>0</v>
      </c>
      <c r="CP87" s="394">
        <f t="shared" si="1496"/>
        <v>0</v>
      </c>
      <c r="CQ87" s="394">
        <f t="shared" si="1496"/>
        <v>0</v>
      </c>
      <c r="CR87" s="394">
        <f t="shared" si="1496"/>
        <v>0</v>
      </c>
      <c r="CS87" s="394">
        <f t="shared" si="1496"/>
        <v>0</v>
      </c>
      <c r="CT87" s="394">
        <f t="shared" si="1496"/>
        <v>0</v>
      </c>
      <c r="CU87" s="394">
        <f t="shared" si="1496"/>
        <v>0</v>
      </c>
      <c r="CV87" s="395">
        <f t="shared" si="1496"/>
        <v>0</v>
      </c>
      <c r="CW87" s="378">
        <f>CP87+CT87+CV87</f>
        <v>0</v>
      </c>
      <c r="CX87" s="378">
        <f t="shared" ref="CX87" si="1497">CN87+CR87</f>
        <v>0</v>
      </c>
      <c r="CY87" s="396">
        <f t="shared" ref="CY87:DH87" si="1498">IF($CL87="1",AZ87,0)</f>
        <v>0</v>
      </c>
      <c r="CZ87" s="394">
        <f t="shared" si="1498"/>
        <v>0</v>
      </c>
      <c r="DA87" s="394">
        <f t="shared" si="1498"/>
        <v>0</v>
      </c>
      <c r="DB87" s="394">
        <f t="shared" si="1498"/>
        <v>0</v>
      </c>
      <c r="DC87" s="394">
        <f t="shared" si="1498"/>
        <v>0</v>
      </c>
      <c r="DD87" s="394">
        <f t="shared" si="1498"/>
        <v>0</v>
      </c>
      <c r="DE87" s="394">
        <f t="shared" si="1498"/>
        <v>0</v>
      </c>
      <c r="DF87" s="394">
        <f t="shared" si="1498"/>
        <v>0</v>
      </c>
      <c r="DG87" s="394">
        <f t="shared" si="1498"/>
        <v>0</v>
      </c>
      <c r="DH87" s="395">
        <f t="shared" si="1498"/>
        <v>0</v>
      </c>
      <c r="DI87" s="443">
        <f>DB87+DF87+DH87</f>
        <v>0</v>
      </c>
      <c r="DJ87" s="443">
        <f t="shared" ref="DJ87" si="1499">CZ87+DD87</f>
        <v>0</v>
      </c>
      <c r="DK87" s="399">
        <f>IF(CE87=0,1,0)</f>
        <v>1</v>
      </c>
      <c r="DL87" s="399">
        <f>IFERROR(IF($AF87="N",AH87+AJ87+AL87+AN87,AF87+AH87+AJ87+AL87+AN87),0)*$DK87</f>
        <v>0</v>
      </c>
      <c r="DM87" s="399">
        <f>(AG87+AI87+AK87+AM87+AO87)*$DK87</f>
        <v>0</v>
      </c>
      <c r="DN87" s="399">
        <f>AS87+AW87+AY87-CW87</f>
        <v>0</v>
      </c>
      <c r="DO87" s="399">
        <f>BC87+BG87+BI87-DI87</f>
        <v>0</v>
      </c>
      <c r="DP87" s="399">
        <f>DN87+DO87</f>
        <v>0</v>
      </c>
      <c r="DQ87" s="494" t="str">
        <f>IF(OR(F87=vstupy!B$40,F87=vstupy!B$41,F87=vstupy!B$42,),"0","1")</f>
        <v>0</v>
      </c>
      <c r="DR87" s="396">
        <f>IF($DQ87="1",AQ87,"0")+CF87</f>
        <v>0</v>
      </c>
      <c r="DS87" s="394">
        <f>IF($DQ87="1",AS87,"0")+CG87</f>
        <v>0</v>
      </c>
      <c r="DT87" s="394">
        <f>IF($DQ87="1",AU87,"0")+CH87</f>
        <v>0</v>
      </c>
      <c r="DU87" s="394">
        <f>IF($DQ87="1",AW87,"0")+CI87</f>
        <v>0</v>
      </c>
      <c r="DV87" s="395">
        <f>IF($DQ87="1",AY87,"0")+CJ87</f>
        <v>0</v>
      </c>
      <c r="DW87" s="496">
        <f t="shared" ref="DW87" si="1500">SUM(DR87:DV89)</f>
        <v>0</v>
      </c>
      <c r="DX87" s="396" t="str">
        <f t="shared" ref="DX87" si="1501">IF($DQ87="1",BA87,"0")</f>
        <v>0</v>
      </c>
      <c r="DY87" s="394" t="str">
        <f t="shared" ref="DY87" si="1502">IF($DQ87="1",BC87,"0")</f>
        <v>0</v>
      </c>
      <c r="DZ87" s="394" t="str">
        <f t="shared" ref="DZ87" si="1503">IF($DQ87="1",BE87,"0")</f>
        <v>0</v>
      </c>
      <c r="EA87" s="394" t="str">
        <f>IF($DQ87="1",BG87,"0")</f>
        <v>0</v>
      </c>
      <c r="EB87" s="395" t="str">
        <f>IF($DQ87="1",BI87,"0")</f>
        <v>0</v>
      </c>
      <c r="EC87" s="496">
        <f t="shared" ref="EC87" si="1504">SUM(DX87:EB89)</f>
        <v>0</v>
      </c>
      <c r="ED87" s="499">
        <f>EC87+DW87</f>
        <v>0</v>
      </c>
    </row>
    <row r="88" spans="2:134" ht="12.6" customHeight="1" x14ac:dyDescent="0.2">
      <c r="B88" s="464"/>
      <c r="C88" s="465"/>
      <c r="D88" s="465"/>
      <c r="E88" s="465"/>
      <c r="F88" s="406"/>
      <c r="G88" s="461"/>
      <c r="H88" s="387"/>
      <c r="I88" s="387"/>
      <c r="J88" s="409"/>
      <c r="K88" s="406"/>
      <c r="L88" s="415"/>
      <c r="M88" s="462"/>
      <c r="N88" s="415"/>
      <c r="O88" s="415"/>
      <c r="P88" s="415"/>
      <c r="Q88" s="420"/>
      <c r="R88" s="413"/>
      <c r="S88" s="415"/>
      <c r="T88" s="416"/>
      <c r="U88" s="420"/>
      <c r="V88" s="413"/>
      <c r="W88" s="415"/>
      <c r="X88" s="194" t="s">
        <v>157</v>
      </c>
      <c r="Y88" s="208" t="s">
        <v>152</v>
      </c>
      <c r="Z88" s="205">
        <f>VLOOKUP($X88,vstupy!$B$18:$F$31,MATCH($Y88,vstupy!$B$17:$F$17,0),0)</f>
        <v>0</v>
      </c>
      <c r="AA88" s="133" t="s">
        <v>158</v>
      </c>
      <c r="AB88" s="205">
        <f>VLOOKUP($AA88,vstupy!$B$34:$C$36,2,FALSE)</f>
        <v>0</v>
      </c>
      <c r="AC88" s="205">
        <f t="shared" si="1271"/>
        <v>0</v>
      </c>
      <c r="AD88" s="454"/>
      <c r="AE88" s="475"/>
      <c r="AF88" s="396"/>
      <c r="AG88" s="450"/>
      <c r="AH88" s="450"/>
      <c r="AI88" s="450"/>
      <c r="AJ88" s="450"/>
      <c r="AK88" s="450"/>
      <c r="AL88" s="450"/>
      <c r="AM88" s="470"/>
      <c r="AN88" s="450"/>
      <c r="AO88" s="472"/>
      <c r="AP88" s="396"/>
      <c r="AQ88" s="394"/>
      <c r="AR88" s="394"/>
      <c r="AS88" s="394"/>
      <c r="AT88" s="394"/>
      <c r="AU88" s="394"/>
      <c r="AV88" s="394"/>
      <c r="AW88" s="394"/>
      <c r="AX88" s="394"/>
      <c r="AY88" s="394"/>
      <c r="AZ88" s="394"/>
      <c r="BA88" s="394"/>
      <c r="BB88" s="394"/>
      <c r="BC88" s="394"/>
      <c r="BD88" s="394"/>
      <c r="BE88" s="394"/>
      <c r="BF88" s="394"/>
      <c r="BG88" s="394"/>
      <c r="BH88" s="394"/>
      <c r="BI88" s="432"/>
      <c r="BJ88" s="378"/>
      <c r="BK88" s="396"/>
      <c r="BL88" s="394"/>
      <c r="BM88" s="394"/>
      <c r="BN88" s="394"/>
      <c r="BO88" s="394"/>
      <c r="BP88" s="394"/>
      <c r="BQ88" s="394"/>
      <c r="BR88" s="394"/>
      <c r="BS88" s="394"/>
      <c r="BT88" s="395"/>
      <c r="BU88" s="396"/>
      <c r="BV88" s="394"/>
      <c r="BW88" s="394"/>
      <c r="BX88" s="394"/>
      <c r="BY88" s="394"/>
      <c r="BZ88" s="394"/>
      <c r="CA88" s="394"/>
      <c r="CB88" s="394"/>
      <c r="CC88" s="394"/>
      <c r="CD88" s="395"/>
      <c r="CE88" s="392"/>
      <c r="CF88" s="396"/>
      <c r="CG88" s="394"/>
      <c r="CH88" s="394"/>
      <c r="CI88" s="394"/>
      <c r="CJ88" s="395"/>
      <c r="CK88" s="393"/>
      <c r="CL88" s="390"/>
      <c r="CM88" s="396"/>
      <c r="CN88" s="394"/>
      <c r="CO88" s="394"/>
      <c r="CP88" s="394"/>
      <c r="CQ88" s="394"/>
      <c r="CR88" s="394"/>
      <c r="CS88" s="394"/>
      <c r="CT88" s="394"/>
      <c r="CU88" s="394"/>
      <c r="CV88" s="395"/>
      <c r="CW88" s="378"/>
      <c r="CX88" s="378"/>
      <c r="CY88" s="396"/>
      <c r="CZ88" s="394"/>
      <c r="DA88" s="394"/>
      <c r="DB88" s="394"/>
      <c r="DC88" s="394"/>
      <c r="DD88" s="394"/>
      <c r="DE88" s="394"/>
      <c r="DF88" s="394"/>
      <c r="DG88" s="394"/>
      <c r="DH88" s="395"/>
      <c r="DI88" s="443"/>
      <c r="DJ88" s="443"/>
      <c r="DK88" s="399"/>
      <c r="DL88" s="399"/>
      <c r="DM88" s="399"/>
      <c r="DN88" s="399"/>
      <c r="DO88" s="399"/>
      <c r="DP88" s="399"/>
      <c r="DQ88" s="494"/>
      <c r="DR88" s="396"/>
      <c r="DS88" s="394"/>
      <c r="DT88" s="394"/>
      <c r="DU88" s="394"/>
      <c r="DV88" s="395"/>
      <c r="DW88" s="496"/>
      <c r="DX88" s="396"/>
      <c r="DY88" s="394"/>
      <c r="DZ88" s="394"/>
      <c r="EA88" s="394"/>
      <c r="EB88" s="395"/>
      <c r="EC88" s="496"/>
      <c r="ED88" s="499"/>
    </row>
    <row r="89" spans="2:134" ht="12.6" customHeight="1" x14ac:dyDescent="0.2">
      <c r="B89" s="464"/>
      <c r="C89" s="465"/>
      <c r="D89" s="465"/>
      <c r="E89" s="465"/>
      <c r="F89" s="407"/>
      <c r="G89" s="461"/>
      <c r="H89" s="388"/>
      <c r="I89" s="388"/>
      <c r="J89" s="410"/>
      <c r="K89" s="407"/>
      <c r="L89" s="415"/>
      <c r="M89" s="462"/>
      <c r="N89" s="415"/>
      <c r="O89" s="415"/>
      <c r="P89" s="415"/>
      <c r="Q89" s="420"/>
      <c r="R89" s="413"/>
      <c r="S89" s="415"/>
      <c r="T89" s="416"/>
      <c r="U89" s="420"/>
      <c r="V89" s="413"/>
      <c r="W89" s="415"/>
      <c r="X89" s="194" t="s">
        <v>157</v>
      </c>
      <c r="Y89" s="208" t="s">
        <v>152</v>
      </c>
      <c r="Z89" s="205">
        <f>VLOOKUP($X89,vstupy!$B$18:$F$31,MATCH($Y89,vstupy!$B$17:$F$17,0),0)</f>
        <v>0</v>
      </c>
      <c r="AA89" s="133" t="s">
        <v>158</v>
      </c>
      <c r="AB89" s="205">
        <f>VLOOKUP($AA89,vstupy!$B$34:$C$36,2,FALSE)</f>
        <v>0</v>
      </c>
      <c r="AC89" s="205">
        <f t="shared" si="1271"/>
        <v>0</v>
      </c>
      <c r="AD89" s="455"/>
      <c r="AE89" s="476"/>
      <c r="AF89" s="396"/>
      <c r="AG89" s="450"/>
      <c r="AH89" s="450"/>
      <c r="AI89" s="450"/>
      <c r="AJ89" s="450"/>
      <c r="AK89" s="450"/>
      <c r="AL89" s="450"/>
      <c r="AM89" s="452"/>
      <c r="AN89" s="450"/>
      <c r="AO89" s="472"/>
      <c r="AP89" s="396"/>
      <c r="AQ89" s="394"/>
      <c r="AR89" s="394"/>
      <c r="AS89" s="394"/>
      <c r="AT89" s="394"/>
      <c r="AU89" s="394"/>
      <c r="AV89" s="394"/>
      <c r="AW89" s="394"/>
      <c r="AX89" s="394"/>
      <c r="AY89" s="394"/>
      <c r="AZ89" s="394"/>
      <c r="BA89" s="394"/>
      <c r="BB89" s="394"/>
      <c r="BC89" s="394"/>
      <c r="BD89" s="394"/>
      <c r="BE89" s="394"/>
      <c r="BF89" s="394"/>
      <c r="BG89" s="394"/>
      <c r="BH89" s="394"/>
      <c r="BI89" s="432"/>
      <c r="BJ89" s="378"/>
      <c r="BK89" s="396"/>
      <c r="BL89" s="394"/>
      <c r="BM89" s="394"/>
      <c r="BN89" s="394"/>
      <c r="BO89" s="394"/>
      <c r="BP89" s="394"/>
      <c r="BQ89" s="394"/>
      <c r="BR89" s="394"/>
      <c r="BS89" s="394"/>
      <c r="BT89" s="395"/>
      <c r="BU89" s="396"/>
      <c r="BV89" s="394"/>
      <c r="BW89" s="394"/>
      <c r="BX89" s="394"/>
      <c r="BY89" s="394"/>
      <c r="BZ89" s="394"/>
      <c r="CA89" s="394"/>
      <c r="CB89" s="394"/>
      <c r="CC89" s="394"/>
      <c r="CD89" s="395"/>
      <c r="CE89" s="392"/>
      <c r="CF89" s="396"/>
      <c r="CG89" s="394"/>
      <c r="CH89" s="394"/>
      <c r="CI89" s="394"/>
      <c r="CJ89" s="395"/>
      <c r="CK89" s="393"/>
      <c r="CL89" s="391"/>
      <c r="CM89" s="396"/>
      <c r="CN89" s="394"/>
      <c r="CO89" s="394"/>
      <c r="CP89" s="394"/>
      <c r="CQ89" s="394"/>
      <c r="CR89" s="394"/>
      <c r="CS89" s="394"/>
      <c r="CT89" s="394"/>
      <c r="CU89" s="394"/>
      <c r="CV89" s="395"/>
      <c r="CW89" s="378"/>
      <c r="CX89" s="378"/>
      <c r="CY89" s="396"/>
      <c r="CZ89" s="394"/>
      <c r="DA89" s="394"/>
      <c r="DB89" s="394"/>
      <c r="DC89" s="394"/>
      <c r="DD89" s="394"/>
      <c r="DE89" s="394"/>
      <c r="DF89" s="394"/>
      <c r="DG89" s="394"/>
      <c r="DH89" s="395"/>
      <c r="DI89" s="443"/>
      <c r="DJ89" s="443"/>
      <c r="DK89" s="399"/>
      <c r="DL89" s="399"/>
      <c r="DM89" s="399"/>
      <c r="DN89" s="399"/>
      <c r="DO89" s="399"/>
      <c r="DP89" s="399"/>
      <c r="DQ89" s="494"/>
      <c r="DR89" s="396"/>
      <c r="DS89" s="394"/>
      <c r="DT89" s="394"/>
      <c r="DU89" s="394"/>
      <c r="DV89" s="395"/>
      <c r="DW89" s="496"/>
      <c r="DX89" s="396"/>
      <c r="DY89" s="394"/>
      <c r="DZ89" s="394"/>
      <c r="EA89" s="394"/>
      <c r="EB89" s="395"/>
      <c r="EC89" s="496"/>
      <c r="ED89" s="499"/>
    </row>
    <row r="90" spans="2:134" ht="12.6" customHeight="1" x14ac:dyDescent="0.2">
      <c r="B90" s="579">
        <f t="shared" ref="B90" si="1505">B87+1</f>
        <v>28</v>
      </c>
      <c r="C90" s="606"/>
      <c r="D90" s="606"/>
      <c r="E90" s="606"/>
      <c r="F90" s="580" t="s">
        <v>212</v>
      </c>
      <c r="G90" s="581"/>
      <c r="H90" s="582" t="str">
        <f t="shared" ref="H90" si="1506">IF($F90="3e)  Skoršia transpozícia  - zavedenie transpozície pred termínom ktorý určuje smernica EÚ. "," ","")</f>
        <v/>
      </c>
      <c r="I90" s="582" t="str">
        <f t="shared" ref="I90" si="1507">IF($F90="3e)  Skoršia transpozícia  - zavedenie transpozície pred termínom ktorý určuje smernica EÚ. ",$H90,"NA")</f>
        <v>NA</v>
      </c>
      <c r="J90" s="583">
        <f>IF(I90&gt;12,1,I90/12)</f>
        <v>1</v>
      </c>
      <c r="K90" s="580"/>
      <c r="L90" s="584"/>
      <c r="M90" s="607">
        <f>IF(L90="N",0,L90)</f>
        <v>0</v>
      </c>
      <c r="N90" s="584" t="s">
        <v>212</v>
      </c>
      <c r="O90" s="584"/>
      <c r="P90" s="584"/>
      <c r="Q90" s="587" t="s">
        <v>36</v>
      </c>
      <c r="R90" s="588">
        <f>VLOOKUP(Q90,vstupy!$B$3:$C$15,2,FALSE)</f>
        <v>0</v>
      </c>
      <c r="S90" s="584"/>
      <c r="T90" s="590"/>
      <c r="U90" s="587" t="s">
        <v>36</v>
      </c>
      <c r="V90" s="588">
        <f>VLOOKUP(U90,vstupy!$B$3:$C$15,2,FALSE)</f>
        <v>0</v>
      </c>
      <c r="W90" s="584"/>
      <c r="X90" s="591" t="s">
        <v>157</v>
      </c>
      <c r="Y90" s="592" t="s">
        <v>152</v>
      </c>
      <c r="Z90" s="593">
        <f>VLOOKUP($X90,vstupy!$B$18:$F$31,MATCH($Y90,vstupy!$B$17:$F$17,0),0)</f>
        <v>0</v>
      </c>
      <c r="AA90" s="594" t="s">
        <v>158</v>
      </c>
      <c r="AB90" s="593">
        <f>VLOOKUP($AA90,vstupy!$B$34:$C$36,2,FALSE)</f>
        <v>0</v>
      </c>
      <c r="AC90" s="593">
        <f t="shared" si="1271"/>
        <v>0</v>
      </c>
      <c r="AD90" s="595" t="s">
        <v>36</v>
      </c>
      <c r="AE90" s="474">
        <f>VLOOKUP(AD90,vstupy!$B$3:$C$15,2,FALSE)</f>
        <v>0</v>
      </c>
      <c r="AF90" s="473" t="str">
        <f>IFERROR(IF(M90=0,"N",O90/L90*J90),0)</f>
        <v>N</v>
      </c>
      <c r="AG90" s="452">
        <f>O90*J90</f>
        <v>0</v>
      </c>
      <c r="AH90" s="456">
        <f t="shared" ref="AH90" si="1508">P90*R90*J90</f>
        <v>0</v>
      </c>
      <c r="AI90" s="452">
        <f t="shared" ref="AI90" si="1509">IFERROR(AH90*M90,0)</f>
        <v>0</v>
      </c>
      <c r="AJ90" s="456" t="str">
        <f t="shared" si="1393"/>
        <v>N</v>
      </c>
      <c r="AK90" s="452">
        <f t="shared" ref="AK90" si="1510">S90*J90</f>
        <v>0</v>
      </c>
      <c r="AL90" s="452">
        <f>T90*V90*J90</f>
        <v>0</v>
      </c>
      <c r="AM90" s="466">
        <f t="shared" ref="AM90" si="1511">IFERROR(AL90*M90,0)</f>
        <v>0</v>
      </c>
      <c r="AN90" s="452">
        <f t="shared" ref="AN90" si="1512">IF(W90&gt;0,IF(AE90&gt;0,($G$5/160)*(W90/60)*AE90*J90,0),IF(AE90&gt;0,($G$5/160)*((AC90+AC91+AC92)/60)*AE90*J90,0))</f>
        <v>0</v>
      </c>
      <c r="AO90" s="471">
        <f>IFERROR(AN90*M90,0)</f>
        <v>0</v>
      </c>
      <c r="AP90" s="396">
        <f t="shared" ref="AP90" si="1513">IF($N90="In (zvyšuje náklady)",AF90,0)</f>
        <v>0</v>
      </c>
      <c r="AQ90" s="394">
        <f t="shared" ref="AQ90" si="1514">IF($N90="In (zvyšuje náklady)",AG90,0)</f>
        <v>0</v>
      </c>
      <c r="AR90" s="394">
        <f t="shared" ref="AR90" si="1515">IF($N90="In (zvyšuje náklady)",AH90,0)</f>
        <v>0</v>
      </c>
      <c r="AS90" s="394">
        <f t="shared" ref="AS90" si="1516">IF($N90="In (zvyšuje náklady)",AI90,0)</f>
        <v>0</v>
      </c>
      <c r="AT90" s="394">
        <f t="shared" ref="AT90" si="1517">IF($N90="In (zvyšuje náklady)",AJ90,0)</f>
        <v>0</v>
      </c>
      <c r="AU90" s="394">
        <f t="shared" ref="AU90" si="1518">IF($N90="In (zvyšuje náklady)",AK90,0)</f>
        <v>0</v>
      </c>
      <c r="AV90" s="394">
        <f t="shared" ref="AV90" si="1519">IF($N90="In (zvyšuje náklady)",AL90,0)</f>
        <v>0</v>
      </c>
      <c r="AW90" s="394">
        <f t="shared" ref="AW90" si="1520">IF($N90="In (zvyšuje náklady)",AM90,0)</f>
        <v>0</v>
      </c>
      <c r="AX90" s="394">
        <f t="shared" ref="AX90" si="1521">IF($N90="In (zvyšuje náklady)",AN90,0)</f>
        <v>0</v>
      </c>
      <c r="AY90" s="394">
        <f t="shared" ref="AY90" si="1522">IF($N90="In (zvyšuje náklady)",AO90,0)</f>
        <v>0</v>
      </c>
      <c r="AZ90" s="394" t="str">
        <f t="shared" ref="AZ90" si="1523">IF($N90="Out (znižuje náklady)",AF90,"0")</f>
        <v>0</v>
      </c>
      <c r="BA90" s="394" t="str">
        <f t="shared" ref="BA90" si="1524">IF($N90="Out (znižuje náklady)",AG90,"0")</f>
        <v>0</v>
      </c>
      <c r="BB90" s="394" t="str">
        <f t="shared" ref="BB90" si="1525">IF($N90="Out (znižuje náklady)",AH90,"0")</f>
        <v>0</v>
      </c>
      <c r="BC90" s="394" t="str">
        <f t="shared" ref="BC90" si="1526">IF($N90="Out (znižuje náklady)",AI90,"0")</f>
        <v>0</v>
      </c>
      <c r="BD90" s="394" t="str">
        <f t="shared" ref="BD90" si="1527">IF($N90="Out (znižuje náklady)",AJ90,"0")</f>
        <v>0</v>
      </c>
      <c r="BE90" s="394" t="str">
        <f t="shared" ref="BE90" si="1528">IF($N90="Out (znižuje náklady)",AK90,"0")</f>
        <v>0</v>
      </c>
      <c r="BF90" s="394" t="str">
        <f t="shared" ref="BF90" si="1529">IF($N90="Out (znižuje náklady)",AL90,"0")</f>
        <v>0</v>
      </c>
      <c r="BG90" s="394" t="str">
        <f t="shared" ref="BG90" si="1530">IF($N90="Out (znižuje náklady)",AM90,"0")</f>
        <v>0</v>
      </c>
      <c r="BH90" s="394" t="str">
        <f t="shared" ref="BH90" si="1531">IF($N90="Out (znižuje náklady)",AN90,"0")</f>
        <v>0</v>
      </c>
      <c r="BI90" s="432" t="str">
        <f t="shared" ref="BI90" si="1532">IF($N90="Out (znižuje náklady)",AO90,"0")</f>
        <v>0</v>
      </c>
      <c r="BJ90" s="378">
        <f>IF(F90=vstupy!$B$47,0,1)</f>
        <v>1</v>
      </c>
      <c r="BK90" s="396">
        <f t="shared" ref="BK90" si="1533">$BJ90*AP90</f>
        <v>0</v>
      </c>
      <c r="BL90" s="394">
        <f t="shared" ref="BL90" si="1534">$BJ90*AQ90</f>
        <v>0</v>
      </c>
      <c r="BM90" s="394">
        <f t="shared" ref="BM90" si="1535">$BJ90*AR90</f>
        <v>0</v>
      </c>
      <c r="BN90" s="394">
        <f t="shared" ref="BN90" si="1536">$BJ90*AS90</f>
        <v>0</v>
      </c>
      <c r="BO90" s="394">
        <f t="shared" ref="BO90" si="1537">$BJ90*AT90</f>
        <v>0</v>
      </c>
      <c r="BP90" s="394">
        <f t="shared" ref="BP90" si="1538">$BJ90*AU90</f>
        <v>0</v>
      </c>
      <c r="BQ90" s="394">
        <f t="shared" ref="BQ90" si="1539">$BJ90*AV90</f>
        <v>0</v>
      </c>
      <c r="BR90" s="394">
        <f t="shared" ref="BR90" si="1540">$BJ90*AW90</f>
        <v>0</v>
      </c>
      <c r="BS90" s="394">
        <f t="shared" ref="BS90" si="1541">$BJ90*AX90</f>
        <v>0</v>
      </c>
      <c r="BT90" s="395">
        <f t="shared" ref="BT90" si="1542">$BJ90*AY90</f>
        <v>0</v>
      </c>
      <c r="BU90" s="396">
        <f t="shared" ref="BU90" si="1543">$BJ90*AZ90</f>
        <v>0</v>
      </c>
      <c r="BV90" s="394">
        <f t="shared" ref="BV90" si="1544">$BJ90*BA90</f>
        <v>0</v>
      </c>
      <c r="BW90" s="394">
        <f t="shared" ref="BW90" si="1545">$BJ90*BB90</f>
        <v>0</v>
      </c>
      <c r="BX90" s="394">
        <f t="shared" ref="BX90" si="1546">$BJ90*BC90</f>
        <v>0</v>
      </c>
      <c r="BY90" s="394">
        <f t="shared" ref="BY90" si="1547">$BJ90*BD90</f>
        <v>0</v>
      </c>
      <c r="BZ90" s="394">
        <f t="shared" ref="BZ90" si="1548">$BJ90*BE90</f>
        <v>0</v>
      </c>
      <c r="CA90" s="394">
        <f t="shared" ref="CA90" si="1549">$BJ90*BF90</f>
        <v>0</v>
      </c>
      <c r="CB90" s="394">
        <f t="shared" ref="CB90" si="1550">$BJ90*BG90</f>
        <v>0</v>
      </c>
      <c r="CC90" s="394">
        <f t="shared" ref="CC90" si="1551">$BJ90*BH90</f>
        <v>0</v>
      </c>
      <c r="CD90" s="395">
        <f t="shared" ref="CD90" si="1552">$BJ90*BI90</f>
        <v>0</v>
      </c>
      <c r="CE90" s="392">
        <f>IF(N90="Nemení sa",1,0)</f>
        <v>0</v>
      </c>
      <c r="CF90" s="396">
        <f>AG90*$CE90</f>
        <v>0</v>
      </c>
      <c r="CG90" s="394">
        <f>AI90*$CE90</f>
        <v>0</v>
      </c>
      <c r="CH90" s="394">
        <f>AK90*$CE90</f>
        <v>0</v>
      </c>
      <c r="CI90" s="394">
        <f>AM90*$CE90</f>
        <v>0</v>
      </c>
      <c r="CJ90" s="395">
        <f>AO90*$CE90</f>
        <v>0</v>
      </c>
      <c r="CK90" s="393">
        <f t="shared" ref="CK90" si="1553">SUM(CF90:CJ92)</f>
        <v>0</v>
      </c>
      <c r="CL90" s="389">
        <f>IF(F90=vstupy!B$42,"1",0)</f>
        <v>0</v>
      </c>
      <c r="CM90" s="396">
        <f t="shared" ref="CM90:CV90" si="1554">IF($CL90="1",AP90,0)</f>
        <v>0</v>
      </c>
      <c r="CN90" s="394">
        <f t="shared" si="1554"/>
        <v>0</v>
      </c>
      <c r="CO90" s="394">
        <f t="shared" si="1554"/>
        <v>0</v>
      </c>
      <c r="CP90" s="394">
        <f t="shared" si="1554"/>
        <v>0</v>
      </c>
      <c r="CQ90" s="394">
        <f t="shared" si="1554"/>
        <v>0</v>
      </c>
      <c r="CR90" s="394">
        <f t="shared" si="1554"/>
        <v>0</v>
      </c>
      <c r="CS90" s="394">
        <f t="shared" si="1554"/>
        <v>0</v>
      </c>
      <c r="CT90" s="394">
        <f t="shared" si="1554"/>
        <v>0</v>
      </c>
      <c r="CU90" s="394">
        <f t="shared" si="1554"/>
        <v>0</v>
      </c>
      <c r="CV90" s="395">
        <f t="shared" si="1554"/>
        <v>0</v>
      </c>
      <c r="CW90" s="378">
        <f>CP90+CT90+CV90</f>
        <v>0</v>
      </c>
      <c r="CX90" s="378">
        <f t="shared" ref="CX90" si="1555">CN90+CR90</f>
        <v>0</v>
      </c>
      <c r="CY90" s="396">
        <f t="shared" ref="CY90:DH90" si="1556">IF($CL90="1",AZ90,0)</f>
        <v>0</v>
      </c>
      <c r="CZ90" s="394">
        <f t="shared" si="1556"/>
        <v>0</v>
      </c>
      <c r="DA90" s="394">
        <f t="shared" si="1556"/>
        <v>0</v>
      </c>
      <c r="DB90" s="394">
        <f t="shared" si="1556"/>
        <v>0</v>
      </c>
      <c r="DC90" s="394">
        <f t="shared" si="1556"/>
        <v>0</v>
      </c>
      <c r="DD90" s="394">
        <f t="shared" si="1556"/>
        <v>0</v>
      </c>
      <c r="DE90" s="394">
        <f t="shared" si="1556"/>
        <v>0</v>
      </c>
      <c r="DF90" s="394">
        <f t="shared" si="1556"/>
        <v>0</v>
      </c>
      <c r="DG90" s="394">
        <f t="shared" si="1556"/>
        <v>0</v>
      </c>
      <c r="DH90" s="395">
        <f t="shared" si="1556"/>
        <v>0</v>
      </c>
      <c r="DI90" s="443">
        <f>DB90+DF90+DH90</f>
        <v>0</v>
      </c>
      <c r="DJ90" s="443">
        <f t="shared" ref="DJ90" si="1557">CZ90+DD90</f>
        <v>0</v>
      </c>
      <c r="DK90" s="399">
        <f>IF(CE90=0,1,0)</f>
        <v>1</v>
      </c>
      <c r="DL90" s="399">
        <f>IFERROR(IF($AF90="N",AH90+AJ90+AL90+AN90,AF90+AH90+AJ90+AL90+AN90),0)*$DK90</f>
        <v>0</v>
      </c>
      <c r="DM90" s="399">
        <f>(AG90+AI90+AK90+AM90+AO90)*$DK90</f>
        <v>0</v>
      </c>
      <c r="DN90" s="399">
        <f>AS90+AW90+AY90-CW90</f>
        <v>0</v>
      </c>
      <c r="DO90" s="399">
        <f>BC90+BG90+BI90-DI90</f>
        <v>0</v>
      </c>
      <c r="DP90" s="399">
        <f>DN90+DO90</f>
        <v>0</v>
      </c>
      <c r="DQ90" s="494" t="str">
        <f>IF(OR(F90=vstupy!B$40,F90=vstupy!B$41,F90=vstupy!B$42,),"0","1")</f>
        <v>0</v>
      </c>
      <c r="DR90" s="396">
        <f>IF($DQ90="1",AQ90,"0")+CF90</f>
        <v>0</v>
      </c>
      <c r="DS90" s="394">
        <f>IF($DQ90="1",AS90,"0")+CG90</f>
        <v>0</v>
      </c>
      <c r="DT90" s="394">
        <f>IF($DQ90="1",AU90,"0")+CH90</f>
        <v>0</v>
      </c>
      <c r="DU90" s="394">
        <f>IF($DQ90="1",AW90,"0")+CI90</f>
        <v>0</v>
      </c>
      <c r="DV90" s="395">
        <f>IF($DQ90="1",AY90,"0")+CJ90</f>
        <v>0</v>
      </c>
      <c r="DW90" s="496">
        <f t="shared" ref="DW90" si="1558">SUM(DR90:DV92)</f>
        <v>0</v>
      </c>
      <c r="DX90" s="396" t="str">
        <f t="shared" ref="DX90" si="1559">IF($DQ90="1",BA90,"0")</f>
        <v>0</v>
      </c>
      <c r="DY90" s="394" t="str">
        <f t="shared" ref="DY90" si="1560">IF($DQ90="1",BC90,"0")</f>
        <v>0</v>
      </c>
      <c r="DZ90" s="394" t="str">
        <f t="shared" ref="DZ90" si="1561">IF($DQ90="1",BE90,"0")</f>
        <v>0</v>
      </c>
      <c r="EA90" s="394" t="str">
        <f>IF($DQ90="1",BG90,"0")</f>
        <v>0</v>
      </c>
      <c r="EB90" s="395" t="str">
        <f>IF($DQ90="1",BI90,"0")</f>
        <v>0</v>
      </c>
      <c r="EC90" s="496">
        <f t="shared" ref="EC90" si="1562">SUM(DX90:EB92)</f>
        <v>0</v>
      </c>
      <c r="ED90" s="499">
        <f>EC90+DW90</f>
        <v>0</v>
      </c>
    </row>
    <row r="91" spans="2:134" ht="12.6" customHeight="1" x14ac:dyDescent="0.2">
      <c r="B91" s="579"/>
      <c r="C91" s="606"/>
      <c r="D91" s="606"/>
      <c r="E91" s="606"/>
      <c r="F91" s="596"/>
      <c r="G91" s="581"/>
      <c r="H91" s="597"/>
      <c r="I91" s="597"/>
      <c r="J91" s="598"/>
      <c r="K91" s="596"/>
      <c r="L91" s="584"/>
      <c r="M91" s="607"/>
      <c r="N91" s="584"/>
      <c r="O91" s="584"/>
      <c r="P91" s="584"/>
      <c r="Q91" s="587"/>
      <c r="R91" s="588"/>
      <c r="S91" s="584"/>
      <c r="T91" s="590"/>
      <c r="U91" s="587"/>
      <c r="V91" s="588"/>
      <c r="W91" s="584"/>
      <c r="X91" s="591" t="s">
        <v>157</v>
      </c>
      <c r="Y91" s="592" t="s">
        <v>152</v>
      </c>
      <c r="Z91" s="593">
        <f>VLOOKUP($X91,vstupy!$B$18:$F$31,MATCH($Y91,vstupy!$B$17:$F$17,0),0)</f>
        <v>0</v>
      </c>
      <c r="AA91" s="594" t="s">
        <v>158</v>
      </c>
      <c r="AB91" s="593">
        <f>VLOOKUP($AA91,vstupy!$B$34:$C$36,2,FALSE)</f>
        <v>0</v>
      </c>
      <c r="AC91" s="593">
        <f t="shared" si="1271"/>
        <v>0</v>
      </c>
      <c r="AD91" s="600"/>
      <c r="AE91" s="475"/>
      <c r="AF91" s="396"/>
      <c r="AG91" s="450"/>
      <c r="AH91" s="450"/>
      <c r="AI91" s="450"/>
      <c r="AJ91" s="450"/>
      <c r="AK91" s="450"/>
      <c r="AL91" s="450"/>
      <c r="AM91" s="470"/>
      <c r="AN91" s="450"/>
      <c r="AO91" s="472"/>
      <c r="AP91" s="396"/>
      <c r="AQ91" s="394"/>
      <c r="AR91" s="394"/>
      <c r="AS91" s="394"/>
      <c r="AT91" s="394"/>
      <c r="AU91" s="394"/>
      <c r="AV91" s="394"/>
      <c r="AW91" s="394"/>
      <c r="AX91" s="394"/>
      <c r="AY91" s="394"/>
      <c r="AZ91" s="394"/>
      <c r="BA91" s="394"/>
      <c r="BB91" s="394"/>
      <c r="BC91" s="394"/>
      <c r="BD91" s="394"/>
      <c r="BE91" s="394"/>
      <c r="BF91" s="394"/>
      <c r="BG91" s="394"/>
      <c r="BH91" s="394"/>
      <c r="BI91" s="432"/>
      <c r="BJ91" s="378"/>
      <c r="BK91" s="396"/>
      <c r="BL91" s="394"/>
      <c r="BM91" s="394"/>
      <c r="BN91" s="394"/>
      <c r="BO91" s="394"/>
      <c r="BP91" s="394"/>
      <c r="BQ91" s="394"/>
      <c r="BR91" s="394"/>
      <c r="BS91" s="394"/>
      <c r="BT91" s="395"/>
      <c r="BU91" s="396"/>
      <c r="BV91" s="394"/>
      <c r="BW91" s="394"/>
      <c r="BX91" s="394"/>
      <c r="BY91" s="394"/>
      <c r="BZ91" s="394"/>
      <c r="CA91" s="394"/>
      <c r="CB91" s="394"/>
      <c r="CC91" s="394"/>
      <c r="CD91" s="395"/>
      <c r="CE91" s="392"/>
      <c r="CF91" s="396"/>
      <c r="CG91" s="394"/>
      <c r="CH91" s="394"/>
      <c r="CI91" s="394"/>
      <c r="CJ91" s="395"/>
      <c r="CK91" s="393"/>
      <c r="CL91" s="390"/>
      <c r="CM91" s="396"/>
      <c r="CN91" s="394"/>
      <c r="CO91" s="394"/>
      <c r="CP91" s="394"/>
      <c r="CQ91" s="394"/>
      <c r="CR91" s="394"/>
      <c r="CS91" s="394"/>
      <c r="CT91" s="394"/>
      <c r="CU91" s="394"/>
      <c r="CV91" s="395"/>
      <c r="CW91" s="378"/>
      <c r="CX91" s="378"/>
      <c r="CY91" s="396"/>
      <c r="CZ91" s="394"/>
      <c r="DA91" s="394"/>
      <c r="DB91" s="394"/>
      <c r="DC91" s="394"/>
      <c r="DD91" s="394"/>
      <c r="DE91" s="394"/>
      <c r="DF91" s="394"/>
      <c r="DG91" s="394"/>
      <c r="DH91" s="395"/>
      <c r="DI91" s="443"/>
      <c r="DJ91" s="443"/>
      <c r="DK91" s="399"/>
      <c r="DL91" s="399"/>
      <c r="DM91" s="399"/>
      <c r="DN91" s="399"/>
      <c r="DO91" s="399"/>
      <c r="DP91" s="399"/>
      <c r="DQ91" s="494"/>
      <c r="DR91" s="396"/>
      <c r="DS91" s="394"/>
      <c r="DT91" s="394"/>
      <c r="DU91" s="394"/>
      <c r="DV91" s="395"/>
      <c r="DW91" s="496"/>
      <c r="DX91" s="396"/>
      <c r="DY91" s="394"/>
      <c r="DZ91" s="394"/>
      <c r="EA91" s="394"/>
      <c r="EB91" s="395"/>
      <c r="EC91" s="496"/>
      <c r="ED91" s="499"/>
    </row>
    <row r="92" spans="2:134" ht="12.6" customHeight="1" x14ac:dyDescent="0.2">
      <c r="B92" s="579"/>
      <c r="C92" s="606"/>
      <c r="D92" s="606"/>
      <c r="E92" s="606"/>
      <c r="F92" s="601"/>
      <c r="G92" s="581"/>
      <c r="H92" s="602"/>
      <c r="I92" s="602"/>
      <c r="J92" s="603"/>
      <c r="K92" s="601"/>
      <c r="L92" s="584"/>
      <c r="M92" s="607"/>
      <c r="N92" s="584"/>
      <c r="O92" s="584"/>
      <c r="P92" s="584"/>
      <c r="Q92" s="587"/>
      <c r="R92" s="588"/>
      <c r="S92" s="584"/>
      <c r="T92" s="590"/>
      <c r="U92" s="587"/>
      <c r="V92" s="588"/>
      <c r="W92" s="584"/>
      <c r="X92" s="591" t="s">
        <v>157</v>
      </c>
      <c r="Y92" s="592" t="s">
        <v>152</v>
      </c>
      <c r="Z92" s="593">
        <f>VLOOKUP($X92,vstupy!$B$18:$F$31,MATCH($Y92,vstupy!$B$17:$F$17,0),0)</f>
        <v>0</v>
      </c>
      <c r="AA92" s="594" t="s">
        <v>158</v>
      </c>
      <c r="AB92" s="593">
        <f>VLOOKUP($AA92,vstupy!$B$34:$C$36,2,FALSE)</f>
        <v>0</v>
      </c>
      <c r="AC92" s="593">
        <f t="shared" si="1271"/>
        <v>0</v>
      </c>
      <c r="AD92" s="605"/>
      <c r="AE92" s="476"/>
      <c r="AF92" s="396"/>
      <c r="AG92" s="450"/>
      <c r="AH92" s="450"/>
      <c r="AI92" s="450"/>
      <c r="AJ92" s="450"/>
      <c r="AK92" s="450"/>
      <c r="AL92" s="450"/>
      <c r="AM92" s="452"/>
      <c r="AN92" s="450"/>
      <c r="AO92" s="472"/>
      <c r="AP92" s="396"/>
      <c r="AQ92" s="394"/>
      <c r="AR92" s="394"/>
      <c r="AS92" s="394"/>
      <c r="AT92" s="394"/>
      <c r="AU92" s="394"/>
      <c r="AV92" s="394"/>
      <c r="AW92" s="394"/>
      <c r="AX92" s="394"/>
      <c r="AY92" s="394"/>
      <c r="AZ92" s="394"/>
      <c r="BA92" s="394"/>
      <c r="BB92" s="394"/>
      <c r="BC92" s="394"/>
      <c r="BD92" s="394"/>
      <c r="BE92" s="394"/>
      <c r="BF92" s="394"/>
      <c r="BG92" s="394"/>
      <c r="BH92" s="394"/>
      <c r="BI92" s="432"/>
      <c r="BJ92" s="378"/>
      <c r="BK92" s="396"/>
      <c r="BL92" s="394"/>
      <c r="BM92" s="394"/>
      <c r="BN92" s="394"/>
      <c r="BO92" s="394"/>
      <c r="BP92" s="394"/>
      <c r="BQ92" s="394"/>
      <c r="BR92" s="394"/>
      <c r="BS92" s="394"/>
      <c r="BT92" s="395"/>
      <c r="BU92" s="396"/>
      <c r="BV92" s="394"/>
      <c r="BW92" s="394"/>
      <c r="BX92" s="394"/>
      <c r="BY92" s="394"/>
      <c r="BZ92" s="394"/>
      <c r="CA92" s="394"/>
      <c r="CB92" s="394"/>
      <c r="CC92" s="394"/>
      <c r="CD92" s="395"/>
      <c r="CE92" s="392"/>
      <c r="CF92" s="396"/>
      <c r="CG92" s="394"/>
      <c r="CH92" s="394"/>
      <c r="CI92" s="394"/>
      <c r="CJ92" s="395"/>
      <c r="CK92" s="393"/>
      <c r="CL92" s="391"/>
      <c r="CM92" s="396"/>
      <c r="CN92" s="394"/>
      <c r="CO92" s="394"/>
      <c r="CP92" s="394"/>
      <c r="CQ92" s="394"/>
      <c r="CR92" s="394"/>
      <c r="CS92" s="394"/>
      <c r="CT92" s="394"/>
      <c r="CU92" s="394"/>
      <c r="CV92" s="395"/>
      <c r="CW92" s="378"/>
      <c r="CX92" s="378"/>
      <c r="CY92" s="396"/>
      <c r="CZ92" s="394"/>
      <c r="DA92" s="394"/>
      <c r="DB92" s="394"/>
      <c r="DC92" s="394"/>
      <c r="DD92" s="394"/>
      <c r="DE92" s="394"/>
      <c r="DF92" s="394"/>
      <c r="DG92" s="394"/>
      <c r="DH92" s="395"/>
      <c r="DI92" s="443"/>
      <c r="DJ92" s="443"/>
      <c r="DK92" s="399"/>
      <c r="DL92" s="399"/>
      <c r="DM92" s="399"/>
      <c r="DN92" s="399"/>
      <c r="DO92" s="399"/>
      <c r="DP92" s="399"/>
      <c r="DQ92" s="494"/>
      <c r="DR92" s="396"/>
      <c r="DS92" s="394"/>
      <c r="DT92" s="394"/>
      <c r="DU92" s="394"/>
      <c r="DV92" s="395"/>
      <c r="DW92" s="496"/>
      <c r="DX92" s="396"/>
      <c r="DY92" s="394"/>
      <c r="DZ92" s="394"/>
      <c r="EA92" s="394"/>
      <c r="EB92" s="395"/>
      <c r="EC92" s="496"/>
      <c r="ED92" s="499"/>
    </row>
    <row r="93" spans="2:134" ht="12.6" customHeight="1" x14ac:dyDescent="0.2">
      <c r="B93" s="464">
        <f t="shared" ref="B93" si="1563">B90+1</f>
        <v>29</v>
      </c>
      <c r="C93" s="465"/>
      <c r="D93" s="465"/>
      <c r="E93" s="465"/>
      <c r="F93" s="405" t="s">
        <v>212</v>
      </c>
      <c r="G93" s="461"/>
      <c r="H93" s="386" t="str">
        <f t="shared" ref="H93" si="1564">IF($F93="3e)  Skoršia transpozícia  - zavedenie transpozície pred termínom ktorý určuje smernica EÚ. "," ","")</f>
        <v/>
      </c>
      <c r="I93" s="386" t="str">
        <f t="shared" ref="I93" si="1565">IF($F93="3e)  Skoršia transpozícia  - zavedenie transpozície pred termínom ktorý určuje smernica EÚ. ",$H93,"NA")</f>
        <v>NA</v>
      </c>
      <c r="J93" s="408">
        <f>IF(I93&gt;12,1,I93/12)</f>
        <v>1</v>
      </c>
      <c r="K93" s="405"/>
      <c r="L93" s="415"/>
      <c r="M93" s="462">
        <f>IF(L93="N",0,L93)</f>
        <v>0</v>
      </c>
      <c r="N93" s="415" t="s">
        <v>212</v>
      </c>
      <c r="O93" s="415"/>
      <c r="P93" s="415"/>
      <c r="Q93" s="420" t="s">
        <v>36</v>
      </c>
      <c r="R93" s="413">
        <f>VLOOKUP(Q93,vstupy!$B$3:$C$15,2,FALSE)</f>
        <v>0</v>
      </c>
      <c r="S93" s="415"/>
      <c r="T93" s="416"/>
      <c r="U93" s="420" t="s">
        <v>36</v>
      </c>
      <c r="V93" s="413">
        <f>VLOOKUP(U93,vstupy!$B$3:$C$15,2,FALSE)</f>
        <v>0</v>
      </c>
      <c r="W93" s="415"/>
      <c r="X93" s="194" t="s">
        <v>157</v>
      </c>
      <c r="Y93" s="208" t="s">
        <v>152</v>
      </c>
      <c r="Z93" s="205">
        <f>VLOOKUP($X93,vstupy!$B$18:$F$31,MATCH($Y93,vstupy!$B$17:$F$17,0),0)</f>
        <v>0</v>
      </c>
      <c r="AA93" s="133" t="s">
        <v>158</v>
      </c>
      <c r="AB93" s="205">
        <f>VLOOKUP($AA93,vstupy!$B$34:$C$36,2,FALSE)</f>
        <v>0</v>
      </c>
      <c r="AC93" s="205">
        <f t="shared" si="1271"/>
        <v>0</v>
      </c>
      <c r="AD93" s="453" t="s">
        <v>36</v>
      </c>
      <c r="AE93" s="474">
        <f>VLOOKUP(AD93,vstupy!$B$3:$C$15,2,FALSE)</f>
        <v>0</v>
      </c>
      <c r="AF93" s="473" t="str">
        <f>IFERROR(IF(M93=0,"N",O93/L93*J93),0)</f>
        <v>N</v>
      </c>
      <c r="AG93" s="452">
        <f>O93*J93</f>
        <v>0</v>
      </c>
      <c r="AH93" s="456">
        <f t="shared" ref="AH93" si="1566">P93*R93*J93</f>
        <v>0</v>
      </c>
      <c r="AI93" s="452">
        <f t="shared" ref="AI93" si="1567">IFERROR(AH93*M93,0)</f>
        <v>0</v>
      </c>
      <c r="AJ93" s="456" t="str">
        <f t="shared" si="1393"/>
        <v>N</v>
      </c>
      <c r="AK93" s="452">
        <f t="shared" ref="AK93" si="1568">S93*J93</f>
        <v>0</v>
      </c>
      <c r="AL93" s="452">
        <f>T93*V93*J93</f>
        <v>0</v>
      </c>
      <c r="AM93" s="466">
        <f t="shared" ref="AM93" si="1569">IFERROR(AL93*M93,0)</f>
        <v>0</v>
      </c>
      <c r="AN93" s="452">
        <f t="shared" ref="AN93" si="1570">IF(W93&gt;0,IF(AE93&gt;0,($G$5/160)*(W93/60)*AE93*J93,0),IF(AE93&gt;0,($G$5/160)*((AC93+AC94+AC95)/60)*AE93*J93,0))</f>
        <v>0</v>
      </c>
      <c r="AO93" s="471">
        <f>IFERROR(AN93*M93,0)</f>
        <v>0</v>
      </c>
      <c r="AP93" s="396">
        <f t="shared" ref="AP93" si="1571">IF($N93="In (zvyšuje náklady)",AF93,0)</f>
        <v>0</v>
      </c>
      <c r="AQ93" s="394">
        <f t="shared" ref="AQ93" si="1572">IF($N93="In (zvyšuje náklady)",AG93,0)</f>
        <v>0</v>
      </c>
      <c r="AR93" s="394">
        <f t="shared" ref="AR93" si="1573">IF($N93="In (zvyšuje náklady)",AH93,0)</f>
        <v>0</v>
      </c>
      <c r="AS93" s="394">
        <f t="shared" ref="AS93" si="1574">IF($N93="In (zvyšuje náklady)",AI93,0)</f>
        <v>0</v>
      </c>
      <c r="AT93" s="394">
        <f t="shared" ref="AT93" si="1575">IF($N93="In (zvyšuje náklady)",AJ93,0)</f>
        <v>0</v>
      </c>
      <c r="AU93" s="394">
        <f t="shared" ref="AU93" si="1576">IF($N93="In (zvyšuje náklady)",AK93,0)</f>
        <v>0</v>
      </c>
      <c r="AV93" s="394">
        <f t="shared" ref="AV93" si="1577">IF($N93="In (zvyšuje náklady)",AL93,0)</f>
        <v>0</v>
      </c>
      <c r="AW93" s="394">
        <f t="shared" ref="AW93" si="1578">IF($N93="In (zvyšuje náklady)",AM93,0)</f>
        <v>0</v>
      </c>
      <c r="AX93" s="394">
        <f t="shared" ref="AX93" si="1579">IF($N93="In (zvyšuje náklady)",AN93,0)</f>
        <v>0</v>
      </c>
      <c r="AY93" s="394">
        <f t="shared" ref="AY93" si="1580">IF($N93="In (zvyšuje náklady)",AO93,0)</f>
        <v>0</v>
      </c>
      <c r="AZ93" s="394" t="str">
        <f t="shared" ref="AZ93" si="1581">IF($N93="Out (znižuje náklady)",AF93,"0")</f>
        <v>0</v>
      </c>
      <c r="BA93" s="394" t="str">
        <f t="shared" ref="BA93" si="1582">IF($N93="Out (znižuje náklady)",AG93,"0")</f>
        <v>0</v>
      </c>
      <c r="BB93" s="394" t="str">
        <f t="shared" ref="BB93" si="1583">IF($N93="Out (znižuje náklady)",AH93,"0")</f>
        <v>0</v>
      </c>
      <c r="BC93" s="394" t="str">
        <f t="shared" ref="BC93" si="1584">IF($N93="Out (znižuje náklady)",AI93,"0")</f>
        <v>0</v>
      </c>
      <c r="BD93" s="394" t="str">
        <f t="shared" ref="BD93" si="1585">IF($N93="Out (znižuje náklady)",AJ93,"0")</f>
        <v>0</v>
      </c>
      <c r="BE93" s="394" t="str">
        <f t="shared" ref="BE93" si="1586">IF($N93="Out (znižuje náklady)",AK93,"0")</f>
        <v>0</v>
      </c>
      <c r="BF93" s="394" t="str">
        <f t="shared" ref="BF93" si="1587">IF($N93="Out (znižuje náklady)",AL93,"0")</f>
        <v>0</v>
      </c>
      <c r="BG93" s="394" t="str">
        <f t="shared" ref="BG93" si="1588">IF($N93="Out (znižuje náklady)",AM93,"0")</f>
        <v>0</v>
      </c>
      <c r="BH93" s="394" t="str">
        <f t="shared" ref="BH93" si="1589">IF($N93="Out (znižuje náklady)",AN93,"0")</f>
        <v>0</v>
      </c>
      <c r="BI93" s="432" t="str">
        <f t="shared" ref="BI93" si="1590">IF($N93="Out (znižuje náklady)",AO93,"0")</f>
        <v>0</v>
      </c>
      <c r="BJ93" s="378">
        <f>IF(F93=vstupy!$B$47,0,1)</f>
        <v>1</v>
      </c>
      <c r="BK93" s="396">
        <f t="shared" ref="BK93" si="1591">$BJ93*AP93</f>
        <v>0</v>
      </c>
      <c r="BL93" s="394">
        <f t="shared" ref="BL93" si="1592">$BJ93*AQ93</f>
        <v>0</v>
      </c>
      <c r="BM93" s="394">
        <f t="shared" ref="BM93" si="1593">$BJ93*AR93</f>
        <v>0</v>
      </c>
      <c r="BN93" s="394">
        <f t="shared" ref="BN93" si="1594">$BJ93*AS93</f>
        <v>0</v>
      </c>
      <c r="BO93" s="394">
        <f t="shared" ref="BO93" si="1595">$BJ93*AT93</f>
        <v>0</v>
      </c>
      <c r="BP93" s="394">
        <f t="shared" ref="BP93" si="1596">$BJ93*AU93</f>
        <v>0</v>
      </c>
      <c r="BQ93" s="394">
        <f t="shared" ref="BQ93" si="1597">$BJ93*AV93</f>
        <v>0</v>
      </c>
      <c r="BR93" s="394">
        <f t="shared" ref="BR93" si="1598">$BJ93*AW93</f>
        <v>0</v>
      </c>
      <c r="BS93" s="394">
        <f t="shared" ref="BS93" si="1599">$BJ93*AX93</f>
        <v>0</v>
      </c>
      <c r="BT93" s="395">
        <f t="shared" ref="BT93" si="1600">$BJ93*AY93</f>
        <v>0</v>
      </c>
      <c r="BU93" s="396">
        <f t="shared" ref="BU93" si="1601">$BJ93*AZ93</f>
        <v>0</v>
      </c>
      <c r="BV93" s="394">
        <f t="shared" ref="BV93" si="1602">$BJ93*BA93</f>
        <v>0</v>
      </c>
      <c r="BW93" s="394">
        <f t="shared" ref="BW93" si="1603">$BJ93*BB93</f>
        <v>0</v>
      </c>
      <c r="BX93" s="394">
        <f t="shared" ref="BX93" si="1604">$BJ93*BC93</f>
        <v>0</v>
      </c>
      <c r="BY93" s="394">
        <f t="shared" ref="BY93" si="1605">$BJ93*BD93</f>
        <v>0</v>
      </c>
      <c r="BZ93" s="394">
        <f t="shared" ref="BZ93" si="1606">$BJ93*BE93</f>
        <v>0</v>
      </c>
      <c r="CA93" s="394">
        <f t="shared" ref="CA93" si="1607">$BJ93*BF93</f>
        <v>0</v>
      </c>
      <c r="CB93" s="394">
        <f t="shared" ref="CB93" si="1608">$BJ93*BG93</f>
        <v>0</v>
      </c>
      <c r="CC93" s="394">
        <f t="shared" ref="CC93" si="1609">$BJ93*BH93</f>
        <v>0</v>
      </c>
      <c r="CD93" s="395">
        <f t="shared" ref="CD93" si="1610">$BJ93*BI93</f>
        <v>0</v>
      </c>
      <c r="CE93" s="392">
        <f>IF(N93="Nemení sa",1,0)</f>
        <v>0</v>
      </c>
      <c r="CF93" s="396">
        <f>AG93*$CE93</f>
        <v>0</v>
      </c>
      <c r="CG93" s="394">
        <f>AI93*$CE93</f>
        <v>0</v>
      </c>
      <c r="CH93" s="394">
        <f>AK93*$CE93</f>
        <v>0</v>
      </c>
      <c r="CI93" s="394">
        <f>AM93*$CE93</f>
        <v>0</v>
      </c>
      <c r="CJ93" s="395">
        <f>AO93*$CE93</f>
        <v>0</v>
      </c>
      <c r="CK93" s="393">
        <f t="shared" ref="CK93" si="1611">SUM(CF93:CJ95)</f>
        <v>0</v>
      </c>
      <c r="CL93" s="389">
        <f>IF(F93=vstupy!B$42,"1",0)</f>
        <v>0</v>
      </c>
      <c r="CM93" s="396">
        <f t="shared" ref="CM93:CV93" si="1612">IF($CL93="1",AP93,0)</f>
        <v>0</v>
      </c>
      <c r="CN93" s="394">
        <f t="shared" si="1612"/>
        <v>0</v>
      </c>
      <c r="CO93" s="394">
        <f t="shared" si="1612"/>
        <v>0</v>
      </c>
      <c r="CP93" s="394">
        <f t="shared" si="1612"/>
        <v>0</v>
      </c>
      <c r="CQ93" s="394">
        <f t="shared" si="1612"/>
        <v>0</v>
      </c>
      <c r="CR93" s="394">
        <f t="shared" si="1612"/>
        <v>0</v>
      </c>
      <c r="CS93" s="394">
        <f t="shared" si="1612"/>
        <v>0</v>
      </c>
      <c r="CT93" s="394">
        <f t="shared" si="1612"/>
        <v>0</v>
      </c>
      <c r="CU93" s="394">
        <f t="shared" si="1612"/>
        <v>0</v>
      </c>
      <c r="CV93" s="395">
        <f t="shared" si="1612"/>
        <v>0</v>
      </c>
      <c r="CW93" s="378">
        <f>CP93+CT93+CV93</f>
        <v>0</v>
      </c>
      <c r="CX93" s="378">
        <f t="shared" ref="CX93" si="1613">CN93+CR93</f>
        <v>0</v>
      </c>
      <c r="CY93" s="396">
        <f t="shared" ref="CY93:DH93" si="1614">IF($CL93="1",AZ93,0)</f>
        <v>0</v>
      </c>
      <c r="CZ93" s="394">
        <f t="shared" si="1614"/>
        <v>0</v>
      </c>
      <c r="DA93" s="394">
        <f t="shared" si="1614"/>
        <v>0</v>
      </c>
      <c r="DB93" s="394">
        <f t="shared" si="1614"/>
        <v>0</v>
      </c>
      <c r="DC93" s="394">
        <f t="shared" si="1614"/>
        <v>0</v>
      </c>
      <c r="DD93" s="394">
        <f t="shared" si="1614"/>
        <v>0</v>
      </c>
      <c r="DE93" s="394">
        <f t="shared" si="1614"/>
        <v>0</v>
      </c>
      <c r="DF93" s="394">
        <f t="shared" si="1614"/>
        <v>0</v>
      </c>
      <c r="DG93" s="394">
        <f t="shared" si="1614"/>
        <v>0</v>
      </c>
      <c r="DH93" s="395">
        <f t="shared" si="1614"/>
        <v>0</v>
      </c>
      <c r="DI93" s="443">
        <f>DB93+DF93+DH93</f>
        <v>0</v>
      </c>
      <c r="DJ93" s="443">
        <f t="shared" ref="DJ93" si="1615">CZ93+DD93</f>
        <v>0</v>
      </c>
      <c r="DK93" s="399">
        <f>IF(CE93=0,1,0)</f>
        <v>1</v>
      </c>
      <c r="DL93" s="399">
        <f>IFERROR(IF($AF93="N",AH93+AJ93+AL93+AN93,AF93+AH93+AJ93+AL93+AN93),0)*$DK93</f>
        <v>0</v>
      </c>
      <c r="DM93" s="399">
        <f>(AG93+AI93+AK93+AM93+AO93)*$DK93</f>
        <v>0</v>
      </c>
      <c r="DN93" s="399">
        <f>AS93+AW93+AY93-CW93</f>
        <v>0</v>
      </c>
      <c r="DO93" s="399">
        <f>BC93+BG93+BI93-DI93</f>
        <v>0</v>
      </c>
      <c r="DP93" s="399">
        <f>DN93+DO93</f>
        <v>0</v>
      </c>
      <c r="DQ93" s="494" t="str">
        <f>IF(OR(F93=vstupy!B$40,F93=vstupy!B$41,F93=vstupy!B$42,),"0","1")</f>
        <v>0</v>
      </c>
      <c r="DR93" s="396">
        <f>IF($DQ93="1",AQ93,"0")+CF93</f>
        <v>0</v>
      </c>
      <c r="DS93" s="394">
        <f>IF($DQ93="1",AS93,"0")+CG93</f>
        <v>0</v>
      </c>
      <c r="DT93" s="394">
        <f>IF($DQ93="1",AU93,"0")+CH93</f>
        <v>0</v>
      </c>
      <c r="DU93" s="394">
        <f>IF($DQ93="1",AW93,"0")+CI93</f>
        <v>0</v>
      </c>
      <c r="DV93" s="395">
        <f>IF($DQ93="1",AY93,"0")+CJ93</f>
        <v>0</v>
      </c>
      <c r="DW93" s="496">
        <f t="shared" ref="DW93" si="1616">SUM(DR93:DV95)</f>
        <v>0</v>
      </c>
      <c r="DX93" s="396" t="str">
        <f t="shared" ref="DX93" si="1617">IF($DQ93="1",BA93,"0")</f>
        <v>0</v>
      </c>
      <c r="DY93" s="394" t="str">
        <f t="shared" ref="DY93" si="1618">IF($DQ93="1",BC93,"0")</f>
        <v>0</v>
      </c>
      <c r="DZ93" s="394" t="str">
        <f t="shared" ref="DZ93" si="1619">IF($DQ93="1",BE93,"0")</f>
        <v>0</v>
      </c>
      <c r="EA93" s="394" t="str">
        <f>IF($DQ93="1",BG93,"0")</f>
        <v>0</v>
      </c>
      <c r="EB93" s="395" t="str">
        <f>IF($DQ93="1",BI93,"0")</f>
        <v>0</v>
      </c>
      <c r="EC93" s="496">
        <f t="shared" ref="EC93" si="1620">SUM(DX93:EB95)</f>
        <v>0</v>
      </c>
      <c r="ED93" s="499">
        <f>EC93+DW93</f>
        <v>0</v>
      </c>
    </row>
    <row r="94" spans="2:134" ht="12.6" customHeight="1" x14ac:dyDescent="0.2">
      <c r="B94" s="464"/>
      <c r="C94" s="465"/>
      <c r="D94" s="465"/>
      <c r="E94" s="465"/>
      <c r="F94" s="406"/>
      <c r="G94" s="461"/>
      <c r="H94" s="387"/>
      <c r="I94" s="387"/>
      <c r="J94" s="409"/>
      <c r="K94" s="406"/>
      <c r="L94" s="415"/>
      <c r="M94" s="462"/>
      <c r="N94" s="415"/>
      <c r="O94" s="415"/>
      <c r="P94" s="415"/>
      <c r="Q94" s="420"/>
      <c r="R94" s="413"/>
      <c r="S94" s="415"/>
      <c r="T94" s="416"/>
      <c r="U94" s="420"/>
      <c r="V94" s="413"/>
      <c r="W94" s="415"/>
      <c r="X94" s="194" t="s">
        <v>157</v>
      </c>
      <c r="Y94" s="208" t="s">
        <v>152</v>
      </c>
      <c r="Z94" s="205">
        <f>VLOOKUP($X94,vstupy!$B$18:$F$31,MATCH($Y94,vstupy!$B$17:$F$17,0),0)</f>
        <v>0</v>
      </c>
      <c r="AA94" s="133" t="s">
        <v>158</v>
      </c>
      <c r="AB94" s="205">
        <f>VLOOKUP($AA94,vstupy!$B$34:$C$36,2,FALSE)</f>
        <v>0</v>
      </c>
      <c r="AC94" s="205">
        <f t="shared" si="1271"/>
        <v>0</v>
      </c>
      <c r="AD94" s="454"/>
      <c r="AE94" s="475"/>
      <c r="AF94" s="396"/>
      <c r="AG94" s="450"/>
      <c r="AH94" s="450"/>
      <c r="AI94" s="450"/>
      <c r="AJ94" s="450"/>
      <c r="AK94" s="450"/>
      <c r="AL94" s="450"/>
      <c r="AM94" s="470"/>
      <c r="AN94" s="450"/>
      <c r="AO94" s="472"/>
      <c r="AP94" s="396"/>
      <c r="AQ94" s="394"/>
      <c r="AR94" s="394"/>
      <c r="AS94" s="394"/>
      <c r="AT94" s="394"/>
      <c r="AU94" s="394"/>
      <c r="AV94" s="394"/>
      <c r="AW94" s="394"/>
      <c r="AX94" s="394"/>
      <c r="AY94" s="394"/>
      <c r="AZ94" s="394"/>
      <c r="BA94" s="394"/>
      <c r="BB94" s="394"/>
      <c r="BC94" s="394"/>
      <c r="BD94" s="394"/>
      <c r="BE94" s="394"/>
      <c r="BF94" s="394"/>
      <c r="BG94" s="394"/>
      <c r="BH94" s="394"/>
      <c r="BI94" s="432"/>
      <c r="BJ94" s="378"/>
      <c r="BK94" s="396"/>
      <c r="BL94" s="394"/>
      <c r="BM94" s="394"/>
      <c r="BN94" s="394"/>
      <c r="BO94" s="394"/>
      <c r="BP94" s="394"/>
      <c r="BQ94" s="394"/>
      <c r="BR94" s="394"/>
      <c r="BS94" s="394"/>
      <c r="BT94" s="395"/>
      <c r="BU94" s="396"/>
      <c r="BV94" s="394"/>
      <c r="BW94" s="394"/>
      <c r="BX94" s="394"/>
      <c r="BY94" s="394"/>
      <c r="BZ94" s="394"/>
      <c r="CA94" s="394"/>
      <c r="CB94" s="394"/>
      <c r="CC94" s="394"/>
      <c r="CD94" s="395"/>
      <c r="CE94" s="392"/>
      <c r="CF94" s="396"/>
      <c r="CG94" s="394"/>
      <c r="CH94" s="394"/>
      <c r="CI94" s="394"/>
      <c r="CJ94" s="395"/>
      <c r="CK94" s="393"/>
      <c r="CL94" s="390"/>
      <c r="CM94" s="396"/>
      <c r="CN94" s="394"/>
      <c r="CO94" s="394"/>
      <c r="CP94" s="394"/>
      <c r="CQ94" s="394"/>
      <c r="CR94" s="394"/>
      <c r="CS94" s="394"/>
      <c r="CT94" s="394"/>
      <c r="CU94" s="394"/>
      <c r="CV94" s="395"/>
      <c r="CW94" s="378"/>
      <c r="CX94" s="378"/>
      <c r="CY94" s="396"/>
      <c r="CZ94" s="394"/>
      <c r="DA94" s="394"/>
      <c r="DB94" s="394"/>
      <c r="DC94" s="394"/>
      <c r="DD94" s="394"/>
      <c r="DE94" s="394"/>
      <c r="DF94" s="394"/>
      <c r="DG94" s="394"/>
      <c r="DH94" s="395"/>
      <c r="DI94" s="443"/>
      <c r="DJ94" s="443"/>
      <c r="DK94" s="399"/>
      <c r="DL94" s="399"/>
      <c r="DM94" s="399"/>
      <c r="DN94" s="399"/>
      <c r="DO94" s="399"/>
      <c r="DP94" s="399"/>
      <c r="DQ94" s="494"/>
      <c r="DR94" s="396"/>
      <c r="DS94" s="394"/>
      <c r="DT94" s="394"/>
      <c r="DU94" s="394"/>
      <c r="DV94" s="395"/>
      <c r="DW94" s="496"/>
      <c r="DX94" s="396"/>
      <c r="DY94" s="394"/>
      <c r="DZ94" s="394"/>
      <c r="EA94" s="394"/>
      <c r="EB94" s="395"/>
      <c r="EC94" s="496"/>
      <c r="ED94" s="499"/>
    </row>
    <row r="95" spans="2:134" ht="12.6" customHeight="1" x14ac:dyDescent="0.2">
      <c r="B95" s="464"/>
      <c r="C95" s="465"/>
      <c r="D95" s="465"/>
      <c r="E95" s="465"/>
      <c r="F95" s="407"/>
      <c r="G95" s="461"/>
      <c r="H95" s="388"/>
      <c r="I95" s="388"/>
      <c r="J95" s="410"/>
      <c r="K95" s="407"/>
      <c r="L95" s="415"/>
      <c r="M95" s="462"/>
      <c r="N95" s="415"/>
      <c r="O95" s="415"/>
      <c r="P95" s="415"/>
      <c r="Q95" s="420"/>
      <c r="R95" s="413"/>
      <c r="S95" s="415"/>
      <c r="T95" s="416"/>
      <c r="U95" s="420"/>
      <c r="V95" s="413"/>
      <c r="W95" s="415"/>
      <c r="X95" s="194" t="s">
        <v>157</v>
      </c>
      <c r="Y95" s="208" t="s">
        <v>152</v>
      </c>
      <c r="Z95" s="205">
        <f>VLOOKUP($X95,vstupy!$B$18:$F$31,MATCH($Y95,vstupy!$B$17:$F$17,0),0)</f>
        <v>0</v>
      </c>
      <c r="AA95" s="133" t="s">
        <v>158</v>
      </c>
      <c r="AB95" s="205">
        <f>VLOOKUP($AA95,vstupy!$B$34:$C$36,2,FALSE)</f>
        <v>0</v>
      </c>
      <c r="AC95" s="205">
        <f t="shared" si="1271"/>
        <v>0</v>
      </c>
      <c r="AD95" s="455"/>
      <c r="AE95" s="476"/>
      <c r="AF95" s="396"/>
      <c r="AG95" s="450"/>
      <c r="AH95" s="450"/>
      <c r="AI95" s="450"/>
      <c r="AJ95" s="450"/>
      <c r="AK95" s="450"/>
      <c r="AL95" s="450"/>
      <c r="AM95" s="452"/>
      <c r="AN95" s="450"/>
      <c r="AO95" s="472"/>
      <c r="AP95" s="396"/>
      <c r="AQ95" s="394"/>
      <c r="AR95" s="394"/>
      <c r="AS95" s="394"/>
      <c r="AT95" s="394"/>
      <c r="AU95" s="394"/>
      <c r="AV95" s="394"/>
      <c r="AW95" s="394"/>
      <c r="AX95" s="394"/>
      <c r="AY95" s="394"/>
      <c r="AZ95" s="394"/>
      <c r="BA95" s="394"/>
      <c r="BB95" s="394"/>
      <c r="BC95" s="394"/>
      <c r="BD95" s="394"/>
      <c r="BE95" s="394"/>
      <c r="BF95" s="394"/>
      <c r="BG95" s="394"/>
      <c r="BH95" s="394"/>
      <c r="BI95" s="432"/>
      <c r="BJ95" s="378"/>
      <c r="BK95" s="396"/>
      <c r="BL95" s="394"/>
      <c r="BM95" s="394"/>
      <c r="BN95" s="394"/>
      <c r="BO95" s="394"/>
      <c r="BP95" s="394"/>
      <c r="BQ95" s="394"/>
      <c r="BR95" s="394"/>
      <c r="BS95" s="394"/>
      <c r="BT95" s="395"/>
      <c r="BU95" s="396"/>
      <c r="BV95" s="394"/>
      <c r="BW95" s="394"/>
      <c r="BX95" s="394"/>
      <c r="BY95" s="394"/>
      <c r="BZ95" s="394"/>
      <c r="CA95" s="394"/>
      <c r="CB95" s="394"/>
      <c r="CC95" s="394"/>
      <c r="CD95" s="395"/>
      <c r="CE95" s="392"/>
      <c r="CF95" s="396"/>
      <c r="CG95" s="394"/>
      <c r="CH95" s="394"/>
      <c r="CI95" s="394"/>
      <c r="CJ95" s="395"/>
      <c r="CK95" s="393"/>
      <c r="CL95" s="391"/>
      <c r="CM95" s="396"/>
      <c r="CN95" s="394"/>
      <c r="CO95" s="394"/>
      <c r="CP95" s="394"/>
      <c r="CQ95" s="394"/>
      <c r="CR95" s="394"/>
      <c r="CS95" s="394"/>
      <c r="CT95" s="394"/>
      <c r="CU95" s="394"/>
      <c r="CV95" s="395"/>
      <c r="CW95" s="378"/>
      <c r="CX95" s="378"/>
      <c r="CY95" s="396"/>
      <c r="CZ95" s="394"/>
      <c r="DA95" s="394"/>
      <c r="DB95" s="394"/>
      <c r="DC95" s="394"/>
      <c r="DD95" s="394"/>
      <c r="DE95" s="394"/>
      <c r="DF95" s="394"/>
      <c r="DG95" s="394"/>
      <c r="DH95" s="395"/>
      <c r="DI95" s="443"/>
      <c r="DJ95" s="443"/>
      <c r="DK95" s="399"/>
      <c r="DL95" s="399"/>
      <c r="DM95" s="399"/>
      <c r="DN95" s="399"/>
      <c r="DO95" s="399"/>
      <c r="DP95" s="399"/>
      <c r="DQ95" s="494"/>
      <c r="DR95" s="396"/>
      <c r="DS95" s="394"/>
      <c r="DT95" s="394"/>
      <c r="DU95" s="394"/>
      <c r="DV95" s="395"/>
      <c r="DW95" s="496"/>
      <c r="DX95" s="396"/>
      <c r="DY95" s="394"/>
      <c r="DZ95" s="394"/>
      <c r="EA95" s="394"/>
      <c r="EB95" s="395"/>
      <c r="EC95" s="496"/>
      <c r="ED95" s="499"/>
    </row>
    <row r="96" spans="2:134" ht="12.6" customHeight="1" x14ac:dyDescent="0.2">
      <c r="B96" s="579">
        <f t="shared" ref="B96" si="1621">B93+1</f>
        <v>30</v>
      </c>
      <c r="C96" s="606"/>
      <c r="D96" s="606"/>
      <c r="E96" s="606"/>
      <c r="F96" s="580" t="s">
        <v>212</v>
      </c>
      <c r="G96" s="581"/>
      <c r="H96" s="582" t="str">
        <f t="shared" ref="H96" si="1622">IF($F96="3e)  Skoršia transpozícia  - zavedenie transpozície pred termínom ktorý určuje smernica EÚ. "," ","")</f>
        <v/>
      </c>
      <c r="I96" s="582" t="str">
        <f t="shared" ref="I96" si="1623">IF($F96="3e)  Skoršia transpozícia  - zavedenie transpozície pred termínom ktorý určuje smernica EÚ. ",$H96,"NA")</f>
        <v>NA</v>
      </c>
      <c r="J96" s="583">
        <f>IF(I96&gt;12,1,I96/12)</f>
        <v>1</v>
      </c>
      <c r="K96" s="580"/>
      <c r="L96" s="584"/>
      <c r="M96" s="607">
        <f>IF(L96="N",0,L96)</f>
        <v>0</v>
      </c>
      <c r="N96" s="584" t="s">
        <v>212</v>
      </c>
      <c r="O96" s="584"/>
      <c r="P96" s="584"/>
      <c r="Q96" s="587" t="s">
        <v>36</v>
      </c>
      <c r="R96" s="588">
        <f>VLOOKUP(Q96,vstupy!$B$3:$C$15,2,FALSE)</f>
        <v>0</v>
      </c>
      <c r="S96" s="584"/>
      <c r="T96" s="590"/>
      <c r="U96" s="587" t="s">
        <v>36</v>
      </c>
      <c r="V96" s="588">
        <f>VLOOKUP(U96,vstupy!$B$3:$C$15,2,FALSE)</f>
        <v>0</v>
      </c>
      <c r="W96" s="584"/>
      <c r="X96" s="591" t="s">
        <v>157</v>
      </c>
      <c r="Y96" s="592" t="s">
        <v>152</v>
      </c>
      <c r="Z96" s="593">
        <f>VLOOKUP($X96,vstupy!$B$18:$F$31,MATCH($Y96,vstupy!$B$17:$F$17,0),0)</f>
        <v>0</v>
      </c>
      <c r="AA96" s="594" t="s">
        <v>158</v>
      </c>
      <c r="AB96" s="593">
        <f>VLOOKUP($AA96,vstupy!$B$34:$C$36,2,FALSE)</f>
        <v>0</v>
      </c>
      <c r="AC96" s="593">
        <f t="shared" si="1271"/>
        <v>0</v>
      </c>
      <c r="AD96" s="595" t="s">
        <v>36</v>
      </c>
      <c r="AE96" s="474">
        <f>VLOOKUP(AD96,vstupy!$B$3:$C$15,2,FALSE)</f>
        <v>0</v>
      </c>
      <c r="AF96" s="473" t="str">
        <f>IFERROR(IF(M96=0,"N",O96/L96*J96),0)</f>
        <v>N</v>
      </c>
      <c r="AG96" s="452">
        <f>O96*J96</f>
        <v>0</v>
      </c>
      <c r="AH96" s="456">
        <f t="shared" ref="AH96" si="1624">P96*R96*J96</f>
        <v>0</v>
      </c>
      <c r="AI96" s="452">
        <f t="shared" ref="AI96" si="1625">IFERROR(AH96*M96,0)</f>
        <v>0</v>
      </c>
      <c r="AJ96" s="456" t="str">
        <f t="shared" si="1393"/>
        <v>N</v>
      </c>
      <c r="AK96" s="452">
        <f t="shared" ref="AK96" si="1626">S96*J96</f>
        <v>0</v>
      </c>
      <c r="AL96" s="452">
        <f>T96*V96*J96</f>
        <v>0</v>
      </c>
      <c r="AM96" s="466">
        <f t="shared" ref="AM96" si="1627">IFERROR(AL96*M96,0)</f>
        <v>0</v>
      </c>
      <c r="AN96" s="452">
        <f t="shared" ref="AN96" si="1628">IF(W96&gt;0,IF(AE96&gt;0,($G$5/160)*(W96/60)*AE96*J96,0),IF(AE96&gt;0,($G$5/160)*((AC96+AC97+AC98)/60)*AE96*J96,0))</f>
        <v>0</v>
      </c>
      <c r="AO96" s="471">
        <f>IFERROR(AN96*M96,0)</f>
        <v>0</v>
      </c>
      <c r="AP96" s="396">
        <f t="shared" ref="AP96" si="1629">IF($N96="In (zvyšuje náklady)",AF96,0)</f>
        <v>0</v>
      </c>
      <c r="AQ96" s="394">
        <f t="shared" ref="AQ96" si="1630">IF($N96="In (zvyšuje náklady)",AG96,0)</f>
        <v>0</v>
      </c>
      <c r="AR96" s="394">
        <f t="shared" ref="AR96" si="1631">IF($N96="In (zvyšuje náklady)",AH96,0)</f>
        <v>0</v>
      </c>
      <c r="AS96" s="394">
        <f t="shared" ref="AS96" si="1632">IF($N96="In (zvyšuje náklady)",AI96,0)</f>
        <v>0</v>
      </c>
      <c r="AT96" s="394">
        <f t="shared" ref="AT96" si="1633">IF($N96="In (zvyšuje náklady)",AJ96,0)</f>
        <v>0</v>
      </c>
      <c r="AU96" s="394">
        <f t="shared" ref="AU96" si="1634">IF($N96="In (zvyšuje náklady)",AK96,0)</f>
        <v>0</v>
      </c>
      <c r="AV96" s="394">
        <f t="shared" ref="AV96" si="1635">IF($N96="In (zvyšuje náklady)",AL96,0)</f>
        <v>0</v>
      </c>
      <c r="AW96" s="394">
        <f t="shared" ref="AW96" si="1636">IF($N96="In (zvyšuje náklady)",AM96,0)</f>
        <v>0</v>
      </c>
      <c r="AX96" s="394">
        <f t="shared" ref="AX96" si="1637">IF($N96="In (zvyšuje náklady)",AN96,0)</f>
        <v>0</v>
      </c>
      <c r="AY96" s="394">
        <f t="shared" ref="AY96" si="1638">IF($N96="In (zvyšuje náklady)",AO96,0)</f>
        <v>0</v>
      </c>
      <c r="AZ96" s="394" t="str">
        <f t="shared" ref="AZ96" si="1639">IF($N96="Out (znižuje náklady)",AF96,"0")</f>
        <v>0</v>
      </c>
      <c r="BA96" s="394" t="str">
        <f t="shared" ref="BA96" si="1640">IF($N96="Out (znižuje náklady)",AG96,"0")</f>
        <v>0</v>
      </c>
      <c r="BB96" s="394" t="str">
        <f t="shared" ref="BB96" si="1641">IF($N96="Out (znižuje náklady)",AH96,"0")</f>
        <v>0</v>
      </c>
      <c r="BC96" s="394" t="str">
        <f t="shared" ref="BC96" si="1642">IF($N96="Out (znižuje náklady)",AI96,"0")</f>
        <v>0</v>
      </c>
      <c r="BD96" s="394" t="str">
        <f t="shared" ref="BD96" si="1643">IF($N96="Out (znižuje náklady)",AJ96,"0")</f>
        <v>0</v>
      </c>
      <c r="BE96" s="394" t="str">
        <f t="shared" ref="BE96" si="1644">IF($N96="Out (znižuje náklady)",AK96,"0")</f>
        <v>0</v>
      </c>
      <c r="BF96" s="394" t="str">
        <f t="shared" ref="BF96" si="1645">IF($N96="Out (znižuje náklady)",AL96,"0")</f>
        <v>0</v>
      </c>
      <c r="BG96" s="394" t="str">
        <f t="shared" ref="BG96" si="1646">IF($N96="Out (znižuje náklady)",AM96,"0")</f>
        <v>0</v>
      </c>
      <c r="BH96" s="394" t="str">
        <f t="shared" ref="BH96" si="1647">IF($N96="Out (znižuje náklady)",AN96,"0")</f>
        <v>0</v>
      </c>
      <c r="BI96" s="432" t="str">
        <f t="shared" ref="BI96" si="1648">IF($N96="Out (znižuje náklady)",AO96,"0")</f>
        <v>0</v>
      </c>
      <c r="BJ96" s="378">
        <f>IF(F96=vstupy!$B$47,0,1)</f>
        <v>1</v>
      </c>
      <c r="BK96" s="396">
        <f t="shared" ref="BK96" si="1649">$BJ96*AP96</f>
        <v>0</v>
      </c>
      <c r="BL96" s="394">
        <f t="shared" ref="BL96" si="1650">$BJ96*AQ96</f>
        <v>0</v>
      </c>
      <c r="BM96" s="394">
        <f t="shared" ref="BM96" si="1651">$BJ96*AR96</f>
        <v>0</v>
      </c>
      <c r="BN96" s="394">
        <f t="shared" ref="BN96" si="1652">$BJ96*AS96</f>
        <v>0</v>
      </c>
      <c r="BO96" s="394">
        <f t="shared" ref="BO96" si="1653">$BJ96*AT96</f>
        <v>0</v>
      </c>
      <c r="BP96" s="394">
        <f t="shared" ref="BP96" si="1654">$BJ96*AU96</f>
        <v>0</v>
      </c>
      <c r="BQ96" s="394">
        <f t="shared" ref="BQ96" si="1655">$BJ96*AV96</f>
        <v>0</v>
      </c>
      <c r="BR96" s="394">
        <f t="shared" ref="BR96" si="1656">$BJ96*AW96</f>
        <v>0</v>
      </c>
      <c r="BS96" s="394">
        <f t="shared" ref="BS96" si="1657">$BJ96*AX96</f>
        <v>0</v>
      </c>
      <c r="BT96" s="395">
        <f t="shared" ref="BT96" si="1658">$BJ96*AY96</f>
        <v>0</v>
      </c>
      <c r="BU96" s="396">
        <f t="shared" ref="BU96" si="1659">$BJ96*AZ96</f>
        <v>0</v>
      </c>
      <c r="BV96" s="394">
        <f t="shared" ref="BV96" si="1660">$BJ96*BA96</f>
        <v>0</v>
      </c>
      <c r="BW96" s="394">
        <f t="shared" ref="BW96" si="1661">$BJ96*BB96</f>
        <v>0</v>
      </c>
      <c r="BX96" s="394">
        <f t="shared" ref="BX96" si="1662">$BJ96*BC96</f>
        <v>0</v>
      </c>
      <c r="BY96" s="394">
        <f t="shared" ref="BY96" si="1663">$BJ96*BD96</f>
        <v>0</v>
      </c>
      <c r="BZ96" s="394">
        <f t="shared" ref="BZ96" si="1664">$BJ96*BE96</f>
        <v>0</v>
      </c>
      <c r="CA96" s="394">
        <f t="shared" ref="CA96" si="1665">$BJ96*BF96</f>
        <v>0</v>
      </c>
      <c r="CB96" s="394">
        <f t="shared" ref="CB96" si="1666">$BJ96*BG96</f>
        <v>0</v>
      </c>
      <c r="CC96" s="394">
        <f t="shared" ref="CC96" si="1667">$BJ96*BH96</f>
        <v>0</v>
      </c>
      <c r="CD96" s="395">
        <f t="shared" ref="CD96" si="1668">$BJ96*BI96</f>
        <v>0</v>
      </c>
      <c r="CE96" s="392">
        <f>IF(N96="Nemení sa",1,0)</f>
        <v>0</v>
      </c>
      <c r="CF96" s="396">
        <f>AG96*$CE96</f>
        <v>0</v>
      </c>
      <c r="CG96" s="394">
        <f>AI96*$CE96</f>
        <v>0</v>
      </c>
      <c r="CH96" s="394">
        <f>AK96*$CE96</f>
        <v>0</v>
      </c>
      <c r="CI96" s="394">
        <f>AM96*$CE96</f>
        <v>0</v>
      </c>
      <c r="CJ96" s="395">
        <f>AO96*$CE96</f>
        <v>0</v>
      </c>
      <c r="CK96" s="393">
        <f t="shared" ref="CK96" si="1669">SUM(CF96:CJ98)</f>
        <v>0</v>
      </c>
      <c r="CL96" s="389">
        <f>IF(F96=vstupy!B$42,"1",0)</f>
        <v>0</v>
      </c>
      <c r="CM96" s="396">
        <f t="shared" ref="CM96:CV96" si="1670">IF($CL96="1",AP96,0)</f>
        <v>0</v>
      </c>
      <c r="CN96" s="394">
        <f t="shared" si="1670"/>
        <v>0</v>
      </c>
      <c r="CO96" s="394">
        <f t="shared" si="1670"/>
        <v>0</v>
      </c>
      <c r="CP96" s="394">
        <f t="shared" si="1670"/>
        <v>0</v>
      </c>
      <c r="CQ96" s="394">
        <f t="shared" si="1670"/>
        <v>0</v>
      </c>
      <c r="CR96" s="394">
        <f t="shared" si="1670"/>
        <v>0</v>
      </c>
      <c r="CS96" s="394">
        <f t="shared" si="1670"/>
        <v>0</v>
      </c>
      <c r="CT96" s="394">
        <f t="shared" si="1670"/>
        <v>0</v>
      </c>
      <c r="CU96" s="394">
        <f t="shared" si="1670"/>
        <v>0</v>
      </c>
      <c r="CV96" s="395">
        <f t="shared" si="1670"/>
        <v>0</v>
      </c>
      <c r="CW96" s="378">
        <f>CP96+CT96+CV96</f>
        <v>0</v>
      </c>
      <c r="CX96" s="378">
        <f t="shared" ref="CX96" si="1671">CN96+CR96</f>
        <v>0</v>
      </c>
      <c r="CY96" s="396">
        <f t="shared" ref="CY96:DH96" si="1672">IF($CL96="1",AZ96,0)</f>
        <v>0</v>
      </c>
      <c r="CZ96" s="394">
        <f t="shared" si="1672"/>
        <v>0</v>
      </c>
      <c r="DA96" s="394">
        <f t="shared" si="1672"/>
        <v>0</v>
      </c>
      <c r="DB96" s="394">
        <f t="shared" si="1672"/>
        <v>0</v>
      </c>
      <c r="DC96" s="394">
        <f t="shared" si="1672"/>
        <v>0</v>
      </c>
      <c r="DD96" s="394">
        <f t="shared" si="1672"/>
        <v>0</v>
      </c>
      <c r="DE96" s="394">
        <f t="shared" si="1672"/>
        <v>0</v>
      </c>
      <c r="DF96" s="394">
        <f t="shared" si="1672"/>
        <v>0</v>
      </c>
      <c r="DG96" s="394">
        <f t="shared" si="1672"/>
        <v>0</v>
      </c>
      <c r="DH96" s="395">
        <f t="shared" si="1672"/>
        <v>0</v>
      </c>
      <c r="DI96" s="443">
        <f>DB96+DF96+DH96</f>
        <v>0</v>
      </c>
      <c r="DJ96" s="443">
        <f t="shared" ref="DJ96" si="1673">CZ96+DD96</f>
        <v>0</v>
      </c>
      <c r="DK96" s="399">
        <f>IF(CE96=0,1,0)</f>
        <v>1</v>
      </c>
      <c r="DL96" s="399">
        <f>IFERROR(IF($AF96="N",AH96+AJ96+AL96+AN96,AF96+AH96+AJ96+AL96+AN96),0)*$DK96</f>
        <v>0</v>
      </c>
      <c r="DM96" s="399">
        <f>(AG96+AI96+AK96+AM96+AO96)*$DK96</f>
        <v>0</v>
      </c>
      <c r="DN96" s="399">
        <f>AS96+AW96+AY96-CW96</f>
        <v>0</v>
      </c>
      <c r="DO96" s="399">
        <f>BC96+BG96+BI96-DI96</f>
        <v>0</v>
      </c>
      <c r="DP96" s="399">
        <f>DN96+DO96</f>
        <v>0</v>
      </c>
      <c r="DQ96" s="494" t="str">
        <f>IF(OR(F96=vstupy!B$40,F96=vstupy!B$41,F96=vstupy!B$42,),"0","1")</f>
        <v>0</v>
      </c>
      <c r="DR96" s="396">
        <f>IF($DQ96="1",AQ96,"0")+CF96</f>
        <v>0</v>
      </c>
      <c r="DS96" s="394">
        <f>IF($DQ96="1",AS96,"0")+CG96</f>
        <v>0</v>
      </c>
      <c r="DT96" s="394">
        <f>IF($DQ96="1",AU96,"0")+CH96</f>
        <v>0</v>
      </c>
      <c r="DU96" s="394">
        <f>IF($DQ96="1",AW96,"0")+CI96</f>
        <v>0</v>
      </c>
      <c r="DV96" s="395">
        <f>IF($DQ96="1",AY96,"0")+CJ96</f>
        <v>0</v>
      </c>
      <c r="DW96" s="496">
        <f t="shared" ref="DW96" si="1674">SUM(DR96:DV98)</f>
        <v>0</v>
      </c>
      <c r="DX96" s="396" t="str">
        <f t="shared" ref="DX96" si="1675">IF($DQ96="1",BA96,"0")</f>
        <v>0</v>
      </c>
      <c r="DY96" s="394" t="str">
        <f t="shared" ref="DY96" si="1676">IF($DQ96="1",BC96,"0")</f>
        <v>0</v>
      </c>
      <c r="DZ96" s="394" t="str">
        <f t="shared" ref="DZ96" si="1677">IF($DQ96="1",BE96,"0")</f>
        <v>0</v>
      </c>
      <c r="EA96" s="394" t="str">
        <f>IF($DQ96="1",BG96,"0")</f>
        <v>0</v>
      </c>
      <c r="EB96" s="395" t="str">
        <f>IF($DQ96="1",BI96,"0")</f>
        <v>0</v>
      </c>
      <c r="EC96" s="496">
        <f t="shared" ref="EC96" si="1678">SUM(DX96:EB98)</f>
        <v>0</v>
      </c>
      <c r="ED96" s="499">
        <f>EC96+DW96</f>
        <v>0</v>
      </c>
    </row>
    <row r="97" spans="2:134" ht="12.6" customHeight="1" x14ac:dyDescent="0.2">
      <c r="B97" s="579"/>
      <c r="C97" s="606"/>
      <c r="D97" s="606"/>
      <c r="E97" s="606"/>
      <c r="F97" s="596"/>
      <c r="G97" s="581"/>
      <c r="H97" s="597"/>
      <c r="I97" s="597"/>
      <c r="J97" s="598"/>
      <c r="K97" s="596"/>
      <c r="L97" s="584"/>
      <c r="M97" s="607"/>
      <c r="N97" s="584"/>
      <c r="O97" s="584"/>
      <c r="P97" s="584"/>
      <c r="Q97" s="587"/>
      <c r="R97" s="588"/>
      <c r="S97" s="584"/>
      <c r="T97" s="590"/>
      <c r="U97" s="587"/>
      <c r="V97" s="588"/>
      <c r="W97" s="584"/>
      <c r="X97" s="591" t="s">
        <v>157</v>
      </c>
      <c r="Y97" s="592" t="s">
        <v>152</v>
      </c>
      <c r="Z97" s="593">
        <f>VLOOKUP($X97,vstupy!$B$18:$F$31,MATCH($Y97,vstupy!$B$17:$F$17,0),0)</f>
        <v>0</v>
      </c>
      <c r="AA97" s="594" t="s">
        <v>158</v>
      </c>
      <c r="AB97" s="593">
        <f>VLOOKUP($AA97,vstupy!$B$34:$C$36,2,FALSE)</f>
        <v>0</v>
      </c>
      <c r="AC97" s="593">
        <f t="shared" si="1271"/>
        <v>0</v>
      </c>
      <c r="AD97" s="600"/>
      <c r="AE97" s="475"/>
      <c r="AF97" s="396"/>
      <c r="AG97" s="450"/>
      <c r="AH97" s="450"/>
      <c r="AI97" s="450"/>
      <c r="AJ97" s="450"/>
      <c r="AK97" s="450"/>
      <c r="AL97" s="450"/>
      <c r="AM97" s="470"/>
      <c r="AN97" s="450"/>
      <c r="AO97" s="472"/>
      <c r="AP97" s="396"/>
      <c r="AQ97" s="394"/>
      <c r="AR97" s="394"/>
      <c r="AS97" s="394"/>
      <c r="AT97" s="394"/>
      <c r="AU97" s="394"/>
      <c r="AV97" s="394"/>
      <c r="AW97" s="394"/>
      <c r="AX97" s="394"/>
      <c r="AY97" s="394"/>
      <c r="AZ97" s="394"/>
      <c r="BA97" s="394"/>
      <c r="BB97" s="394"/>
      <c r="BC97" s="394"/>
      <c r="BD97" s="394"/>
      <c r="BE97" s="394"/>
      <c r="BF97" s="394"/>
      <c r="BG97" s="394"/>
      <c r="BH97" s="394"/>
      <c r="BI97" s="432"/>
      <c r="BJ97" s="378"/>
      <c r="BK97" s="396"/>
      <c r="BL97" s="394"/>
      <c r="BM97" s="394"/>
      <c r="BN97" s="394"/>
      <c r="BO97" s="394"/>
      <c r="BP97" s="394"/>
      <c r="BQ97" s="394"/>
      <c r="BR97" s="394"/>
      <c r="BS97" s="394"/>
      <c r="BT97" s="395"/>
      <c r="BU97" s="396"/>
      <c r="BV97" s="394"/>
      <c r="BW97" s="394"/>
      <c r="BX97" s="394"/>
      <c r="BY97" s="394"/>
      <c r="BZ97" s="394"/>
      <c r="CA97" s="394"/>
      <c r="CB97" s="394"/>
      <c r="CC97" s="394"/>
      <c r="CD97" s="395"/>
      <c r="CE97" s="392"/>
      <c r="CF97" s="396"/>
      <c r="CG97" s="394"/>
      <c r="CH97" s="394"/>
      <c r="CI97" s="394"/>
      <c r="CJ97" s="395"/>
      <c r="CK97" s="393"/>
      <c r="CL97" s="390"/>
      <c r="CM97" s="396"/>
      <c r="CN97" s="394"/>
      <c r="CO97" s="394"/>
      <c r="CP97" s="394"/>
      <c r="CQ97" s="394"/>
      <c r="CR97" s="394"/>
      <c r="CS97" s="394"/>
      <c r="CT97" s="394"/>
      <c r="CU97" s="394"/>
      <c r="CV97" s="395"/>
      <c r="CW97" s="378"/>
      <c r="CX97" s="378"/>
      <c r="CY97" s="396"/>
      <c r="CZ97" s="394"/>
      <c r="DA97" s="394"/>
      <c r="DB97" s="394"/>
      <c r="DC97" s="394"/>
      <c r="DD97" s="394"/>
      <c r="DE97" s="394"/>
      <c r="DF97" s="394"/>
      <c r="DG97" s="394"/>
      <c r="DH97" s="395"/>
      <c r="DI97" s="443"/>
      <c r="DJ97" s="443"/>
      <c r="DK97" s="399"/>
      <c r="DL97" s="399"/>
      <c r="DM97" s="399"/>
      <c r="DN97" s="399"/>
      <c r="DO97" s="399"/>
      <c r="DP97" s="399"/>
      <c r="DQ97" s="494"/>
      <c r="DR97" s="396"/>
      <c r="DS97" s="394"/>
      <c r="DT97" s="394"/>
      <c r="DU97" s="394"/>
      <c r="DV97" s="395"/>
      <c r="DW97" s="496"/>
      <c r="DX97" s="396"/>
      <c r="DY97" s="394"/>
      <c r="DZ97" s="394"/>
      <c r="EA97" s="394"/>
      <c r="EB97" s="395"/>
      <c r="EC97" s="496"/>
      <c r="ED97" s="499"/>
    </row>
    <row r="98" spans="2:134" ht="12.6" customHeight="1" x14ac:dyDescent="0.2">
      <c r="B98" s="579"/>
      <c r="C98" s="606"/>
      <c r="D98" s="606"/>
      <c r="E98" s="606"/>
      <c r="F98" s="601"/>
      <c r="G98" s="581"/>
      <c r="H98" s="602"/>
      <c r="I98" s="602"/>
      <c r="J98" s="603"/>
      <c r="K98" s="601"/>
      <c r="L98" s="584"/>
      <c r="M98" s="607"/>
      <c r="N98" s="584"/>
      <c r="O98" s="584"/>
      <c r="P98" s="584"/>
      <c r="Q98" s="587"/>
      <c r="R98" s="588"/>
      <c r="S98" s="584"/>
      <c r="T98" s="590"/>
      <c r="U98" s="587"/>
      <c r="V98" s="588"/>
      <c r="W98" s="584"/>
      <c r="X98" s="591" t="s">
        <v>157</v>
      </c>
      <c r="Y98" s="592" t="s">
        <v>152</v>
      </c>
      <c r="Z98" s="593">
        <f>VLOOKUP($X98,vstupy!$B$18:$F$31,MATCH($Y98,vstupy!$B$17:$F$17,0),0)</f>
        <v>0</v>
      </c>
      <c r="AA98" s="594" t="s">
        <v>158</v>
      </c>
      <c r="AB98" s="593">
        <f>VLOOKUP($AA98,vstupy!$B$34:$C$36,2,FALSE)</f>
        <v>0</v>
      </c>
      <c r="AC98" s="593">
        <f t="shared" si="1271"/>
        <v>0</v>
      </c>
      <c r="AD98" s="605"/>
      <c r="AE98" s="476"/>
      <c r="AF98" s="396"/>
      <c r="AG98" s="450"/>
      <c r="AH98" s="450"/>
      <c r="AI98" s="450"/>
      <c r="AJ98" s="450"/>
      <c r="AK98" s="450"/>
      <c r="AL98" s="450"/>
      <c r="AM98" s="452"/>
      <c r="AN98" s="450"/>
      <c r="AO98" s="472"/>
      <c r="AP98" s="396"/>
      <c r="AQ98" s="394"/>
      <c r="AR98" s="394"/>
      <c r="AS98" s="394"/>
      <c r="AT98" s="394"/>
      <c r="AU98" s="394"/>
      <c r="AV98" s="394"/>
      <c r="AW98" s="394"/>
      <c r="AX98" s="394"/>
      <c r="AY98" s="394"/>
      <c r="AZ98" s="394"/>
      <c r="BA98" s="394"/>
      <c r="BB98" s="394"/>
      <c r="BC98" s="394"/>
      <c r="BD98" s="394"/>
      <c r="BE98" s="394"/>
      <c r="BF98" s="394"/>
      <c r="BG98" s="394"/>
      <c r="BH98" s="394"/>
      <c r="BI98" s="432"/>
      <c r="BJ98" s="378"/>
      <c r="BK98" s="396"/>
      <c r="BL98" s="394"/>
      <c r="BM98" s="394"/>
      <c r="BN98" s="394"/>
      <c r="BO98" s="394"/>
      <c r="BP98" s="394"/>
      <c r="BQ98" s="394"/>
      <c r="BR98" s="394"/>
      <c r="BS98" s="394"/>
      <c r="BT98" s="395"/>
      <c r="BU98" s="396"/>
      <c r="BV98" s="394"/>
      <c r="BW98" s="394"/>
      <c r="BX98" s="394"/>
      <c r="BY98" s="394"/>
      <c r="BZ98" s="394"/>
      <c r="CA98" s="394"/>
      <c r="CB98" s="394"/>
      <c r="CC98" s="394"/>
      <c r="CD98" s="395"/>
      <c r="CE98" s="392"/>
      <c r="CF98" s="396"/>
      <c r="CG98" s="394"/>
      <c r="CH98" s="394"/>
      <c r="CI98" s="394"/>
      <c r="CJ98" s="395"/>
      <c r="CK98" s="393"/>
      <c r="CL98" s="391"/>
      <c r="CM98" s="396"/>
      <c r="CN98" s="394"/>
      <c r="CO98" s="394"/>
      <c r="CP98" s="394"/>
      <c r="CQ98" s="394"/>
      <c r="CR98" s="394"/>
      <c r="CS98" s="394"/>
      <c r="CT98" s="394"/>
      <c r="CU98" s="394"/>
      <c r="CV98" s="395"/>
      <c r="CW98" s="378"/>
      <c r="CX98" s="378"/>
      <c r="CY98" s="396"/>
      <c r="CZ98" s="394"/>
      <c r="DA98" s="394"/>
      <c r="DB98" s="394"/>
      <c r="DC98" s="394"/>
      <c r="DD98" s="394"/>
      <c r="DE98" s="394"/>
      <c r="DF98" s="394"/>
      <c r="DG98" s="394"/>
      <c r="DH98" s="395"/>
      <c r="DI98" s="443"/>
      <c r="DJ98" s="443"/>
      <c r="DK98" s="399"/>
      <c r="DL98" s="399"/>
      <c r="DM98" s="399"/>
      <c r="DN98" s="399"/>
      <c r="DO98" s="399"/>
      <c r="DP98" s="399"/>
      <c r="DQ98" s="494"/>
      <c r="DR98" s="396"/>
      <c r="DS98" s="394"/>
      <c r="DT98" s="394"/>
      <c r="DU98" s="394"/>
      <c r="DV98" s="395"/>
      <c r="DW98" s="496"/>
      <c r="DX98" s="396"/>
      <c r="DY98" s="394"/>
      <c r="DZ98" s="394"/>
      <c r="EA98" s="394"/>
      <c r="EB98" s="395"/>
      <c r="EC98" s="496"/>
      <c r="ED98" s="499"/>
    </row>
    <row r="99" spans="2:134" ht="12.6" customHeight="1" x14ac:dyDescent="0.2">
      <c r="B99" s="464">
        <f t="shared" ref="B99" si="1679">B96+1</f>
        <v>31</v>
      </c>
      <c r="C99" s="465"/>
      <c r="D99" s="465"/>
      <c r="E99" s="465"/>
      <c r="F99" s="405" t="s">
        <v>212</v>
      </c>
      <c r="G99" s="461"/>
      <c r="H99" s="386" t="str">
        <f t="shared" ref="H99" si="1680">IF($F99="3e)  Skoršia transpozícia  - zavedenie transpozície pred termínom ktorý určuje smernica EÚ. "," ","")</f>
        <v/>
      </c>
      <c r="I99" s="386" t="str">
        <f t="shared" ref="I99" si="1681">IF($F99="3e)  Skoršia transpozícia  - zavedenie transpozície pred termínom ktorý určuje smernica EÚ. ",$H99,"NA")</f>
        <v>NA</v>
      </c>
      <c r="J99" s="408">
        <f>IF(I99&gt;12,1,I99/12)</f>
        <v>1</v>
      </c>
      <c r="K99" s="405"/>
      <c r="L99" s="415"/>
      <c r="M99" s="462">
        <f>IF(L99="N",0,L99)</f>
        <v>0</v>
      </c>
      <c r="N99" s="415" t="s">
        <v>212</v>
      </c>
      <c r="O99" s="415"/>
      <c r="P99" s="415"/>
      <c r="Q99" s="420" t="s">
        <v>36</v>
      </c>
      <c r="R99" s="413">
        <f>VLOOKUP(Q99,vstupy!$B$3:$C$15,2,FALSE)</f>
        <v>0</v>
      </c>
      <c r="S99" s="415"/>
      <c r="T99" s="416"/>
      <c r="U99" s="420" t="s">
        <v>36</v>
      </c>
      <c r="V99" s="413">
        <f>VLOOKUP(U99,vstupy!$B$3:$C$15,2,FALSE)</f>
        <v>0</v>
      </c>
      <c r="W99" s="415"/>
      <c r="X99" s="194" t="s">
        <v>157</v>
      </c>
      <c r="Y99" s="208" t="s">
        <v>152</v>
      </c>
      <c r="Z99" s="205">
        <f>VLOOKUP($X99,vstupy!$B$18:$F$31,MATCH($Y99,vstupy!$B$17:$F$17,0),0)</f>
        <v>0</v>
      </c>
      <c r="AA99" s="133" t="s">
        <v>158</v>
      </c>
      <c r="AB99" s="205">
        <f>VLOOKUP($AA99,vstupy!$B$34:$C$36,2,FALSE)</f>
        <v>0</v>
      </c>
      <c r="AC99" s="205">
        <f t="shared" si="1271"/>
        <v>0</v>
      </c>
      <c r="AD99" s="453" t="s">
        <v>36</v>
      </c>
      <c r="AE99" s="474">
        <f>VLOOKUP(AD99,vstupy!$B$3:$C$15,2,FALSE)</f>
        <v>0</v>
      </c>
      <c r="AF99" s="473" t="str">
        <f>IFERROR(IF(M99=0,"N",O99/L99*J99),0)</f>
        <v>N</v>
      </c>
      <c r="AG99" s="452">
        <f>O99*J99</f>
        <v>0</v>
      </c>
      <c r="AH99" s="456">
        <f t="shared" ref="AH99" si="1682">P99*R99*J99</f>
        <v>0</v>
      </c>
      <c r="AI99" s="452">
        <f t="shared" ref="AI99" si="1683">IFERROR(AH99*M99,0)</f>
        <v>0</v>
      </c>
      <c r="AJ99" s="456" t="str">
        <f t="shared" si="1393"/>
        <v>N</v>
      </c>
      <c r="AK99" s="452">
        <f t="shared" ref="AK99" si="1684">S99*J99</f>
        <v>0</v>
      </c>
      <c r="AL99" s="452">
        <f>T99*V99*J99</f>
        <v>0</v>
      </c>
      <c r="AM99" s="466">
        <f t="shared" ref="AM99" si="1685">IFERROR(AL99*M99,0)</f>
        <v>0</v>
      </c>
      <c r="AN99" s="452">
        <f t="shared" ref="AN99" si="1686">IF(W99&gt;0,IF(AE99&gt;0,($G$5/160)*(W99/60)*AE99*J99,0),IF(AE99&gt;0,($G$5/160)*((AC99+AC100+AC101)/60)*AE99*J99,0))</f>
        <v>0</v>
      </c>
      <c r="AO99" s="471">
        <f>IFERROR(AN99*M99,0)</f>
        <v>0</v>
      </c>
      <c r="AP99" s="396">
        <f t="shared" ref="AP99" si="1687">IF($N99="In (zvyšuje náklady)",AF99,0)</f>
        <v>0</v>
      </c>
      <c r="AQ99" s="394">
        <f t="shared" ref="AQ99" si="1688">IF($N99="In (zvyšuje náklady)",AG99,0)</f>
        <v>0</v>
      </c>
      <c r="AR99" s="394">
        <f t="shared" ref="AR99" si="1689">IF($N99="In (zvyšuje náklady)",AH99,0)</f>
        <v>0</v>
      </c>
      <c r="AS99" s="394">
        <f t="shared" ref="AS99" si="1690">IF($N99="In (zvyšuje náklady)",AI99,0)</f>
        <v>0</v>
      </c>
      <c r="AT99" s="394">
        <f t="shared" ref="AT99" si="1691">IF($N99="In (zvyšuje náklady)",AJ99,0)</f>
        <v>0</v>
      </c>
      <c r="AU99" s="394">
        <f t="shared" ref="AU99" si="1692">IF($N99="In (zvyšuje náklady)",AK99,0)</f>
        <v>0</v>
      </c>
      <c r="AV99" s="394">
        <f t="shared" ref="AV99" si="1693">IF($N99="In (zvyšuje náklady)",AL99,0)</f>
        <v>0</v>
      </c>
      <c r="AW99" s="394">
        <f t="shared" ref="AW99" si="1694">IF($N99="In (zvyšuje náklady)",AM99,0)</f>
        <v>0</v>
      </c>
      <c r="AX99" s="394">
        <f t="shared" ref="AX99" si="1695">IF($N99="In (zvyšuje náklady)",AN99,0)</f>
        <v>0</v>
      </c>
      <c r="AY99" s="394">
        <f t="shared" ref="AY99" si="1696">IF($N99="In (zvyšuje náklady)",AO99,0)</f>
        <v>0</v>
      </c>
      <c r="AZ99" s="394" t="str">
        <f t="shared" ref="AZ99" si="1697">IF($N99="Out (znižuje náklady)",AF99,"0")</f>
        <v>0</v>
      </c>
      <c r="BA99" s="394" t="str">
        <f t="shared" ref="BA99" si="1698">IF($N99="Out (znižuje náklady)",AG99,"0")</f>
        <v>0</v>
      </c>
      <c r="BB99" s="394" t="str">
        <f t="shared" ref="BB99" si="1699">IF($N99="Out (znižuje náklady)",AH99,"0")</f>
        <v>0</v>
      </c>
      <c r="BC99" s="394" t="str">
        <f t="shared" ref="BC99" si="1700">IF($N99="Out (znižuje náklady)",AI99,"0")</f>
        <v>0</v>
      </c>
      <c r="BD99" s="394" t="str">
        <f t="shared" ref="BD99" si="1701">IF($N99="Out (znižuje náklady)",AJ99,"0")</f>
        <v>0</v>
      </c>
      <c r="BE99" s="394" t="str">
        <f t="shared" ref="BE99" si="1702">IF($N99="Out (znižuje náklady)",AK99,"0")</f>
        <v>0</v>
      </c>
      <c r="BF99" s="394" t="str">
        <f t="shared" ref="BF99" si="1703">IF($N99="Out (znižuje náklady)",AL99,"0")</f>
        <v>0</v>
      </c>
      <c r="BG99" s="394" t="str">
        <f t="shared" ref="BG99" si="1704">IF($N99="Out (znižuje náklady)",AM99,"0")</f>
        <v>0</v>
      </c>
      <c r="BH99" s="394" t="str">
        <f t="shared" ref="BH99" si="1705">IF($N99="Out (znižuje náklady)",AN99,"0")</f>
        <v>0</v>
      </c>
      <c r="BI99" s="432" t="str">
        <f t="shared" ref="BI99" si="1706">IF($N99="Out (znižuje náklady)",AO99,"0")</f>
        <v>0</v>
      </c>
      <c r="BJ99" s="378">
        <f>IF(F99=vstupy!$B$47,0,1)</f>
        <v>1</v>
      </c>
      <c r="BK99" s="396">
        <f t="shared" ref="BK99" si="1707">$BJ99*AP99</f>
        <v>0</v>
      </c>
      <c r="BL99" s="394">
        <f t="shared" ref="BL99" si="1708">$BJ99*AQ99</f>
        <v>0</v>
      </c>
      <c r="BM99" s="394">
        <f t="shared" ref="BM99" si="1709">$BJ99*AR99</f>
        <v>0</v>
      </c>
      <c r="BN99" s="394">
        <f t="shared" ref="BN99" si="1710">$BJ99*AS99</f>
        <v>0</v>
      </c>
      <c r="BO99" s="394">
        <f t="shared" ref="BO99" si="1711">$BJ99*AT99</f>
        <v>0</v>
      </c>
      <c r="BP99" s="394">
        <f t="shared" ref="BP99" si="1712">$BJ99*AU99</f>
        <v>0</v>
      </c>
      <c r="BQ99" s="394">
        <f t="shared" ref="BQ99" si="1713">$BJ99*AV99</f>
        <v>0</v>
      </c>
      <c r="BR99" s="394">
        <f t="shared" ref="BR99" si="1714">$BJ99*AW99</f>
        <v>0</v>
      </c>
      <c r="BS99" s="394">
        <f t="shared" ref="BS99" si="1715">$BJ99*AX99</f>
        <v>0</v>
      </c>
      <c r="BT99" s="395">
        <f t="shared" ref="BT99" si="1716">$BJ99*AY99</f>
        <v>0</v>
      </c>
      <c r="BU99" s="396">
        <f t="shared" ref="BU99" si="1717">$BJ99*AZ99</f>
        <v>0</v>
      </c>
      <c r="BV99" s="394">
        <f t="shared" ref="BV99" si="1718">$BJ99*BA99</f>
        <v>0</v>
      </c>
      <c r="BW99" s="394">
        <f t="shared" ref="BW99" si="1719">$BJ99*BB99</f>
        <v>0</v>
      </c>
      <c r="BX99" s="394">
        <f t="shared" ref="BX99" si="1720">$BJ99*BC99</f>
        <v>0</v>
      </c>
      <c r="BY99" s="394">
        <f t="shared" ref="BY99" si="1721">$BJ99*BD99</f>
        <v>0</v>
      </c>
      <c r="BZ99" s="394">
        <f t="shared" ref="BZ99" si="1722">$BJ99*BE99</f>
        <v>0</v>
      </c>
      <c r="CA99" s="394">
        <f t="shared" ref="CA99" si="1723">$BJ99*BF99</f>
        <v>0</v>
      </c>
      <c r="CB99" s="394">
        <f t="shared" ref="CB99" si="1724">$BJ99*BG99</f>
        <v>0</v>
      </c>
      <c r="CC99" s="394">
        <f t="shared" ref="CC99" si="1725">$BJ99*BH99</f>
        <v>0</v>
      </c>
      <c r="CD99" s="395">
        <f t="shared" ref="CD99" si="1726">$BJ99*BI99</f>
        <v>0</v>
      </c>
      <c r="CE99" s="392">
        <f>IF(N99="Nemení sa",1,0)</f>
        <v>0</v>
      </c>
      <c r="CF99" s="396">
        <f>AG99*$CE99</f>
        <v>0</v>
      </c>
      <c r="CG99" s="394">
        <f>AI99*$CE99</f>
        <v>0</v>
      </c>
      <c r="CH99" s="394">
        <f>AK99*$CE99</f>
        <v>0</v>
      </c>
      <c r="CI99" s="394">
        <f>AM99*$CE99</f>
        <v>0</v>
      </c>
      <c r="CJ99" s="395">
        <f>AO99*$CE99</f>
        <v>0</v>
      </c>
      <c r="CK99" s="393">
        <f t="shared" ref="CK99" si="1727">SUM(CF99:CJ101)</f>
        <v>0</v>
      </c>
      <c r="CL99" s="389">
        <f>IF(F99=vstupy!B$42,"1",0)</f>
        <v>0</v>
      </c>
      <c r="CM99" s="396">
        <f t="shared" ref="CM99:CV99" si="1728">IF($CL99="1",AP99,0)</f>
        <v>0</v>
      </c>
      <c r="CN99" s="394">
        <f t="shared" si="1728"/>
        <v>0</v>
      </c>
      <c r="CO99" s="394">
        <f t="shared" si="1728"/>
        <v>0</v>
      </c>
      <c r="CP99" s="394">
        <f t="shared" si="1728"/>
        <v>0</v>
      </c>
      <c r="CQ99" s="394">
        <f t="shared" si="1728"/>
        <v>0</v>
      </c>
      <c r="CR99" s="394">
        <f t="shared" si="1728"/>
        <v>0</v>
      </c>
      <c r="CS99" s="394">
        <f t="shared" si="1728"/>
        <v>0</v>
      </c>
      <c r="CT99" s="394">
        <f t="shared" si="1728"/>
        <v>0</v>
      </c>
      <c r="CU99" s="394">
        <f t="shared" si="1728"/>
        <v>0</v>
      </c>
      <c r="CV99" s="395">
        <f t="shared" si="1728"/>
        <v>0</v>
      </c>
      <c r="CW99" s="378">
        <f>CP99+CT99+CV99</f>
        <v>0</v>
      </c>
      <c r="CX99" s="378">
        <f t="shared" ref="CX99" si="1729">CN99+CR99</f>
        <v>0</v>
      </c>
      <c r="CY99" s="396">
        <f t="shared" ref="CY99:DH99" si="1730">IF($CL99="1",AZ99,0)</f>
        <v>0</v>
      </c>
      <c r="CZ99" s="394">
        <f t="shared" si="1730"/>
        <v>0</v>
      </c>
      <c r="DA99" s="394">
        <f t="shared" si="1730"/>
        <v>0</v>
      </c>
      <c r="DB99" s="394">
        <f t="shared" si="1730"/>
        <v>0</v>
      </c>
      <c r="DC99" s="394">
        <f t="shared" si="1730"/>
        <v>0</v>
      </c>
      <c r="DD99" s="394">
        <f t="shared" si="1730"/>
        <v>0</v>
      </c>
      <c r="DE99" s="394">
        <f t="shared" si="1730"/>
        <v>0</v>
      </c>
      <c r="DF99" s="394">
        <f t="shared" si="1730"/>
        <v>0</v>
      </c>
      <c r="DG99" s="394">
        <f t="shared" si="1730"/>
        <v>0</v>
      </c>
      <c r="DH99" s="395">
        <f t="shared" si="1730"/>
        <v>0</v>
      </c>
      <c r="DI99" s="443">
        <f>DB99+DF99+DH99</f>
        <v>0</v>
      </c>
      <c r="DJ99" s="443">
        <f t="shared" ref="DJ99" si="1731">CZ99+DD99</f>
        <v>0</v>
      </c>
      <c r="DK99" s="399">
        <f>IF(CE99=0,1,0)</f>
        <v>1</v>
      </c>
      <c r="DL99" s="399">
        <f>IFERROR(IF($AF99="N",AH99+AJ99+AL99+AN99,AF99+AH99+AJ99+AL99+AN99),0)*$DK99</f>
        <v>0</v>
      </c>
      <c r="DM99" s="399">
        <f>(AG99+AI99+AK99+AM99+AO99)*$DK99</f>
        <v>0</v>
      </c>
      <c r="DN99" s="399">
        <f>AS99+AW99+AY99-CW99</f>
        <v>0</v>
      </c>
      <c r="DO99" s="399">
        <f>BC99+BG99+BI99-DI99</f>
        <v>0</v>
      </c>
      <c r="DP99" s="399">
        <f>DN99+DO99</f>
        <v>0</v>
      </c>
      <c r="DQ99" s="494" t="str">
        <f>IF(OR(F99=vstupy!B$40,F99=vstupy!B$41,F99=vstupy!B$42,),"0","1")</f>
        <v>0</v>
      </c>
      <c r="DR99" s="396">
        <f>IF($DQ99="1",AQ99,"0")+CF99</f>
        <v>0</v>
      </c>
      <c r="DS99" s="394">
        <f>IF($DQ99="1",AS99,"0")+CG99</f>
        <v>0</v>
      </c>
      <c r="DT99" s="394">
        <f>IF($DQ99="1",AU99,"0")+CH99</f>
        <v>0</v>
      </c>
      <c r="DU99" s="394">
        <f>IF($DQ99="1",AW99,"0")+CI99</f>
        <v>0</v>
      </c>
      <c r="DV99" s="395">
        <f>IF($DQ99="1",AY99,"0")+CJ99</f>
        <v>0</v>
      </c>
      <c r="DW99" s="496">
        <f t="shared" ref="DW99" si="1732">SUM(DR99:DV101)</f>
        <v>0</v>
      </c>
      <c r="DX99" s="396" t="str">
        <f t="shared" ref="DX99" si="1733">IF($DQ99="1",BA99,"0")</f>
        <v>0</v>
      </c>
      <c r="DY99" s="394" t="str">
        <f t="shared" ref="DY99" si="1734">IF($DQ99="1",BC99,"0")</f>
        <v>0</v>
      </c>
      <c r="DZ99" s="394" t="str">
        <f t="shared" ref="DZ99" si="1735">IF($DQ99="1",BE99,"0")</f>
        <v>0</v>
      </c>
      <c r="EA99" s="394" t="str">
        <f>IF($DQ99="1",BG99,"0")</f>
        <v>0</v>
      </c>
      <c r="EB99" s="395" t="str">
        <f>IF($DQ99="1",BI99,"0")</f>
        <v>0</v>
      </c>
      <c r="EC99" s="496">
        <f t="shared" ref="EC99" si="1736">SUM(DX99:EB101)</f>
        <v>0</v>
      </c>
      <c r="ED99" s="499">
        <f>EC99+DW99</f>
        <v>0</v>
      </c>
    </row>
    <row r="100" spans="2:134" ht="12.6" customHeight="1" x14ac:dyDescent="0.2">
      <c r="B100" s="464"/>
      <c r="C100" s="465"/>
      <c r="D100" s="465"/>
      <c r="E100" s="465"/>
      <c r="F100" s="406"/>
      <c r="G100" s="461"/>
      <c r="H100" s="387"/>
      <c r="I100" s="387"/>
      <c r="J100" s="409"/>
      <c r="K100" s="406"/>
      <c r="L100" s="415"/>
      <c r="M100" s="462"/>
      <c r="N100" s="415"/>
      <c r="O100" s="415"/>
      <c r="P100" s="415"/>
      <c r="Q100" s="420"/>
      <c r="R100" s="413"/>
      <c r="S100" s="415"/>
      <c r="T100" s="416"/>
      <c r="U100" s="420"/>
      <c r="V100" s="413"/>
      <c r="W100" s="415"/>
      <c r="X100" s="194" t="s">
        <v>157</v>
      </c>
      <c r="Y100" s="208" t="s">
        <v>152</v>
      </c>
      <c r="Z100" s="205">
        <f>VLOOKUP($X100,vstupy!$B$18:$F$31,MATCH($Y100,vstupy!$B$17:$F$17,0),0)</f>
        <v>0</v>
      </c>
      <c r="AA100" s="133" t="s">
        <v>158</v>
      </c>
      <c r="AB100" s="205">
        <f>VLOOKUP($AA100,vstupy!$B$34:$C$36,2,FALSE)</f>
        <v>0</v>
      </c>
      <c r="AC100" s="205">
        <f t="shared" si="1271"/>
        <v>0</v>
      </c>
      <c r="AD100" s="454"/>
      <c r="AE100" s="475"/>
      <c r="AF100" s="396"/>
      <c r="AG100" s="450"/>
      <c r="AH100" s="450"/>
      <c r="AI100" s="450"/>
      <c r="AJ100" s="450"/>
      <c r="AK100" s="450"/>
      <c r="AL100" s="450"/>
      <c r="AM100" s="470"/>
      <c r="AN100" s="450"/>
      <c r="AO100" s="472"/>
      <c r="AP100" s="396"/>
      <c r="AQ100" s="394"/>
      <c r="AR100" s="394"/>
      <c r="AS100" s="394"/>
      <c r="AT100" s="394"/>
      <c r="AU100" s="394"/>
      <c r="AV100" s="394"/>
      <c r="AW100" s="394"/>
      <c r="AX100" s="394"/>
      <c r="AY100" s="394"/>
      <c r="AZ100" s="394"/>
      <c r="BA100" s="394"/>
      <c r="BB100" s="394"/>
      <c r="BC100" s="394"/>
      <c r="BD100" s="394"/>
      <c r="BE100" s="394"/>
      <c r="BF100" s="394"/>
      <c r="BG100" s="394"/>
      <c r="BH100" s="394"/>
      <c r="BI100" s="432"/>
      <c r="BJ100" s="378"/>
      <c r="BK100" s="396"/>
      <c r="BL100" s="394"/>
      <c r="BM100" s="394"/>
      <c r="BN100" s="394"/>
      <c r="BO100" s="394"/>
      <c r="BP100" s="394"/>
      <c r="BQ100" s="394"/>
      <c r="BR100" s="394"/>
      <c r="BS100" s="394"/>
      <c r="BT100" s="395"/>
      <c r="BU100" s="396"/>
      <c r="BV100" s="394"/>
      <c r="BW100" s="394"/>
      <c r="BX100" s="394"/>
      <c r="BY100" s="394"/>
      <c r="BZ100" s="394"/>
      <c r="CA100" s="394"/>
      <c r="CB100" s="394"/>
      <c r="CC100" s="394"/>
      <c r="CD100" s="395"/>
      <c r="CE100" s="392"/>
      <c r="CF100" s="396"/>
      <c r="CG100" s="394"/>
      <c r="CH100" s="394"/>
      <c r="CI100" s="394"/>
      <c r="CJ100" s="395"/>
      <c r="CK100" s="393"/>
      <c r="CL100" s="390"/>
      <c r="CM100" s="396"/>
      <c r="CN100" s="394"/>
      <c r="CO100" s="394"/>
      <c r="CP100" s="394"/>
      <c r="CQ100" s="394"/>
      <c r="CR100" s="394"/>
      <c r="CS100" s="394"/>
      <c r="CT100" s="394"/>
      <c r="CU100" s="394"/>
      <c r="CV100" s="395"/>
      <c r="CW100" s="378"/>
      <c r="CX100" s="378"/>
      <c r="CY100" s="396"/>
      <c r="CZ100" s="394"/>
      <c r="DA100" s="394"/>
      <c r="DB100" s="394"/>
      <c r="DC100" s="394"/>
      <c r="DD100" s="394"/>
      <c r="DE100" s="394"/>
      <c r="DF100" s="394"/>
      <c r="DG100" s="394"/>
      <c r="DH100" s="395"/>
      <c r="DI100" s="443"/>
      <c r="DJ100" s="443"/>
      <c r="DK100" s="399"/>
      <c r="DL100" s="399"/>
      <c r="DM100" s="399"/>
      <c r="DN100" s="399"/>
      <c r="DO100" s="399"/>
      <c r="DP100" s="399"/>
      <c r="DQ100" s="494"/>
      <c r="DR100" s="396"/>
      <c r="DS100" s="394"/>
      <c r="DT100" s="394"/>
      <c r="DU100" s="394"/>
      <c r="DV100" s="395"/>
      <c r="DW100" s="496"/>
      <c r="DX100" s="396"/>
      <c r="DY100" s="394"/>
      <c r="DZ100" s="394"/>
      <c r="EA100" s="394"/>
      <c r="EB100" s="395"/>
      <c r="EC100" s="496"/>
      <c r="ED100" s="499"/>
    </row>
    <row r="101" spans="2:134" ht="12.6" customHeight="1" x14ac:dyDescent="0.2">
      <c r="B101" s="464"/>
      <c r="C101" s="465"/>
      <c r="D101" s="465"/>
      <c r="E101" s="465"/>
      <c r="F101" s="407"/>
      <c r="G101" s="461"/>
      <c r="H101" s="388"/>
      <c r="I101" s="388"/>
      <c r="J101" s="410"/>
      <c r="K101" s="407"/>
      <c r="L101" s="415"/>
      <c r="M101" s="462"/>
      <c r="N101" s="415"/>
      <c r="O101" s="415"/>
      <c r="P101" s="415"/>
      <c r="Q101" s="420"/>
      <c r="R101" s="413"/>
      <c r="S101" s="415"/>
      <c r="T101" s="416"/>
      <c r="U101" s="420"/>
      <c r="V101" s="413"/>
      <c r="W101" s="415"/>
      <c r="X101" s="194" t="s">
        <v>157</v>
      </c>
      <c r="Y101" s="208" t="s">
        <v>152</v>
      </c>
      <c r="Z101" s="205">
        <f>VLOOKUP($X101,vstupy!$B$18:$F$31,MATCH($Y101,vstupy!$B$17:$F$17,0),0)</f>
        <v>0</v>
      </c>
      <c r="AA101" s="133" t="s">
        <v>158</v>
      </c>
      <c r="AB101" s="205">
        <f>VLOOKUP($AA101,vstupy!$B$34:$C$36,2,FALSE)</f>
        <v>0</v>
      </c>
      <c r="AC101" s="205">
        <f t="shared" si="1271"/>
        <v>0</v>
      </c>
      <c r="AD101" s="455"/>
      <c r="AE101" s="476"/>
      <c r="AF101" s="479"/>
      <c r="AG101" s="466"/>
      <c r="AH101" s="466"/>
      <c r="AI101" s="450"/>
      <c r="AJ101" s="466"/>
      <c r="AK101" s="466"/>
      <c r="AL101" s="466"/>
      <c r="AM101" s="452"/>
      <c r="AN101" s="450"/>
      <c r="AO101" s="480"/>
      <c r="AP101" s="396"/>
      <c r="AQ101" s="394"/>
      <c r="AR101" s="394"/>
      <c r="AS101" s="394"/>
      <c r="AT101" s="394"/>
      <c r="AU101" s="394"/>
      <c r="AV101" s="394"/>
      <c r="AW101" s="394"/>
      <c r="AX101" s="394"/>
      <c r="AY101" s="394"/>
      <c r="AZ101" s="394"/>
      <c r="BA101" s="394"/>
      <c r="BB101" s="394"/>
      <c r="BC101" s="394"/>
      <c r="BD101" s="394"/>
      <c r="BE101" s="394"/>
      <c r="BF101" s="394"/>
      <c r="BG101" s="394"/>
      <c r="BH101" s="394"/>
      <c r="BI101" s="432"/>
      <c r="BJ101" s="378"/>
      <c r="BK101" s="396"/>
      <c r="BL101" s="394"/>
      <c r="BM101" s="394"/>
      <c r="BN101" s="394"/>
      <c r="BO101" s="394"/>
      <c r="BP101" s="394"/>
      <c r="BQ101" s="394"/>
      <c r="BR101" s="394"/>
      <c r="BS101" s="394"/>
      <c r="BT101" s="395"/>
      <c r="BU101" s="396"/>
      <c r="BV101" s="394"/>
      <c r="BW101" s="394"/>
      <c r="BX101" s="394"/>
      <c r="BY101" s="394"/>
      <c r="BZ101" s="394"/>
      <c r="CA101" s="394"/>
      <c r="CB101" s="394"/>
      <c r="CC101" s="394"/>
      <c r="CD101" s="395"/>
      <c r="CE101" s="392"/>
      <c r="CF101" s="396"/>
      <c r="CG101" s="394"/>
      <c r="CH101" s="394"/>
      <c r="CI101" s="394"/>
      <c r="CJ101" s="395"/>
      <c r="CK101" s="393"/>
      <c r="CL101" s="391"/>
      <c r="CM101" s="396"/>
      <c r="CN101" s="394"/>
      <c r="CO101" s="394"/>
      <c r="CP101" s="394"/>
      <c r="CQ101" s="394"/>
      <c r="CR101" s="394"/>
      <c r="CS101" s="394"/>
      <c r="CT101" s="394"/>
      <c r="CU101" s="394"/>
      <c r="CV101" s="395"/>
      <c r="CW101" s="378"/>
      <c r="CX101" s="378"/>
      <c r="CY101" s="396"/>
      <c r="CZ101" s="394"/>
      <c r="DA101" s="394"/>
      <c r="DB101" s="394"/>
      <c r="DC101" s="394"/>
      <c r="DD101" s="394"/>
      <c r="DE101" s="394"/>
      <c r="DF101" s="394"/>
      <c r="DG101" s="394"/>
      <c r="DH101" s="395"/>
      <c r="DI101" s="443"/>
      <c r="DJ101" s="443"/>
      <c r="DK101" s="399"/>
      <c r="DL101" s="399"/>
      <c r="DM101" s="399"/>
      <c r="DN101" s="399"/>
      <c r="DO101" s="399"/>
      <c r="DP101" s="399"/>
      <c r="DQ101" s="494"/>
      <c r="DR101" s="396"/>
      <c r="DS101" s="394"/>
      <c r="DT101" s="394"/>
      <c r="DU101" s="394"/>
      <c r="DV101" s="395"/>
      <c r="DW101" s="496"/>
      <c r="DX101" s="396"/>
      <c r="DY101" s="394"/>
      <c r="DZ101" s="394"/>
      <c r="EA101" s="394"/>
      <c r="EB101" s="395"/>
      <c r="EC101" s="496"/>
      <c r="ED101" s="499"/>
    </row>
    <row r="102" spans="2:134" ht="12.6" customHeight="1" x14ac:dyDescent="0.2">
      <c r="B102" s="579">
        <f t="shared" ref="B102" si="1737">B99+1</f>
        <v>32</v>
      </c>
      <c r="C102" s="606"/>
      <c r="D102" s="606"/>
      <c r="E102" s="606"/>
      <c r="F102" s="580" t="s">
        <v>212</v>
      </c>
      <c r="G102" s="581"/>
      <c r="H102" s="582" t="str">
        <f t="shared" ref="H102" si="1738">IF($F102="3e)  Skoršia transpozícia  - zavedenie transpozície pred termínom ktorý určuje smernica EÚ. "," ","")</f>
        <v/>
      </c>
      <c r="I102" s="582" t="str">
        <f t="shared" ref="I102" si="1739">IF($F102="3e)  Skoršia transpozícia  - zavedenie transpozície pred termínom ktorý určuje smernica EÚ. ",$H102,"NA")</f>
        <v>NA</v>
      </c>
      <c r="J102" s="583">
        <f>IF(I102&gt;12,1,I102/12)</f>
        <v>1</v>
      </c>
      <c r="K102" s="580"/>
      <c r="L102" s="584"/>
      <c r="M102" s="607">
        <f>IF(L102="N",0,L102)</f>
        <v>0</v>
      </c>
      <c r="N102" s="584" t="s">
        <v>212</v>
      </c>
      <c r="O102" s="584"/>
      <c r="P102" s="584"/>
      <c r="Q102" s="587" t="s">
        <v>36</v>
      </c>
      <c r="R102" s="588">
        <f>VLOOKUP(Q102,vstupy!$B$3:$C$15,2,FALSE)</f>
        <v>0</v>
      </c>
      <c r="S102" s="584"/>
      <c r="T102" s="590"/>
      <c r="U102" s="587" t="s">
        <v>36</v>
      </c>
      <c r="V102" s="588">
        <f>VLOOKUP(U102,vstupy!$B$3:$C$15,2,FALSE)</f>
        <v>0</v>
      </c>
      <c r="W102" s="584"/>
      <c r="X102" s="591" t="s">
        <v>157</v>
      </c>
      <c r="Y102" s="592" t="s">
        <v>152</v>
      </c>
      <c r="Z102" s="593">
        <f>VLOOKUP($X102,vstupy!$B$18:$F$31,MATCH($Y102,vstupy!$B$17:$F$17,0),0)</f>
        <v>0</v>
      </c>
      <c r="AA102" s="594" t="s">
        <v>158</v>
      </c>
      <c r="AB102" s="593">
        <f>VLOOKUP($AA102,vstupy!$B$34:$C$36,2,FALSE)</f>
        <v>0</v>
      </c>
      <c r="AC102" s="593">
        <f t="shared" si="1271"/>
        <v>0</v>
      </c>
      <c r="AD102" s="595" t="s">
        <v>36</v>
      </c>
      <c r="AE102" s="474">
        <f>VLOOKUP(AD102,vstupy!$B$3:$C$15,2,FALSE)</f>
        <v>0</v>
      </c>
      <c r="AF102" s="473" t="str">
        <f>IFERROR(IF(M102=0,"N",O102/L102*J102),0)</f>
        <v>N</v>
      </c>
      <c r="AG102" s="450">
        <f>O102*J102</f>
        <v>0</v>
      </c>
      <c r="AH102" s="451">
        <f t="shared" ref="AH102" si="1740">P102*R102*J102</f>
        <v>0</v>
      </c>
      <c r="AI102" s="452">
        <f t="shared" ref="AI102" si="1741">IFERROR(AH102*M102,0)</f>
        <v>0</v>
      </c>
      <c r="AJ102" s="451" t="str">
        <f t="shared" si="1393"/>
        <v>N</v>
      </c>
      <c r="AK102" s="450">
        <f t="shared" ref="AK102" si="1742">S102*J102</f>
        <v>0</v>
      </c>
      <c r="AL102" s="450">
        <f>T102*V102*J102</f>
        <v>0</v>
      </c>
      <c r="AM102" s="466">
        <f t="shared" ref="AM102" si="1743">IFERROR(AL102*M102,0)</f>
        <v>0</v>
      </c>
      <c r="AN102" s="452">
        <f t="shared" ref="AN102" si="1744">IF(W102&gt;0,IF(AE102&gt;0,($G$5/160)*(W102/60)*AE102*J102,0),IF(AE102&gt;0,($G$5/160)*((AC102+AC103+AC104)/60)*AE102*J102,0))</f>
        <v>0</v>
      </c>
      <c r="AO102" s="472">
        <f>IFERROR(AN102*M102,0)</f>
        <v>0</v>
      </c>
      <c r="AP102" s="396">
        <f t="shared" ref="AP102" si="1745">IF($N102="In (zvyšuje náklady)",AF102,0)</f>
        <v>0</v>
      </c>
      <c r="AQ102" s="394">
        <f t="shared" ref="AQ102" si="1746">IF($N102="In (zvyšuje náklady)",AG102,0)</f>
        <v>0</v>
      </c>
      <c r="AR102" s="394">
        <f t="shared" ref="AR102" si="1747">IF($N102="In (zvyšuje náklady)",AH102,0)</f>
        <v>0</v>
      </c>
      <c r="AS102" s="394">
        <f t="shared" ref="AS102" si="1748">IF($N102="In (zvyšuje náklady)",AI102,0)</f>
        <v>0</v>
      </c>
      <c r="AT102" s="394">
        <f t="shared" ref="AT102" si="1749">IF($N102="In (zvyšuje náklady)",AJ102,0)</f>
        <v>0</v>
      </c>
      <c r="AU102" s="394">
        <f t="shared" ref="AU102" si="1750">IF($N102="In (zvyšuje náklady)",AK102,0)</f>
        <v>0</v>
      </c>
      <c r="AV102" s="394">
        <f t="shared" ref="AV102" si="1751">IF($N102="In (zvyšuje náklady)",AL102,0)</f>
        <v>0</v>
      </c>
      <c r="AW102" s="394">
        <f t="shared" ref="AW102" si="1752">IF($N102="In (zvyšuje náklady)",AM102,0)</f>
        <v>0</v>
      </c>
      <c r="AX102" s="394">
        <f t="shared" ref="AX102" si="1753">IF($N102="In (zvyšuje náklady)",AN102,0)</f>
        <v>0</v>
      </c>
      <c r="AY102" s="394">
        <f t="shared" ref="AY102" si="1754">IF($N102="In (zvyšuje náklady)",AO102,0)</f>
        <v>0</v>
      </c>
      <c r="AZ102" s="394" t="str">
        <f t="shared" ref="AZ102" si="1755">IF($N102="Out (znižuje náklady)",AF102,"0")</f>
        <v>0</v>
      </c>
      <c r="BA102" s="394" t="str">
        <f t="shared" ref="BA102" si="1756">IF($N102="Out (znižuje náklady)",AG102,"0")</f>
        <v>0</v>
      </c>
      <c r="BB102" s="394" t="str">
        <f t="shared" ref="BB102" si="1757">IF($N102="Out (znižuje náklady)",AH102,"0")</f>
        <v>0</v>
      </c>
      <c r="BC102" s="394" t="str">
        <f t="shared" ref="BC102" si="1758">IF($N102="Out (znižuje náklady)",AI102,"0")</f>
        <v>0</v>
      </c>
      <c r="BD102" s="394" t="str">
        <f t="shared" ref="BD102" si="1759">IF($N102="Out (znižuje náklady)",AJ102,"0")</f>
        <v>0</v>
      </c>
      <c r="BE102" s="394" t="str">
        <f t="shared" ref="BE102" si="1760">IF($N102="Out (znižuje náklady)",AK102,"0")</f>
        <v>0</v>
      </c>
      <c r="BF102" s="394" t="str">
        <f t="shared" ref="BF102" si="1761">IF($N102="Out (znižuje náklady)",AL102,"0")</f>
        <v>0</v>
      </c>
      <c r="BG102" s="394" t="str">
        <f t="shared" ref="BG102" si="1762">IF($N102="Out (znižuje náklady)",AM102,"0")</f>
        <v>0</v>
      </c>
      <c r="BH102" s="394" t="str">
        <f t="shared" ref="BH102" si="1763">IF($N102="Out (znižuje náklady)",AN102,"0")</f>
        <v>0</v>
      </c>
      <c r="BI102" s="432" t="str">
        <f t="shared" ref="BI102" si="1764">IF($N102="Out (znižuje náklady)",AO102,"0")</f>
        <v>0</v>
      </c>
      <c r="BJ102" s="378">
        <f>IF(F102=vstupy!$B$47,0,1)</f>
        <v>1</v>
      </c>
      <c r="BK102" s="396">
        <f t="shared" ref="BK102" si="1765">$BJ102*AP102</f>
        <v>0</v>
      </c>
      <c r="BL102" s="394">
        <f t="shared" ref="BL102" si="1766">$BJ102*AQ102</f>
        <v>0</v>
      </c>
      <c r="BM102" s="394">
        <f t="shared" ref="BM102" si="1767">$BJ102*AR102</f>
        <v>0</v>
      </c>
      <c r="BN102" s="394">
        <f t="shared" ref="BN102" si="1768">$BJ102*AS102</f>
        <v>0</v>
      </c>
      <c r="BO102" s="394">
        <f t="shared" ref="BO102" si="1769">$BJ102*AT102</f>
        <v>0</v>
      </c>
      <c r="BP102" s="394">
        <f t="shared" ref="BP102" si="1770">$BJ102*AU102</f>
        <v>0</v>
      </c>
      <c r="BQ102" s="394">
        <f t="shared" ref="BQ102" si="1771">$BJ102*AV102</f>
        <v>0</v>
      </c>
      <c r="BR102" s="394">
        <f t="shared" ref="BR102" si="1772">$BJ102*AW102</f>
        <v>0</v>
      </c>
      <c r="BS102" s="394">
        <f t="shared" ref="BS102" si="1773">$BJ102*AX102</f>
        <v>0</v>
      </c>
      <c r="BT102" s="395">
        <f t="shared" ref="BT102" si="1774">$BJ102*AY102</f>
        <v>0</v>
      </c>
      <c r="BU102" s="396">
        <f t="shared" ref="BU102" si="1775">$BJ102*AZ102</f>
        <v>0</v>
      </c>
      <c r="BV102" s="394">
        <f t="shared" ref="BV102" si="1776">$BJ102*BA102</f>
        <v>0</v>
      </c>
      <c r="BW102" s="394">
        <f t="shared" ref="BW102" si="1777">$BJ102*BB102</f>
        <v>0</v>
      </c>
      <c r="BX102" s="394">
        <f t="shared" ref="BX102" si="1778">$BJ102*BC102</f>
        <v>0</v>
      </c>
      <c r="BY102" s="394">
        <f t="shared" ref="BY102" si="1779">$BJ102*BD102</f>
        <v>0</v>
      </c>
      <c r="BZ102" s="394">
        <f t="shared" ref="BZ102" si="1780">$BJ102*BE102</f>
        <v>0</v>
      </c>
      <c r="CA102" s="394">
        <f t="shared" ref="CA102" si="1781">$BJ102*BF102</f>
        <v>0</v>
      </c>
      <c r="CB102" s="394">
        <f t="shared" ref="CB102" si="1782">$BJ102*BG102</f>
        <v>0</v>
      </c>
      <c r="CC102" s="394">
        <f t="shared" ref="CC102" si="1783">$BJ102*BH102</f>
        <v>0</v>
      </c>
      <c r="CD102" s="395">
        <f t="shared" ref="CD102" si="1784">$BJ102*BI102</f>
        <v>0</v>
      </c>
      <c r="CE102" s="392">
        <f>IF(N102="Nemení sa",1,0)</f>
        <v>0</v>
      </c>
      <c r="CF102" s="396">
        <f>AG102*$CE102</f>
        <v>0</v>
      </c>
      <c r="CG102" s="394">
        <f>AI102*$CE102</f>
        <v>0</v>
      </c>
      <c r="CH102" s="394">
        <f>AK102*$CE102</f>
        <v>0</v>
      </c>
      <c r="CI102" s="394">
        <f>AM102*$CE102</f>
        <v>0</v>
      </c>
      <c r="CJ102" s="395">
        <f>AO102*$CE102</f>
        <v>0</v>
      </c>
      <c r="CK102" s="393">
        <f t="shared" ref="CK102" si="1785">SUM(CF102:CJ104)</f>
        <v>0</v>
      </c>
      <c r="CL102" s="389">
        <f>IF(F102=vstupy!B$42,"1",0)</f>
        <v>0</v>
      </c>
      <c r="CM102" s="396">
        <f t="shared" ref="CM102:CV102" si="1786">IF($CL102="1",AP102,0)</f>
        <v>0</v>
      </c>
      <c r="CN102" s="394">
        <f t="shared" si="1786"/>
        <v>0</v>
      </c>
      <c r="CO102" s="394">
        <f t="shared" si="1786"/>
        <v>0</v>
      </c>
      <c r="CP102" s="394">
        <f t="shared" si="1786"/>
        <v>0</v>
      </c>
      <c r="CQ102" s="394">
        <f t="shared" si="1786"/>
        <v>0</v>
      </c>
      <c r="CR102" s="394">
        <f t="shared" si="1786"/>
        <v>0</v>
      </c>
      <c r="CS102" s="394">
        <f t="shared" si="1786"/>
        <v>0</v>
      </c>
      <c r="CT102" s="394">
        <f t="shared" si="1786"/>
        <v>0</v>
      </c>
      <c r="CU102" s="394">
        <f t="shared" si="1786"/>
        <v>0</v>
      </c>
      <c r="CV102" s="395">
        <f t="shared" si="1786"/>
        <v>0</v>
      </c>
      <c r="CW102" s="378">
        <f>CP102+CT102+CV102</f>
        <v>0</v>
      </c>
      <c r="CX102" s="378">
        <f t="shared" ref="CX102" si="1787">CN102+CR102</f>
        <v>0</v>
      </c>
      <c r="CY102" s="396">
        <f t="shared" ref="CY102:DH102" si="1788">IF($CL102="1",AZ102,0)</f>
        <v>0</v>
      </c>
      <c r="CZ102" s="394">
        <f t="shared" si="1788"/>
        <v>0</v>
      </c>
      <c r="DA102" s="394">
        <f t="shared" si="1788"/>
        <v>0</v>
      </c>
      <c r="DB102" s="394">
        <f t="shared" si="1788"/>
        <v>0</v>
      </c>
      <c r="DC102" s="394">
        <f t="shared" si="1788"/>
        <v>0</v>
      </c>
      <c r="DD102" s="394">
        <f t="shared" si="1788"/>
        <v>0</v>
      </c>
      <c r="DE102" s="394">
        <f t="shared" si="1788"/>
        <v>0</v>
      </c>
      <c r="DF102" s="394">
        <f t="shared" si="1788"/>
        <v>0</v>
      </c>
      <c r="DG102" s="394">
        <f t="shared" si="1788"/>
        <v>0</v>
      </c>
      <c r="DH102" s="395">
        <f t="shared" si="1788"/>
        <v>0</v>
      </c>
      <c r="DI102" s="443">
        <f>DB102+DF102+DH102</f>
        <v>0</v>
      </c>
      <c r="DJ102" s="443">
        <f t="shared" ref="DJ102" si="1789">CZ102+DD102</f>
        <v>0</v>
      </c>
      <c r="DK102" s="399">
        <f>IF(CE102=0,1,0)</f>
        <v>1</v>
      </c>
      <c r="DL102" s="399">
        <f>IFERROR(IF($AF102="N",AH102+AJ102+AL102+AN102,AF102+AH102+AJ102+AL102+AN102),0)*$DK102</f>
        <v>0</v>
      </c>
      <c r="DM102" s="399">
        <f>(AG102+AI102+AK102+AM102+AO102)*$DK102</f>
        <v>0</v>
      </c>
      <c r="DN102" s="399">
        <f>AS102+AW102+AY102-CW102</f>
        <v>0</v>
      </c>
      <c r="DO102" s="399">
        <f>BC102+BG102+BI102-DI102</f>
        <v>0</v>
      </c>
      <c r="DP102" s="399">
        <f>DN102+DO102</f>
        <v>0</v>
      </c>
      <c r="DQ102" s="494" t="str">
        <f>IF(OR(F102=vstupy!B$40,F102=vstupy!B$41,F102=vstupy!B$42,),"0","1")</f>
        <v>0</v>
      </c>
      <c r="DR102" s="396">
        <f>IF($DQ102="1",AQ102,"0")+CF102</f>
        <v>0</v>
      </c>
      <c r="DS102" s="394">
        <f>IF($DQ102="1",AS102,"0")+CG102</f>
        <v>0</v>
      </c>
      <c r="DT102" s="394">
        <f>IF($DQ102="1",AU102,"0")+CH102</f>
        <v>0</v>
      </c>
      <c r="DU102" s="394">
        <f>IF($DQ102="1",AW102,"0")+CI102</f>
        <v>0</v>
      </c>
      <c r="DV102" s="395">
        <f>IF($DQ102="1",AY102,"0")+CJ102</f>
        <v>0</v>
      </c>
      <c r="DW102" s="496">
        <f t="shared" ref="DW102" si="1790">SUM(DR102:DV104)</f>
        <v>0</v>
      </c>
      <c r="DX102" s="396" t="str">
        <f t="shared" ref="DX102" si="1791">IF($DQ102="1",BA102,"0")</f>
        <v>0</v>
      </c>
      <c r="DY102" s="394" t="str">
        <f t="shared" ref="DY102" si="1792">IF($DQ102="1",BC102,"0")</f>
        <v>0</v>
      </c>
      <c r="DZ102" s="394" t="str">
        <f t="shared" ref="DZ102" si="1793">IF($DQ102="1",BE102,"0")</f>
        <v>0</v>
      </c>
      <c r="EA102" s="394" t="str">
        <f>IF($DQ102="1",BG102,"0")</f>
        <v>0</v>
      </c>
      <c r="EB102" s="395" t="str">
        <f>IF($DQ102="1",BI102,"0")</f>
        <v>0</v>
      </c>
      <c r="EC102" s="496">
        <f t="shared" ref="EC102" si="1794">SUM(DX102:EB104)</f>
        <v>0</v>
      </c>
      <c r="ED102" s="499">
        <f>EC102+DW102</f>
        <v>0</v>
      </c>
    </row>
    <row r="103" spans="2:134" ht="12.6" customHeight="1" x14ac:dyDescent="0.2">
      <c r="B103" s="579"/>
      <c r="C103" s="606"/>
      <c r="D103" s="606"/>
      <c r="E103" s="606"/>
      <c r="F103" s="596"/>
      <c r="G103" s="581"/>
      <c r="H103" s="597"/>
      <c r="I103" s="597"/>
      <c r="J103" s="598"/>
      <c r="K103" s="596"/>
      <c r="L103" s="584"/>
      <c r="M103" s="607"/>
      <c r="N103" s="584"/>
      <c r="O103" s="584"/>
      <c r="P103" s="584"/>
      <c r="Q103" s="587"/>
      <c r="R103" s="588"/>
      <c r="S103" s="584"/>
      <c r="T103" s="590"/>
      <c r="U103" s="587"/>
      <c r="V103" s="588"/>
      <c r="W103" s="584"/>
      <c r="X103" s="591" t="s">
        <v>157</v>
      </c>
      <c r="Y103" s="592" t="s">
        <v>152</v>
      </c>
      <c r="Z103" s="593">
        <f>VLOOKUP($X103,vstupy!$B$18:$F$31,MATCH($Y103,vstupy!$B$17:$F$17,0),0)</f>
        <v>0</v>
      </c>
      <c r="AA103" s="594" t="s">
        <v>158</v>
      </c>
      <c r="AB103" s="593">
        <f>VLOOKUP($AA103,vstupy!$B$34:$C$36,2,FALSE)</f>
        <v>0</v>
      </c>
      <c r="AC103" s="593">
        <f t="shared" si="1271"/>
        <v>0</v>
      </c>
      <c r="AD103" s="600"/>
      <c r="AE103" s="475"/>
      <c r="AF103" s="396"/>
      <c r="AG103" s="450"/>
      <c r="AH103" s="450"/>
      <c r="AI103" s="450"/>
      <c r="AJ103" s="450"/>
      <c r="AK103" s="450"/>
      <c r="AL103" s="450"/>
      <c r="AM103" s="470"/>
      <c r="AN103" s="450"/>
      <c r="AO103" s="472"/>
      <c r="AP103" s="396"/>
      <c r="AQ103" s="394"/>
      <c r="AR103" s="394"/>
      <c r="AS103" s="394"/>
      <c r="AT103" s="394"/>
      <c r="AU103" s="394"/>
      <c r="AV103" s="394"/>
      <c r="AW103" s="394"/>
      <c r="AX103" s="394"/>
      <c r="AY103" s="394"/>
      <c r="AZ103" s="394"/>
      <c r="BA103" s="394"/>
      <c r="BB103" s="394"/>
      <c r="BC103" s="394"/>
      <c r="BD103" s="394"/>
      <c r="BE103" s="394"/>
      <c r="BF103" s="394"/>
      <c r="BG103" s="394"/>
      <c r="BH103" s="394"/>
      <c r="BI103" s="432"/>
      <c r="BJ103" s="378"/>
      <c r="BK103" s="396"/>
      <c r="BL103" s="394"/>
      <c r="BM103" s="394"/>
      <c r="BN103" s="394"/>
      <c r="BO103" s="394"/>
      <c r="BP103" s="394"/>
      <c r="BQ103" s="394"/>
      <c r="BR103" s="394"/>
      <c r="BS103" s="394"/>
      <c r="BT103" s="395"/>
      <c r="BU103" s="396"/>
      <c r="BV103" s="394"/>
      <c r="BW103" s="394"/>
      <c r="BX103" s="394"/>
      <c r="BY103" s="394"/>
      <c r="BZ103" s="394"/>
      <c r="CA103" s="394"/>
      <c r="CB103" s="394"/>
      <c r="CC103" s="394"/>
      <c r="CD103" s="395"/>
      <c r="CE103" s="392"/>
      <c r="CF103" s="396"/>
      <c r="CG103" s="394"/>
      <c r="CH103" s="394"/>
      <c r="CI103" s="394"/>
      <c r="CJ103" s="395"/>
      <c r="CK103" s="393"/>
      <c r="CL103" s="390"/>
      <c r="CM103" s="396"/>
      <c r="CN103" s="394"/>
      <c r="CO103" s="394"/>
      <c r="CP103" s="394"/>
      <c r="CQ103" s="394"/>
      <c r="CR103" s="394"/>
      <c r="CS103" s="394"/>
      <c r="CT103" s="394"/>
      <c r="CU103" s="394"/>
      <c r="CV103" s="395"/>
      <c r="CW103" s="378"/>
      <c r="CX103" s="378"/>
      <c r="CY103" s="396"/>
      <c r="CZ103" s="394"/>
      <c r="DA103" s="394"/>
      <c r="DB103" s="394"/>
      <c r="DC103" s="394"/>
      <c r="DD103" s="394"/>
      <c r="DE103" s="394"/>
      <c r="DF103" s="394"/>
      <c r="DG103" s="394"/>
      <c r="DH103" s="395"/>
      <c r="DI103" s="443"/>
      <c r="DJ103" s="443"/>
      <c r="DK103" s="399"/>
      <c r="DL103" s="399"/>
      <c r="DM103" s="399"/>
      <c r="DN103" s="399"/>
      <c r="DO103" s="399"/>
      <c r="DP103" s="399"/>
      <c r="DQ103" s="494"/>
      <c r="DR103" s="396"/>
      <c r="DS103" s="394"/>
      <c r="DT103" s="394"/>
      <c r="DU103" s="394"/>
      <c r="DV103" s="395"/>
      <c r="DW103" s="496"/>
      <c r="DX103" s="396"/>
      <c r="DY103" s="394"/>
      <c r="DZ103" s="394"/>
      <c r="EA103" s="394"/>
      <c r="EB103" s="395"/>
      <c r="EC103" s="496"/>
      <c r="ED103" s="499"/>
    </row>
    <row r="104" spans="2:134" ht="12.6" customHeight="1" x14ac:dyDescent="0.2">
      <c r="B104" s="579"/>
      <c r="C104" s="606"/>
      <c r="D104" s="606"/>
      <c r="E104" s="606"/>
      <c r="F104" s="601"/>
      <c r="G104" s="581"/>
      <c r="H104" s="602"/>
      <c r="I104" s="602"/>
      <c r="J104" s="603"/>
      <c r="K104" s="601"/>
      <c r="L104" s="584"/>
      <c r="M104" s="607"/>
      <c r="N104" s="584"/>
      <c r="O104" s="584"/>
      <c r="P104" s="584"/>
      <c r="Q104" s="587"/>
      <c r="R104" s="588"/>
      <c r="S104" s="584"/>
      <c r="T104" s="590"/>
      <c r="U104" s="587"/>
      <c r="V104" s="588"/>
      <c r="W104" s="584"/>
      <c r="X104" s="591" t="s">
        <v>157</v>
      </c>
      <c r="Y104" s="592" t="s">
        <v>152</v>
      </c>
      <c r="Z104" s="593">
        <f>VLOOKUP($X104,vstupy!$B$18:$F$31,MATCH($Y104,vstupy!$B$17:$F$17,0),0)</f>
        <v>0</v>
      </c>
      <c r="AA104" s="594" t="s">
        <v>158</v>
      </c>
      <c r="AB104" s="593">
        <f>VLOOKUP($AA104,vstupy!$B$34:$C$36,2,FALSE)</f>
        <v>0</v>
      </c>
      <c r="AC104" s="593">
        <f t="shared" si="1271"/>
        <v>0</v>
      </c>
      <c r="AD104" s="605"/>
      <c r="AE104" s="476"/>
      <c r="AF104" s="396"/>
      <c r="AG104" s="450"/>
      <c r="AH104" s="450"/>
      <c r="AI104" s="450"/>
      <c r="AJ104" s="450"/>
      <c r="AK104" s="450"/>
      <c r="AL104" s="450"/>
      <c r="AM104" s="452"/>
      <c r="AN104" s="450"/>
      <c r="AO104" s="472"/>
      <c r="AP104" s="396"/>
      <c r="AQ104" s="394"/>
      <c r="AR104" s="394"/>
      <c r="AS104" s="394"/>
      <c r="AT104" s="394"/>
      <c r="AU104" s="394"/>
      <c r="AV104" s="394"/>
      <c r="AW104" s="394"/>
      <c r="AX104" s="394"/>
      <c r="AY104" s="394"/>
      <c r="AZ104" s="394"/>
      <c r="BA104" s="394"/>
      <c r="BB104" s="394"/>
      <c r="BC104" s="394"/>
      <c r="BD104" s="394"/>
      <c r="BE104" s="394"/>
      <c r="BF104" s="394"/>
      <c r="BG104" s="394"/>
      <c r="BH104" s="394"/>
      <c r="BI104" s="432"/>
      <c r="BJ104" s="378"/>
      <c r="BK104" s="396"/>
      <c r="BL104" s="394"/>
      <c r="BM104" s="394"/>
      <c r="BN104" s="394"/>
      <c r="BO104" s="394"/>
      <c r="BP104" s="394"/>
      <c r="BQ104" s="394"/>
      <c r="BR104" s="394"/>
      <c r="BS104" s="394"/>
      <c r="BT104" s="395"/>
      <c r="BU104" s="396"/>
      <c r="BV104" s="394"/>
      <c r="BW104" s="394"/>
      <c r="BX104" s="394"/>
      <c r="BY104" s="394"/>
      <c r="BZ104" s="394"/>
      <c r="CA104" s="394"/>
      <c r="CB104" s="394"/>
      <c r="CC104" s="394"/>
      <c r="CD104" s="395"/>
      <c r="CE104" s="392"/>
      <c r="CF104" s="396"/>
      <c r="CG104" s="394"/>
      <c r="CH104" s="394"/>
      <c r="CI104" s="394"/>
      <c r="CJ104" s="395"/>
      <c r="CK104" s="393"/>
      <c r="CL104" s="391"/>
      <c r="CM104" s="396"/>
      <c r="CN104" s="394"/>
      <c r="CO104" s="394"/>
      <c r="CP104" s="394"/>
      <c r="CQ104" s="394"/>
      <c r="CR104" s="394"/>
      <c r="CS104" s="394"/>
      <c r="CT104" s="394"/>
      <c r="CU104" s="394"/>
      <c r="CV104" s="395"/>
      <c r="CW104" s="378"/>
      <c r="CX104" s="378"/>
      <c r="CY104" s="396"/>
      <c r="CZ104" s="394"/>
      <c r="DA104" s="394"/>
      <c r="DB104" s="394"/>
      <c r="DC104" s="394"/>
      <c r="DD104" s="394"/>
      <c r="DE104" s="394"/>
      <c r="DF104" s="394"/>
      <c r="DG104" s="394"/>
      <c r="DH104" s="395"/>
      <c r="DI104" s="443"/>
      <c r="DJ104" s="443"/>
      <c r="DK104" s="399"/>
      <c r="DL104" s="399"/>
      <c r="DM104" s="399"/>
      <c r="DN104" s="399"/>
      <c r="DO104" s="399"/>
      <c r="DP104" s="399"/>
      <c r="DQ104" s="494"/>
      <c r="DR104" s="396"/>
      <c r="DS104" s="394"/>
      <c r="DT104" s="394"/>
      <c r="DU104" s="394"/>
      <c r="DV104" s="395"/>
      <c r="DW104" s="496"/>
      <c r="DX104" s="396"/>
      <c r="DY104" s="394"/>
      <c r="DZ104" s="394"/>
      <c r="EA104" s="394"/>
      <c r="EB104" s="395"/>
      <c r="EC104" s="496"/>
      <c r="ED104" s="499"/>
    </row>
    <row r="105" spans="2:134" ht="12.6" customHeight="1" x14ac:dyDescent="0.2">
      <c r="B105" s="464">
        <f t="shared" ref="B105" si="1795">B102+1</f>
        <v>33</v>
      </c>
      <c r="C105" s="465"/>
      <c r="D105" s="465"/>
      <c r="E105" s="465"/>
      <c r="F105" s="405" t="s">
        <v>212</v>
      </c>
      <c r="G105" s="461"/>
      <c r="H105" s="386" t="str">
        <f t="shared" ref="H105" si="1796">IF($F105="3e)  Skoršia transpozícia  - zavedenie transpozície pred termínom ktorý určuje smernica EÚ. "," ","")</f>
        <v/>
      </c>
      <c r="I105" s="386" t="str">
        <f t="shared" ref="I105" si="1797">IF($F105="3e)  Skoršia transpozícia  - zavedenie transpozície pred termínom ktorý určuje smernica EÚ. ",$H105,"NA")</f>
        <v>NA</v>
      </c>
      <c r="J105" s="408">
        <f>IF(I105&gt;12,1,I105/12)</f>
        <v>1</v>
      </c>
      <c r="K105" s="405"/>
      <c r="L105" s="415"/>
      <c r="M105" s="462">
        <f>IF(L105="N",0,L105)</f>
        <v>0</v>
      </c>
      <c r="N105" s="415" t="s">
        <v>212</v>
      </c>
      <c r="O105" s="415"/>
      <c r="P105" s="415"/>
      <c r="Q105" s="420" t="s">
        <v>36</v>
      </c>
      <c r="R105" s="413">
        <f>VLOOKUP(Q105,vstupy!$B$3:$C$15,2,FALSE)</f>
        <v>0</v>
      </c>
      <c r="S105" s="415"/>
      <c r="T105" s="416"/>
      <c r="U105" s="420" t="s">
        <v>36</v>
      </c>
      <c r="V105" s="413">
        <f>VLOOKUP(U105,vstupy!$B$3:$C$15,2,FALSE)</f>
        <v>0</v>
      </c>
      <c r="W105" s="415"/>
      <c r="X105" s="194" t="s">
        <v>157</v>
      </c>
      <c r="Y105" s="208" t="s">
        <v>152</v>
      </c>
      <c r="Z105" s="205">
        <f>VLOOKUP($X105,vstupy!$B$18:$F$31,MATCH($Y105,vstupy!$B$17:$F$17,0),0)</f>
        <v>0</v>
      </c>
      <c r="AA105" s="133" t="s">
        <v>158</v>
      </c>
      <c r="AB105" s="205">
        <f>VLOOKUP($AA105,vstupy!$B$34:$C$36,2,FALSE)</f>
        <v>0</v>
      </c>
      <c r="AC105" s="205">
        <f t="shared" si="1271"/>
        <v>0</v>
      </c>
      <c r="AD105" s="453" t="s">
        <v>36</v>
      </c>
      <c r="AE105" s="474">
        <f>VLOOKUP(AD105,vstupy!$B$3:$C$15,2,FALSE)</f>
        <v>0</v>
      </c>
      <c r="AF105" s="473" t="str">
        <f>IFERROR(IF(M105=0,"N",O105/L105*J105),0)</f>
        <v>N</v>
      </c>
      <c r="AG105" s="450">
        <f>O105*J105</f>
        <v>0</v>
      </c>
      <c r="AH105" s="451">
        <f t="shared" ref="AH105" si="1798">P105*R105*J105</f>
        <v>0</v>
      </c>
      <c r="AI105" s="452">
        <f t="shared" ref="AI105" si="1799">IFERROR(AH105*M105,0)</f>
        <v>0</v>
      </c>
      <c r="AJ105" s="451" t="str">
        <f t="shared" si="1393"/>
        <v>N</v>
      </c>
      <c r="AK105" s="450">
        <f t="shared" ref="AK105" si="1800">S105*J105</f>
        <v>0</v>
      </c>
      <c r="AL105" s="450">
        <f>T105*V105*J105</f>
        <v>0</v>
      </c>
      <c r="AM105" s="466">
        <f t="shared" ref="AM105" si="1801">IFERROR(AL105*M105,0)</f>
        <v>0</v>
      </c>
      <c r="AN105" s="452">
        <f t="shared" ref="AN105" si="1802">IF(W105&gt;0,IF(AE105&gt;0,($G$5/160)*(W105/60)*AE105*J105,0),IF(AE105&gt;0,($G$5/160)*((AC105+AC106+AC107)/60)*AE105*J105,0))</f>
        <v>0</v>
      </c>
      <c r="AO105" s="472">
        <f>IFERROR(AN105*M105,0)</f>
        <v>0</v>
      </c>
      <c r="AP105" s="396">
        <f t="shared" ref="AP105" si="1803">IF($N105="In (zvyšuje náklady)",AF105,0)</f>
        <v>0</v>
      </c>
      <c r="AQ105" s="394">
        <f t="shared" ref="AQ105" si="1804">IF($N105="In (zvyšuje náklady)",AG105,0)</f>
        <v>0</v>
      </c>
      <c r="AR105" s="394">
        <f t="shared" ref="AR105" si="1805">IF($N105="In (zvyšuje náklady)",AH105,0)</f>
        <v>0</v>
      </c>
      <c r="AS105" s="394">
        <f t="shared" ref="AS105" si="1806">IF($N105="In (zvyšuje náklady)",AI105,0)</f>
        <v>0</v>
      </c>
      <c r="AT105" s="394">
        <f t="shared" ref="AT105" si="1807">IF($N105="In (zvyšuje náklady)",AJ105,0)</f>
        <v>0</v>
      </c>
      <c r="AU105" s="394">
        <f t="shared" ref="AU105" si="1808">IF($N105="In (zvyšuje náklady)",AK105,0)</f>
        <v>0</v>
      </c>
      <c r="AV105" s="394">
        <f t="shared" ref="AV105" si="1809">IF($N105="In (zvyšuje náklady)",AL105,0)</f>
        <v>0</v>
      </c>
      <c r="AW105" s="394">
        <f t="shared" ref="AW105" si="1810">IF($N105="In (zvyšuje náklady)",AM105,0)</f>
        <v>0</v>
      </c>
      <c r="AX105" s="394">
        <f t="shared" ref="AX105" si="1811">IF($N105="In (zvyšuje náklady)",AN105,0)</f>
        <v>0</v>
      </c>
      <c r="AY105" s="394">
        <f t="shared" ref="AY105" si="1812">IF($N105="In (zvyšuje náklady)",AO105,0)</f>
        <v>0</v>
      </c>
      <c r="AZ105" s="394" t="str">
        <f t="shared" ref="AZ105" si="1813">IF($N105="Out (znižuje náklady)",AF105,"0")</f>
        <v>0</v>
      </c>
      <c r="BA105" s="394" t="str">
        <f t="shared" ref="BA105" si="1814">IF($N105="Out (znižuje náklady)",AG105,"0")</f>
        <v>0</v>
      </c>
      <c r="BB105" s="394" t="str">
        <f t="shared" ref="BB105" si="1815">IF($N105="Out (znižuje náklady)",AH105,"0")</f>
        <v>0</v>
      </c>
      <c r="BC105" s="394" t="str">
        <f t="shared" ref="BC105" si="1816">IF($N105="Out (znižuje náklady)",AI105,"0")</f>
        <v>0</v>
      </c>
      <c r="BD105" s="394" t="str">
        <f t="shared" ref="BD105" si="1817">IF($N105="Out (znižuje náklady)",AJ105,"0")</f>
        <v>0</v>
      </c>
      <c r="BE105" s="394" t="str">
        <f t="shared" ref="BE105" si="1818">IF($N105="Out (znižuje náklady)",AK105,"0")</f>
        <v>0</v>
      </c>
      <c r="BF105" s="394" t="str">
        <f t="shared" ref="BF105" si="1819">IF($N105="Out (znižuje náklady)",AL105,"0")</f>
        <v>0</v>
      </c>
      <c r="BG105" s="394" t="str">
        <f t="shared" ref="BG105" si="1820">IF($N105="Out (znižuje náklady)",AM105,"0")</f>
        <v>0</v>
      </c>
      <c r="BH105" s="394" t="str">
        <f t="shared" ref="BH105" si="1821">IF($N105="Out (znižuje náklady)",AN105,"0")</f>
        <v>0</v>
      </c>
      <c r="BI105" s="432" t="str">
        <f t="shared" ref="BI105" si="1822">IF($N105="Out (znižuje náklady)",AO105,"0")</f>
        <v>0</v>
      </c>
      <c r="BJ105" s="378">
        <f>IF(F105=vstupy!$B$47,0,1)</f>
        <v>1</v>
      </c>
      <c r="BK105" s="396">
        <f t="shared" ref="BK105" si="1823">$BJ105*AP105</f>
        <v>0</v>
      </c>
      <c r="BL105" s="394">
        <f t="shared" ref="BL105" si="1824">$BJ105*AQ105</f>
        <v>0</v>
      </c>
      <c r="BM105" s="394">
        <f t="shared" ref="BM105" si="1825">$BJ105*AR105</f>
        <v>0</v>
      </c>
      <c r="BN105" s="394">
        <f t="shared" ref="BN105" si="1826">$BJ105*AS105</f>
        <v>0</v>
      </c>
      <c r="BO105" s="394">
        <f t="shared" ref="BO105" si="1827">$BJ105*AT105</f>
        <v>0</v>
      </c>
      <c r="BP105" s="394">
        <f t="shared" ref="BP105" si="1828">$BJ105*AU105</f>
        <v>0</v>
      </c>
      <c r="BQ105" s="394">
        <f t="shared" ref="BQ105" si="1829">$BJ105*AV105</f>
        <v>0</v>
      </c>
      <c r="BR105" s="394">
        <f t="shared" ref="BR105" si="1830">$BJ105*AW105</f>
        <v>0</v>
      </c>
      <c r="BS105" s="394">
        <f t="shared" ref="BS105" si="1831">$BJ105*AX105</f>
        <v>0</v>
      </c>
      <c r="BT105" s="395">
        <f t="shared" ref="BT105" si="1832">$BJ105*AY105</f>
        <v>0</v>
      </c>
      <c r="BU105" s="396">
        <f t="shared" ref="BU105" si="1833">$BJ105*AZ105</f>
        <v>0</v>
      </c>
      <c r="BV105" s="394">
        <f t="shared" ref="BV105" si="1834">$BJ105*BA105</f>
        <v>0</v>
      </c>
      <c r="BW105" s="394">
        <f t="shared" ref="BW105" si="1835">$BJ105*BB105</f>
        <v>0</v>
      </c>
      <c r="BX105" s="394">
        <f t="shared" ref="BX105" si="1836">$BJ105*BC105</f>
        <v>0</v>
      </c>
      <c r="BY105" s="394">
        <f t="shared" ref="BY105" si="1837">$BJ105*BD105</f>
        <v>0</v>
      </c>
      <c r="BZ105" s="394">
        <f t="shared" ref="BZ105" si="1838">$BJ105*BE105</f>
        <v>0</v>
      </c>
      <c r="CA105" s="394">
        <f t="shared" ref="CA105" si="1839">$BJ105*BF105</f>
        <v>0</v>
      </c>
      <c r="CB105" s="394">
        <f t="shared" ref="CB105" si="1840">$BJ105*BG105</f>
        <v>0</v>
      </c>
      <c r="CC105" s="394">
        <f t="shared" ref="CC105" si="1841">$BJ105*BH105</f>
        <v>0</v>
      </c>
      <c r="CD105" s="395">
        <f t="shared" ref="CD105" si="1842">$BJ105*BI105</f>
        <v>0</v>
      </c>
      <c r="CE105" s="392">
        <f>IF(N105="Nemení sa",1,0)</f>
        <v>0</v>
      </c>
      <c r="CF105" s="396">
        <f>AG105*$CE105</f>
        <v>0</v>
      </c>
      <c r="CG105" s="394">
        <f>AI105*$CE105</f>
        <v>0</v>
      </c>
      <c r="CH105" s="394">
        <f>AK105*$CE105</f>
        <v>0</v>
      </c>
      <c r="CI105" s="394">
        <f>AM105*$CE105</f>
        <v>0</v>
      </c>
      <c r="CJ105" s="395">
        <f>AO105*$CE105</f>
        <v>0</v>
      </c>
      <c r="CK105" s="393">
        <f t="shared" ref="CK105" si="1843">SUM(CF105:CJ107)</f>
        <v>0</v>
      </c>
      <c r="CL105" s="389">
        <f>IF(F105=vstupy!B$42,"1",0)</f>
        <v>0</v>
      </c>
      <c r="CM105" s="396">
        <f t="shared" ref="CM105:CV105" si="1844">IF($CL105="1",AP105,0)</f>
        <v>0</v>
      </c>
      <c r="CN105" s="394">
        <f t="shared" si="1844"/>
        <v>0</v>
      </c>
      <c r="CO105" s="394">
        <f t="shared" si="1844"/>
        <v>0</v>
      </c>
      <c r="CP105" s="394">
        <f t="shared" si="1844"/>
        <v>0</v>
      </c>
      <c r="CQ105" s="394">
        <f t="shared" si="1844"/>
        <v>0</v>
      </c>
      <c r="CR105" s="394">
        <f t="shared" si="1844"/>
        <v>0</v>
      </c>
      <c r="CS105" s="394">
        <f t="shared" si="1844"/>
        <v>0</v>
      </c>
      <c r="CT105" s="394">
        <f t="shared" si="1844"/>
        <v>0</v>
      </c>
      <c r="CU105" s="394">
        <f t="shared" si="1844"/>
        <v>0</v>
      </c>
      <c r="CV105" s="395">
        <f t="shared" si="1844"/>
        <v>0</v>
      </c>
      <c r="CW105" s="378">
        <f>CP105+CT105+CV105</f>
        <v>0</v>
      </c>
      <c r="CX105" s="378">
        <f t="shared" ref="CX105" si="1845">CN105+CR105</f>
        <v>0</v>
      </c>
      <c r="CY105" s="396">
        <f t="shared" ref="CY105:DH105" si="1846">IF($CL105="1",AZ105,0)</f>
        <v>0</v>
      </c>
      <c r="CZ105" s="394">
        <f t="shared" si="1846"/>
        <v>0</v>
      </c>
      <c r="DA105" s="394">
        <f t="shared" si="1846"/>
        <v>0</v>
      </c>
      <c r="DB105" s="394">
        <f t="shared" si="1846"/>
        <v>0</v>
      </c>
      <c r="DC105" s="394">
        <f t="shared" si="1846"/>
        <v>0</v>
      </c>
      <c r="DD105" s="394">
        <f t="shared" si="1846"/>
        <v>0</v>
      </c>
      <c r="DE105" s="394">
        <f t="shared" si="1846"/>
        <v>0</v>
      </c>
      <c r="DF105" s="394">
        <f t="shared" si="1846"/>
        <v>0</v>
      </c>
      <c r="DG105" s="394">
        <f t="shared" si="1846"/>
        <v>0</v>
      </c>
      <c r="DH105" s="395">
        <f t="shared" si="1846"/>
        <v>0</v>
      </c>
      <c r="DI105" s="443">
        <f>DB105+DF105+DH105</f>
        <v>0</v>
      </c>
      <c r="DJ105" s="443">
        <f t="shared" ref="DJ105" si="1847">CZ105+DD105</f>
        <v>0</v>
      </c>
      <c r="DK105" s="399">
        <f>IF(CE105=0,1,0)</f>
        <v>1</v>
      </c>
      <c r="DL105" s="399">
        <f>IFERROR(IF($AF105="N",AH105+AJ105+AL105+AN105,AF105+AH105+AJ105+AL105+AN105),0)*$DK105</f>
        <v>0</v>
      </c>
      <c r="DM105" s="399">
        <f>(AG105+AI105+AK105+AM105+AO105)*$DK105</f>
        <v>0</v>
      </c>
      <c r="DN105" s="399">
        <f>AS105+AW105+AY105-CW105</f>
        <v>0</v>
      </c>
      <c r="DO105" s="399">
        <f>BC105+BG105+BI105-DI105</f>
        <v>0</v>
      </c>
      <c r="DP105" s="399">
        <f>DN105+DO105</f>
        <v>0</v>
      </c>
      <c r="DQ105" s="494" t="str">
        <f>IF(OR(F105=vstupy!B$40,F105=vstupy!B$41,F105=vstupy!B$42,),"0","1")</f>
        <v>0</v>
      </c>
      <c r="DR105" s="396">
        <f>IF($DQ105="1",AQ105,"0")+CF105</f>
        <v>0</v>
      </c>
      <c r="DS105" s="394">
        <f>IF($DQ105="1",AS105,"0")+CG105</f>
        <v>0</v>
      </c>
      <c r="DT105" s="394">
        <f>IF($DQ105="1",AU105,"0")+CH105</f>
        <v>0</v>
      </c>
      <c r="DU105" s="394">
        <f>IF($DQ105="1",AW105,"0")+CI105</f>
        <v>0</v>
      </c>
      <c r="DV105" s="395">
        <f>IF($DQ105="1",AY105,"0")+CJ105</f>
        <v>0</v>
      </c>
      <c r="DW105" s="496">
        <f t="shared" ref="DW105" si="1848">SUM(DR105:DV107)</f>
        <v>0</v>
      </c>
      <c r="DX105" s="396" t="str">
        <f t="shared" ref="DX105" si="1849">IF($DQ105="1",BA105,"0")</f>
        <v>0</v>
      </c>
      <c r="DY105" s="394" t="str">
        <f t="shared" ref="DY105" si="1850">IF($DQ105="1",BC105,"0")</f>
        <v>0</v>
      </c>
      <c r="DZ105" s="394" t="str">
        <f t="shared" ref="DZ105" si="1851">IF($DQ105="1",BE105,"0")</f>
        <v>0</v>
      </c>
      <c r="EA105" s="394" t="str">
        <f>IF($DQ105="1",BG105,"0")</f>
        <v>0</v>
      </c>
      <c r="EB105" s="395" t="str">
        <f>IF($DQ105="1",BI105,"0")</f>
        <v>0</v>
      </c>
      <c r="EC105" s="496">
        <f t="shared" ref="EC105" si="1852">SUM(DX105:EB107)</f>
        <v>0</v>
      </c>
      <c r="ED105" s="499">
        <f>EC105+DW105</f>
        <v>0</v>
      </c>
    </row>
    <row r="106" spans="2:134" ht="12.6" customHeight="1" x14ac:dyDescent="0.2">
      <c r="B106" s="464"/>
      <c r="C106" s="465"/>
      <c r="D106" s="465"/>
      <c r="E106" s="465"/>
      <c r="F106" s="406"/>
      <c r="G106" s="461"/>
      <c r="H106" s="387"/>
      <c r="I106" s="387"/>
      <c r="J106" s="409"/>
      <c r="K106" s="406"/>
      <c r="L106" s="415"/>
      <c r="M106" s="462"/>
      <c r="N106" s="415"/>
      <c r="O106" s="415"/>
      <c r="P106" s="415"/>
      <c r="Q106" s="420"/>
      <c r="R106" s="413"/>
      <c r="S106" s="415"/>
      <c r="T106" s="416"/>
      <c r="U106" s="420"/>
      <c r="V106" s="413"/>
      <c r="W106" s="415"/>
      <c r="X106" s="194" t="s">
        <v>157</v>
      </c>
      <c r="Y106" s="208" t="s">
        <v>152</v>
      </c>
      <c r="Z106" s="205">
        <f>VLOOKUP($X106,vstupy!$B$18:$F$31,MATCH($Y106,vstupy!$B$17:$F$17,0),0)</f>
        <v>0</v>
      </c>
      <c r="AA106" s="133" t="s">
        <v>158</v>
      </c>
      <c r="AB106" s="205">
        <f>VLOOKUP($AA106,vstupy!$B$34:$C$36,2,FALSE)</f>
        <v>0</v>
      </c>
      <c r="AC106" s="205">
        <f t="shared" si="1271"/>
        <v>0</v>
      </c>
      <c r="AD106" s="454"/>
      <c r="AE106" s="475"/>
      <c r="AF106" s="396"/>
      <c r="AG106" s="450"/>
      <c r="AH106" s="450"/>
      <c r="AI106" s="450"/>
      <c r="AJ106" s="450"/>
      <c r="AK106" s="450"/>
      <c r="AL106" s="450"/>
      <c r="AM106" s="470"/>
      <c r="AN106" s="450"/>
      <c r="AO106" s="472"/>
      <c r="AP106" s="396"/>
      <c r="AQ106" s="394"/>
      <c r="AR106" s="394"/>
      <c r="AS106" s="394"/>
      <c r="AT106" s="394"/>
      <c r="AU106" s="394"/>
      <c r="AV106" s="394"/>
      <c r="AW106" s="394"/>
      <c r="AX106" s="394"/>
      <c r="AY106" s="394"/>
      <c r="AZ106" s="394"/>
      <c r="BA106" s="394"/>
      <c r="BB106" s="394"/>
      <c r="BC106" s="394"/>
      <c r="BD106" s="394"/>
      <c r="BE106" s="394"/>
      <c r="BF106" s="394"/>
      <c r="BG106" s="394"/>
      <c r="BH106" s="394"/>
      <c r="BI106" s="432"/>
      <c r="BJ106" s="378"/>
      <c r="BK106" s="396"/>
      <c r="BL106" s="394"/>
      <c r="BM106" s="394"/>
      <c r="BN106" s="394"/>
      <c r="BO106" s="394"/>
      <c r="BP106" s="394"/>
      <c r="BQ106" s="394"/>
      <c r="BR106" s="394"/>
      <c r="BS106" s="394"/>
      <c r="BT106" s="395"/>
      <c r="BU106" s="396"/>
      <c r="BV106" s="394"/>
      <c r="BW106" s="394"/>
      <c r="BX106" s="394"/>
      <c r="BY106" s="394"/>
      <c r="BZ106" s="394"/>
      <c r="CA106" s="394"/>
      <c r="CB106" s="394"/>
      <c r="CC106" s="394"/>
      <c r="CD106" s="395"/>
      <c r="CE106" s="392"/>
      <c r="CF106" s="396"/>
      <c r="CG106" s="394"/>
      <c r="CH106" s="394"/>
      <c r="CI106" s="394"/>
      <c r="CJ106" s="395"/>
      <c r="CK106" s="393"/>
      <c r="CL106" s="390"/>
      <c r="CM106" s="396"/>
      <c r="CN106" s="394"/>
      <c r="CO106" s="394"/>
      <c r="CP106" s="394"/>
      <c r="CQ106" s="394"/>
      <c r="CR106" s="394"/>
      <c r="CS106" s="394"/>
      <c r="CT106" s="394"/>
      <c r="CU106" s="394"/>
      <c r="CV106" s="395"/>
      <c r="CW106" s="378"/>
      <c r="CX106" s="378"/>
      <c r="CY106" s="396"/>
      <c r="CZ106" s="394"/>
      <c r="DA106" s="394"/>
      <c r="DB106" s="394"/>
      <c r="DC106" s="394"/>
      <c r="DD106" s="394"/>
      <c r="DE106" s="394"/>
      <c r="DF106" s="394"/>
      <c r="DG106" s="394"/>
      <c r="DH106" s="395"/>
      <c r="DI106" s="443"/>
      <c r="DJ106" s="443"/>
      <c r="DK106" s="399"/>
      <c r="DL106" s="399"/>
      <c r="DM106" s="399"/>
      <c r="DN106" s="399"/>
      <c r="DO106" s="399"/>
      <c r="DP106" s="399"/>
      <c r="DQ106" s="494"/>
      <c r="DR106" s="396"/>
      <c r="DS106" s="394"/>
      <c r="DT106" s="394"/>
      <c r="DU106" s="394"/>
      <c r="DV106" s="395"/>
      <c r="DW106" s="496"/>
      <c r="DX106" s="396"/>
      <c r="DY106" s="394"/>
      <c r="DZ106" s="394"/>
      <c r="EA106" s="394"/>
      <c r="EB106" s="395"/>
      <c r="EC106" s="496"/>
      <c r="ED106" s="499"/>
    </row>
    <row r="107" spans="2:134" ht="12.6" customHeight="1" x14ac:dyDescent="0.2">
      <c r="B107" s="464"/>
      <c r="C107" s="465"/>
      <c r="D107" s="465"/>
      <c r="E107" s="465"/>
      <c r="F107" s="407"/>
      <c r="G107" s="461"/>
      <c r="H107" s="388"/>
      <c r="I107" s="388"/>
      <c r="J107" s="410"/>
      <c r="K107" s="407"/>
      <c r="L107" s="415"/>
      <c r="M107" s="462"/>
      <c r="N107" s="415"/>
      <c r="O107" s="415"/>
      <c r="P107" s="415"/>
      <c r="Q107" s="420"/>
      <c r="R107" s="413"/>
      <c r="S107" s="415"/>
      <c r="T107" s="416"/>
      <c r="U107" s="420"/>
      <c r="V107" s="413"/>
      <c r="W107" s="415"/>
      <c r="X107" s="194" t="s">
        <v>157</v>
      </c>
      <c r="Y107" s="208" t="s">
        <v>152</v>
      </c>
      <c r="Z107" s="205">
        <f>VLOOKUP($X107,vstupy!$B$18:$F$31,MATCH($Y107,vstupy!$B$17:$F$17,0),0)</f>
        <v>0</v>
      </c>
      <c r="AA107" s="133" t="s">
        <v>158</v>
      </c>
      <c r="AB107" s="205">
        <f>VLOOKUP($AA107,vstupy!$B$34:$C$36,2,FALSE)</f>
        <v>0</v>
      </c>
      <c r="AC107" s="205">
        <f t="shared" si="1271"/>
        <v>0</v>
      </c>
      <c r="AD107" s="455"/>
      <c r="AE107" s="476"/>
      <c r="AF107" s="396"/>
      <c r="AG107" s="450"/>
      <c r="AH107" s="450"/>
      <c r="AI107" s="450"/>
      <c r="AJ107" s="450"/>
      <c r="AK107" s="450"/>
      <c r="AL107" s="450"/>
      <c r="AM107" s="452"/>
      <c r="AN107" s="450"/>
      <c r="AO107" s="472"/>
      <c r="AP107" s="396"/>
      <c r="AQ107" s="394"/>
      <c r="AR107" s="394"/>
      <c r="AS107" s="394"/>
      <c r="AT107" s="394"/>
      <c r="AU107" s="394"/>
      <c r="AV107" s="394"/>
      <c r="AW107" s="394"/>
      <c r="AX107" s="394"/>
      <c r="AY107" s="394"/>
      <c r="AZ107" s="394"/>
      <c r="BA107" s="394"/>
      <c r="BB107" s="394"/>
      <c r="BC107" s="394"/>
      <c r="BD107" s="394"/>
      <c r="BE107" s="394"/>
      <c r="BF107" s="394"/>
      <c r="BG107" s="394"/>
      <c r="BH107" s="394"/>
      <c r="BI107" s="432"/>
      <c r="BJ107" s="378"/>
      <c r="BK107" s="396"/>
      <c r="BL107" s="394"/>
      <c r="BM107" s="394"/>
      <c r="BN107" s="394"/>
      <c r="BO107" s="394"/>
      <c r="BP107" s="394"/>
      <c r="BQ107" s="394"/>
      <c r="BR107" s="394"/>
      <c r="BS107" s="394"/>
      <c r="BT107" s="395"/>
      <c r="BU107" s="396"/>
      <c r="BV107" s="394"/>
      <c r="BW107" s="394"/>
      <c r="BX107" s="394"/>
      <c r="BY107" s="394"/>
      <c r="BZ107" s="394"/>
      <c r="CA107" s="394"/>
      <c r="CB107" s="394"/>
      <c r="CC107" s="394"/>
      <c r="CD107" s="395"/>
      <c r="CE107" s="392"/>
      <c r="CF107" s="396"/>
      <c r="CG107" s="394"/>
      <c r="CH107" s="394"/>
      <c r="CI107" s="394"/>
      <c r="CJ107" s="395"/>
      <c r="CK107" s="393"/>
      <c r="CL107" s="391"/>
      <c r="CM107" s="396"/>
      <c r="CN107" s="394"/>
      <c r="CO107" s="394"/>
      <c r="CP107" s="394"/>
      <c r="CQ107" s="394"/>
      <c r="CR107" s="394"/>
      <c r="CS107" s="394"/>
      <c r="CT107" s="394"/>
      <c r="CU107" s="394"/>
      <c r="CV107" s="395"/>
      <c r="CW107" s="378"/>
      <c r="CX107" s="378"/>
      <c r="CY107" s="396"/>
      <c r="CZ107" s="394"/>
      <c r="DA107" s="394"/>
      <c r="DB107" s="394"/>
      <c r="DC107" s="394"/>
      <c r="DD107" s="394"/>
      <c r="DE107" s="394"/>
      <c r="DF107" s="394"/>
      <c r="DG107" s="394"/>
      <c r="DH107" s="395"/>
      <c r="DI107" s="443"/>
      <c r="DJ107" s="443"/>
      <c r="DK107" s="399"/>
      <c r="DL107" s="399"/>
      <c r="DM107" s="399"/>
      <c r="DN107" s="399"/>
      <c r="DO107" s="399"/>
      <c r="DP107" s="399"/>
      <c r="DQ107" s="494"/>
      <c r="DR107" s="396"/>
      <c r="DS107" s="394"/>
      <c r="DT107" s="394"/>
      <c r="DU107" s="394"/>
      <c r="DV107" s="395"/>
      <c r="DW107" s="496"/>
      <c r="DX107" s="396"/>
      <c r="DY107" s="394"/>
      <c r="DZ107" s="394"/>
      <c r="EA107" s="394"/>
      <c r="EB107" s="395"/>
      <c r="EC107" s="496"/>
      <c r="ED107" s="499"/>
    </row>
    <row r="108" spans="2:134" ht="12.6" customHeight="1" x14ac:dyDescent="0.2">
      <c r="B108" s="579">
        <f t="shared" ref="B108" si="1853">B105+1</f>
        <v>34</v>
      </c>
      <c r="C108" s="606"/>
      <c r="D108" s="606"/>
      <c r="E108" s="606"/>
      <c r="F108" s="580" t="s">
        <v>212</v>
      </c>
      <c r="G108" s="581"/>
      <c r="H108" s="582" t="str">
        <f t="shared" ref="H108" si="1854">IF($F108="3e)  Skoršia transpozícia  - zavedenie transpozície pred termínom ktorý určuje smernica EÚ. "," ","")</f>
        <v/>
      </c>
      <c r="I108" s="582" t="str">
        <f t="shared" ref="I108" si="1855">IF($F108="3e)  Skoršia transpozícia  - zavedenie transpozície pred termínom ktorý určuje smernica EÚ. ",$H108,"NA")</f>
        <v>NA</v>
      </c>
      <c r="J108" s="583">
        <f>IF(I108&gt;12,1,I108/12)</f>
        <v>1</v>
      </c>
      <c r="K108" s="580"/>
      <c r="L108" s="584"/>
      <c r="M108" s="607">
        <f>IF(L108="N",0,L108)</f>
        <v>0</v>
      </c>
      <c r="N108" s="584" t="s">
        <v>212</v>
      </c>
      <c r="O108" s="584"/>
      <c r="P108" s="584"/>
      <c r="Q108" s="587" t="s">
        <v>36</v>
      </c>
      <c r="R108" s="588">
        <f>VLOOKUP(Q108,vstupy!$B$3:$C$15,2,FALSE)</f>
        <v>0</v>
      </c>
      <c r="S108" s="584"/>
      <c r="T108" s="590"/>
      <c r="U108" s="587" t="s">
        <v>36</v>
      </c>
      <c r="V108" s="588">
        <f>VLOOKUP(U108,vstupy!$B$3:$C$15,2,FALSE)</f>
        <v>0</v>
      </c>
      <c r="W108" s="584"/>
      <c r="X108" s="591" t="s">
        <v>157</v>
      </c>
      <c r="Y108" s="592" t="s">
        <v>152</v>
      </c>
      <c r="Z108" s="593">
        <f>VLOOKUP($X108,vstupy!$B$18:$F$31,MATCH($Y108,vstupy!$B$17:$F$17,0),0)</f>
        <v>0</v>
      </c>
      <c r="AA108" s="594" t="s">
        <v>158</v>
      </c>
      <c r="AB108" s="593">
        <f>VLOOKUP($AA108,vstupy!$B$34:$C$36,2,FALSE)</f>
        <v>0</v>
      </c>
      <c r="AC108" s="593">
        <f t="shared" si="1271"/>
        <v>0</v>
      </c>
      <c r="AD108" s="595" t="s">
        <v>36</v>
      </c>
      <c r="AE108" s="474">
        <f>VLOOKUP(AD108,vstupy!$B$3:$C$15,2,FALSE)</f>
        <v>0</v>
      </c>
      <c r="AF108" s="473" t="str">
        <f>IFERROR(IF(M108=0,"N",O108/L108*J108),0)</f>
        <v>N</v>
      </c>
      <c r="AG108" s="450">
        <f>O108*J108</f>
        <v>0</v>
      </c>
      <c r="AH108" s="451">
        <f t="shared" ref="AH108" si="1856">P108*R108*J108</f>
        <v>0</v>
      </c>
      <c r="AI108" s="452">
        <f t="shared" ref="AI108" si="1857">IFERROR(AH108*M108,0)</f>
        <v>0</v>
      </c>
      <c r="AJ108" s="451" t="str">
        <f t="shared" si="1393"/>
        <v>N</v>
      </c>
      <c r="AK108" s="450">
        <f t="shared" ref="AK108" si="1858">S108*J108</f>
        <v>0</v>
      </c>
      <c r="AL108" s="450">
        <f>T108*V108*J108</f>
        <v>0</v>
      </c>
      <c r="AM108" s="466">
        <f t="shared" ref="AM108" si="1859">IFERROR(AL108*M108,0)</f>
        <v>0</v>
      </c>
      <c r="AN108" s="452">
        <f t="shared" ref="AN108" si="1860">IF(W108&gt;0,IF(AE108&gt;0,($G$5/160)*(W108/60)*AE108*J108,0),IF(AE108&gt;0,($G$5/160)*((AC108+AC109+AC110)/60)*AE108*J108,0))</f>
        <v>0</v>
      </c>
      <c r="AO108" s="472">
        <f>IFERROR(AN108*M108,0)</f>
        <v>0</v>
      </c>
      <c r="AP108" s="396">
        <f t="shared" ref="AP108" si="1861">IF($N108="In (zvyšuje náklady)",AF108,0)</f>
        <v>0</v>
      </c>
      <c r="AQ108" s="394">
        <f t="shared" ref="AQ108" si="1862">IF($N108="In (zvyšuje náklady)",AG108,0)</f>
        <v>0</v>
      </c>
      <c r="AR108" s="394">
        <f t="shared" ref="AR108" si="1863">IF($N108="In (zvyšuje náklady)",AH108,0)</f>
        <v>0</v>
      </c>
      <c r="AS108" s="394">
        <f t="shared" ref="AS108" si="1864">IF($N108="In (zvyšuje náklady)",AI108,0)</f>
        <v>0</v>
      </c>
      <c r="AT108" s="394">
        <f t="shared" ref="AT108" si="1865">IF($N108="In (zvyšuje náklady)",AJ108,0)</f>
        <v>0</v>
      </c>
      <c r="AU108" s="394">
        <f t="shared" ref="AU108" si="1866">IF($N108="In (zvyšuje náklady)",AK108,0)</f>
        <v>0</v>
      </c>
      <c r="AV108" s="394">
        <f t="shared" ref="AV108" si="1867">IF($N108="In (zvyšuje náklady)",AL108,0)</f>
        <v>0</v>
      </c>
      <c r="AW108" s="394">
        <f t="shared" ref="AW108" si="1868">IF($N108="In (zvyšuje náklady)",AM108,0)</f>
        <v>0</v>
      </c>
      <c r="AX108" s="394">
        <f t="shared" ref="AX108" si="1869">IF($N108="In (zvyšuje náklady)",AN108,0)</f>
        <v>0</v>
      </c>
      <c r="AY108" s="394">
        <f t="shared" ref="AY108" si="1870">IF($N108="In (zvyšuje náklady)",AO108,0)</f>
        <v>0</v>
      </c>
      <c r="AZ108" s="394" t="str">
        <f t="shared" ref="AZ108" si="1871">IF($N108="Out (znižuje náklady)",AF108,"0")</f>
        <v>0</v>
      </c>
      <c r="BA108" s="394" t="str">
        <f t="shared" ref="BA108" si="1872">IF($N108="Out (znižuje náklady)",AG108,"0")</f>
        <v>0</v>
      </c>
      <c r="BB108" s="394" t="str">
        <f t="shared" ref="BB108" si="1873">IF($N108="Out (znižuje náklady)",AH108,"0")</f>
        <v>0</v>
      </c>
      <c r="BC108" s="394" t="str">
        <f t="shared" ref="BC108" si="1874">IF($N108="Out (znižuje náklady)",AI108,"0")</f>
        <v>0</v>
      </c>
      <c r="BD108" s="394" t="str">
        <f t="shared" ref="BD108" si="1875">IF($N108="Out (znižuje náklady)",AJ108,"0")</f>
        <v>0</v>
      </c>
      <c r="BE108" s="394" t="str">
        <f t="shared" ref="BE108" si="1876">IF($N108="Out (znižuje náklady)",AK108,"0")</f>
        <v>0</v>
      </c>
      <c r="BF108" s="394" t="str">
        <f t="shared" ref="BF108" si="1877">IF($N108="Out (znižuje náklady)",AL108,"0")</f>
        <v>0</v>
      </c>
      <c r="BG108" s="394" t="str">
        <f t="shared" ref="BG108" si="1878">IF($N108="Out (znižuje náklady)",AM108,"0")</f>
        <v>0</v>
      </c>
      <c r="BH108" s="394" t="str">
        <f t="shared" ref="BH108" si="1879">IF($N108="Out (znižuje náklady)",AN108,"0")</f>
        <v>0</v>
      </c>
      <c r="BI108" s="432" t="str">
        <f t="shared" ref="BI108" si="1880">IF($N108="Out (znižuje náklady)",AO108,"0")</f>
        <v>0</v>
      </c>
      <c r="BJ108" s="378">
        <f>IF(F108=vstupy!$B$47,0,1)</f>
        <v>1</v>
      </c>
      <c r="BK108" s="396">
        <f t="shared" ref="BK108" si="1881">$BJ108*AP108</f>
        <v>0</v>
      </c>
      <c r="BL108" s="394">
        <f t="shared" ref="BL108" si="1882">$BJ108*AQ108</f>
        <v>0</v>
      </c>
      <c r="BM108" s="394">
        <f t="shared" ref="BM108" si="1883">$BJ108*AR108</f>
        <v>0</v>
      </c>
      <c r="BN108" s="394">
        <f t="shared" ref="BN108" si="1884">$BJ108*AS108</f>
        <v>0</v>
      </c>
      <c r="BO108" s="394">
        <f t="shared" ref="BO108" si="1885">$BJ108*AT108</f>
        <v>0</v>
      </c>
      <c r="BP108" s="394">
        <f t="shared" ref="BP108" si="1886">$BJ108*AU108</f>
        <v>0</v>
      </c>
      <c r="BQ108" s="394">
        <f t="shared" ref="BQ108" si="1887">$BJ108*AV108</f>
        <v>0</v>
      </c>
      <c r="BR108" s="394">
        <f t="shared" ref="BR108" si="1888">$BJ108*AW108</f>
        <v>0</v>
      </c>
      <c r="BS108" s="394">
        <f t="shared" ref="BS108" si="1889">$BJ108*AX108</f>
        <v>0</v>
      </c>
      <c r="BT108" s="395">
        <f t="shared" ref="BT108" si="1890">$BJ108*AY108</f>
        <v>0</v>
      </c>
      <c r="BU108" s="396">
        <f t="shared" ref="BU108" si="1891">$BJ108*AZ108</f>
        <v>0</v>
      </c>
      <c r="BV108" s="394">
        <f t="shared" ref="BV108" si="1892">$BJ108*BA108</f>
        <v>0</v>
      </c>
      <c r="BW108" s="394">
        <f t="shared" ref="BW108" si="1893">$BJ108*BB108</f>
        <v>0</v>
      </c>
      <c r="BX108" s="394">
        <f t="shared" ref="BX108" si="1894">$BJ108*BC108</f>
        <v>0</v>
      </c>
      <c r="BY108" s="394">
        <f t="shared" ref="BY108" si="1895">$BJ108*BD108</f>
        <v>0</v>
      </c>
      <c r="BZ108" s="394">
        <f t="shared" ref="BZ108" si="1896">$BJ108*BE108</f>
        <v>0</v>
      </c>
      <c r="CA108" s="394">
        <f t="shared" ref="CA108" si="1897">$BJ108*BF108</f>
        <v>0</v>
      </c>
      <c r="CB108" s="394">
        <f t="shared" ref="CB108" si="1898">$BJ108*BG108</f>
        <v>0</v>
      </c>
      <c r="CC108" s="394">
        <f t="shared" ref="CC108" si="1899">$BJ108*BH108</f>
        <v>0</v>
      </c>
      <c r="CD108" s="395">
        <f t="shared" ref="CD108" si="1900">$BJ108*BI108</f>
        <v>0</v>
      </c>
      <c r="CE108" s="392">
        <f>IF(N108="Nemení sa",1,0)</f>
        <v>0</v>
      </c>
      <c r="CF108" s="396">
        <f>AG108*$CE108</f>
        <v>0</v>
      </c>
      <c r="CG108" s="394">
        <f>AI108*$CE108</f>
        <v>0</v>
      </c>
      <c r="CH108" s="394">
        <f>AK108*$CE108</f>
        <v>0</v>
      </c>
      <c r="CI108" s="394">
        <f>AM108*$CE108</f>
        <v>0</v>
      </c>
      <c r="CJ108" s="395">
        <f>AO108*$CE108</f>
        <v>0</v>
      </c>
      <c r="CK108" s="393">
        <f t="shared" ref="CK108" si="1901">SUM(CF108:CJ110)</f>
        <v>0</v>
      </c>
      <c r="CL108" s="389">
        <f>IF(F108=vstupy!B$42,"1",0)</f>
        <v>0</v>
      </c>
      <c r="CM108" s="396">
        <f t="shared" ref="CM108:CV108" si="1902">IF($CL108="1",AP108,0)</f>
        <v>0</v>
      </c>
      <c r="CN108" s="394">
        <f t="shared" si="1902"/>
        <v>0</v>
      </c>
      <c r="CO108" s="394">
        <f t="shared" si="1902"/>
        <v>0</v>
      </c>
      <c r="CP108" s="394">
        <f t="shared" si="1902"/>
        <v>0</v>
      </c>
      <c r="CQ108" s="394">
        <f t="shared" si="1902"/>
        <v>0</v>
      </c>
      <c r="CR108" s="394">
        <f t="shared" si="1902"/>
        <v>0</v>
      </c>
      <c r="CS108" s="394">
        <f t="shared" si="1902"/>
        <v>0</v>
      </c>
      <c r="CT108" s="394">
        <f t="shared" si="1902"/>
        <v>0</v>
      </c>
      <c r="CU108" s="394">
        <f t="shared" si="1902"/>
        <v>0</v>
      </c>
      <c r="CV108" s="395">
        <f t="shared" si="1902"/>
        <v>0</v>
      </c>
      <c r="CW108" s="378">
        <f>CP108+CT108+CV108</f>
        <v>0</v>
      </c>
      <c r="CX108" s="378">
        <f t="shared" ref="CX108" si="1903">CN108+CR108</f>
        <v>0</v>
      </c>
      <c r="CY108" s="396">
        <f t="shared" ref="CY108:DH108" si="1904">IF($CL108="1",AZ108,0)</f>
        <v>0</v>
      </c>
      <c r="CZ108" s="394">
        <f t="shared" si="1904"/>
        <v>0</v>
      </c>
      <c r="DA108" s="394">
        <f t="shared" si="1904"/>
        <v>0</v>
      </c>
      <c r="DB108" s="394">
        <f t="shared" si="1904"/>
        <v>0</v>
      </c>
      <c r="DC108" s="394">
        <f t="shared" si="1904"/>
        <v>0</v>
      </c>
      <c r="DD108" s="394">
        <f t="shared" si="1904"/>
        <v>0</v>
      </c>
      <c r="DE108" s="394">
        <f t="shared" si="1904"/>
        <v>0</v>
      </c>
      <c r="DF108" s="394">
        <f t="shared" si="1904"/>
        <v>0</v>
      </c>
      <c r="DG108" s="394">
        <f t="shared" si="1904"/>
        <v>0</v>
      </c>
      <c r="DH108" s="395">
        <f t="shared" si="1904"/>
        <v>0</v>
      </c>
      <c r="DI108" s="443">
        <f>DB108+DF108+DH108</f>
        <v>0</v>
      </c>
      <c r="DJ108" s="443">
        <f t="shared" ref="DJ108" si="1905">CZ108+DD108</f>
        <v>0</v>
      </c>
      <c r="DK108" s="399">
        <f>IF(CE108=0,1,0)</f>
        <v>1</v>
      </c>
      <c r="DL108" s="399">
        <f>IFERROR(IF($AF108="N",AH108+AJ108+AL108+AN108,AF108+AH108+AJ108+AL108+AN108),0)*$DK108</f>
        <v>0</v>
      </c>
      <c r="DM108" s="399">
        <f>(AG108+AI108+AK108+AM108+AO108)*$DK108</f>
        <v>0</v>
      </c>
      <c r="DN108" s="399">
        <f>AS108+AW108+AY108-CW108</f>
        <v>0</v>
      </c>
      <c r="DO108" s="399">
        <f>BC108+BG108+BI108-DI108</f>
        <v>0</v>
      </c>
      <c r="DP108" s="399">
        <f>DN108+DO108</f>
        <v>0</v>
      </c>
      <c r="DQ108" s="494" t="str">
        <f>IF(OR(F108=vstupy!B$40,F108=vstupy!B$41,F108=vstupy!B$42,),"0","1")</f>
        <v>0</v>
      </c>
      <c r="DR108" s="396">
        <f>IF($DQ108="1",AQ108,"0")+CF108</f>
        <v>0</v>
      </c>
      <c r="DS108" s="394">
        <f>IF($DQ108="1",AS108,"0")+CG108</f>
        <v>0</v>
      </c>
      <c r="DT108" s="394">
        <f>IF($DQ108="1",AU108,"0")+CH108</f>
        <v>0</v>
      </c>
      <c r="DU108" s="394">
        <f>IF($DQ108="1",AW108,"0")+CI108</f>
        <v>0</v>
      </c>
      <c r="DV108" s="395">
        <f>IF($DQ108="1",AY108,"0")+CJ108</f>
        <v>0</v>
      </c>
      <c r="DW108" s="496">
        <f t="shared" ref="DW108" si="1906">SUM(DR108:DV110)</f>
        <v>0</v>
      </c>
      <c r="DX108" s="396" t="str">
        <f t="shared" ref="DX108" si="1907">IF($DQ108="1",BA108,"0")</f>
        <v>0</v>
      </c>
      <c r="DY108" s="394" t="str">
        <f t="shared" ref="DY108" si="1908">IF($DQ108="1",BC108,"0")</f>
        <v>0</v>
      </c>
      <c r="DZ108" s="394" t="str">
        <f t="shared" ref="DZ108" si="1909">IF($DQ108="1",BE108,"0")</f>
        <v>0</v>
      </c>
      <c r="EA108" s="394" t="str">
        <f>IF($DQ108="1",BG108,"0")</f>
        <v>0</v>
      </c>
      <c r="EB108" s="395" t="str">
        <f>IF($DQ108="1",BI108,"0")</f>
        <v>0</v>
      </c>
      <c r="EC108" s="496">
        <f t="shared" ref="EC108" si="1910">SUM(DX108:EB110)</f>
        <v>0</v>
      </c>
      <c r="ED108" s="499">
        <f>EC108+DW108</f>
        <v>0</v>
      </c>
    </row>
    <row r="109" spans="2:134" ht="12.6" customHeight="1" x14ac:dyDescent="0.2">
      <c r="B109" s="579"/>
      <c r="C109" s="606"/>
      <c r="D109" s="606"/>
      <c r="E109" s="606"/>
      <c r="F109" s="596"/>
      <c r="G109" s="581"/>
      <c r="H109" s="597"/>
      <c r="I109" s="597"/>
      <c r="J109" s="598"/>
      <c r="K109" s="596"/>
      <c r="L109" s="584"/>
      <c r="M109" s="607"/>
      <c r="N109" s="584"/>
      <c r="O109" s="584"/>
      <c r="P109" s="584"/>
      <c r="Q109" s="587"/>
      <c r="R109" s="588"/>
      <c r="S109" s="584"/>
      <c r="T109" s="590"/>
      <c r="U109" s="587"/>
      <c r="V109" s="588"/>
      <c r="W109" s="584"/>
      <c r="X109" s="591" t="s">
        <v>157</v>
      </c>
      <c r="Y109" s="592" t="s">
        <v>152</v>
      </c>
      <c r="Z109" s="593">
        <f>VLOOKUP($X109,vstupy!$B$18:$F$31,MATCH($Y109,vstupy!$B$17:$F$17,0),0)</f>
        <v>0</v>
      </c>
      <c r="AA109" s="594" t="s">
        <v>158</v>
      </c>
      <c r="AB109" s="593">
        <f>VLOOKUP($AA109,vstupy!$B$34:$C$36,2,FALSE)</f>
        <v>0</v>
      </c>
      <c r="AC109" s="593">
        <f t="shared" si="1271"/>
        <v>0</v>
      </c>
      <c r="AD109" s="600"/>
      <c r="AE109" s="475"/>
      <c r="AF109" s="396"/>
      <c r="AG109" s="450"/>
      <c r="AH109" s="450"/>
      <c r="AI109" s="450"/>
      <c r="AJ109" s="450"/>
      <c r="AK109" s="450"/>
      <c r="AL109" s="450"/>
      <c r="AM109" s="470"/>
      <c r="AN109" s="450"/>
      <c r="AO109" s="472"/>
      <c r="AP109" s="396"/>
      <c r="AQ109" s="394"/>
      <c r="AR109" s="394"/>
      <c r="AS109" s="394"/>
      <c r="AT109" s="394"/>
      <c r="AU109" s="394"/>
      <c r="AV109" s="394"/>
      <c r="AW109" s="394"/>
      <c r="AX109" s="394"/>
      <c r="AY109" s="394"/>
      <c r="AZ109" s="394"/>
      <c r="BA109" s="394"/>
      <c r="BB109" s="394"/>
      <c r="BC109" s="394"/>
      <c r="BD109" s="394"/>
      <c r="BE109" s="394"/>
      <c r="BF109" s="394"/>
      <c r="BG109" s="394"/>
      <c r="BH109" s="394"/>
      <c r="BI109" s="432"/>
      <c r="BJ109" s="378"/>
      <c r="BK109" s="396"/>
      <c r="BL109" s="394"/>
      <c r="BM109" s="394"/>
      <c r="BN109" s="394"/>
      <c r="BO109" s="394"/>
      <c r="BP109" s="394"/>
      <c r="BQ109" s="394"/>
      <c r="BR109" s="394"/>
      <c r="BS109" s="394"/>
      <c r="BT109" s="395"/>
      <c r="BU109" s="396"/>
      <c r="BV109" s="394"/>
      <c r="BW109" s="394"/>
      <c r="BX109" s="394"/>
      <c r="BY109" s="394"/>
      <c r="BZ109" s="394"/>
      <c r="CA109" s="394"/>
      <c r="CB109" s="394"/>
      <c r="CC109" s="394"/>
      <c r="CD109" s="395"/>
      <c r="CE109" s="392"/>
      <c r="CF109" s="396"/>
      <c r="CG109" s="394"/>
      <c r="CH109" s="394"/>
      <c r="CI109" s="394"/>
      <c r="CJ109" s="395"/>
      <c r="CK109" s="393"/>
      <c r="CL109" s="390"/>
      <c r="CM109" s="396"/>
      <c r="CN109" s="394"/>
      <c r="CO109" s="394"/>
      <c r="CP109" s="394"/>
      <c r="CQ109" s="394"/>
      <c r="CR109" s="394"/>
      <c r="CS109" s="394"/>
      <c r="CT109" s="394"/>
      <c r="CU109" s="394"/>
      <c r="CV109" s="395"/>
      <c r="CW109" s="378"/>
      <c r="CX109" s="378"/>
      <c r="CY109" s="396"/>
      <c r="CZ109" s="394"/>
      <c r="DA109" s="394"/>
      <c r="DB109" s="394"/>
      <c r="DC109" s="394"/>
      <c r="DD109" s="394"/>
      <c r="DE109" s="394"/>
      <c r="DF109" s="394"/>
      <c r="DG109" s="394"/>
      <c r="DH109" s="395"/>
      <c r="DI109" s="443"/>
      <c r="DJ109" s="443"/>
      <c r="DK109" s="399"/>
      <c r="DL109" s="399"/>
      <c r="DM109" s="399"/>
      <c r="DN109" s="399"/>
      <c r="DO109" s="399"/>
      <c r="DP109" s="399"/>
      <c r="DQ109" s="494"/>
      <c r="DR109" s="396"/>
      <c r="DS109" s="394"/>
      <c r="DT109" s="394"/>
      <c r="DU109" s="394"/>
      <c r="DV109" s="395"/>
      <c r="DW109" s="496"/>
      <c r="DX109" s="396"/>
      <c r="DY109" s="394"/>
      <c r="DZ109" s="394"/>
      <c r="EA109" s="394"/>
      <c r="EB109" s="395"/>
      <c r="EC109" s="496"/>
      <c r="ED109" s="499"/>
    </row>
    <row r="110" spans="2:134" ht="12.6" customHeight="1" x14ac:dyDescent="0.2">
      <c r="B110" s="579"/>
      <c r="C110" s="606"/>
      <c r="D110" s="606"/>
      <c r="E110" s="606"/>
      <c r="F110" s="601"/>
      <c r="G110" s="581"/>
      <c r="H110" s="602"/>
      <c r="I110" s="602"/>
      <c r="J110" s="603"/>
      <c r="K110" s="601"/>
      <c r="L110" s="584"/>
      <c r="M110" s="607"/>
      <c r="N110" s="584"/>
      <c r="O110" s="584"/>
      <c r="P110" s="584"/>
      <c r="Q110" s="587"/>
      <c r="R110" s="588"/>
      <c r="S110" s="584"/>
      <c r="T110" s="590"/>
      <c r="U110" s="587"/>
      <c r="V110" s="588"/>
      <c r="W110" s="584"/>
      <c r="X110" s="591" t="s">
        <v>157</v>
      </c>
      <c r="Y110" s="592" t="s">
        <v>152</v>
      </c>
      <c r="Z110" s="593">
        <f>VLOOKUP($X110,vstupy!$B$18:$F$31,MATCH($Y110,vstupy!$B$17:$F$17,0),0)</f>
        <v>0</v>
      </c>
      <c r="AA110" s="594" t="s">
        <v>158</v>
      </c>
      <c r="AB110" s="593">
        <f>VLOOKUP($AA110,vstupy!$B$34:$C$36,2,FALSE)</f>
        <v>0</v>
      </c>
      <c r="AC110" s="593">
        <f t="shared" si="1271"/>
        <v>0</v>
      </c>
      <c r="AD110" s="605"/>
      <c r="AE110" s="476"/>
      <c r="AF110" s="396"/>
      <c r="AG110" s="450"/>
      <c r="AH110" s="450"/>
      <c r="AI110" s="450"/>
      <c r="AJ110" s="450"/>
      <c r="AK110" s="450"/>
      <c r="AL110" s="450"/>
      <c r="AM110" s="452"/>
      <c r="AN110" s="450"/>
      <c r="AO110" s="472"/>
      <c r="AP110" s="396"/>
      <c r="AQ110" s="394"/>
      <c r="AR110" s="394"/>
      <c r="AS110" s="394"/>
      <c r="AT110" s="394"/>
      <c r="AU110" s="394"/>
      <c r="AV110" s="394"/>
      <c r="AW110" s="394"/>
      <c r="AX110" s="394"/>
      <c r="AY110" s="394"/>
      <c r="AZ110" s="394"/>
      <c r="BA110" s="394"/>
      <c r="BB110" s="394"/>
      <c r="BC110" s="394"/>
      <c r="BD110" s="394"/>
      <c r="BE110" s="394"/>
      <c r="BF110" s="394"/>
      <c r="BG110" s="394"/>
      <c r="BH110" s="394"/>
      <c r="BI110" s="432"/>
      <c r="BJ110" s="378"/>
      <c r="BK110" s="396"/>
      <c r="BL110" s="394"/>
      <c r="BM110" s="394"/>
      <c r="BN110" s="394"/>
      <c r="BO110" s="394"/>
      <c r="BP110" s="394"/>
      <c r="BQ110" s="394"/>
      <c r="BR110" s="394"/>
      <c r="BS110" s="394"/>
      <c r="BT110" s="395"/>
      <c r="BU110" s="396"/>
      <c r="BV110" s="394"/>
      <c r="BW110" s="394"/>
      <c r="BX110" s="394"/>
      <c r="BY110" s="394"/>
      <c r="BZ110" s="394"/>
      <c r="CA110" s="394"/>
      <c r="CB110" s="394"/>
      <c r="CC110" s="394"/>
      <c r="CD110" s="395"/>
      <c r="CE110" s="392"/>
      <c r="CF110" s="396"/>
      <c r="CG110" s="394"/>
      <c r="CH110" s="394"/>
      <c r="CI110" s="394"/>
      <c r="CJ110" s="395"/>
      <c r="CK110" s="393"/>
      <c r="CL110" s="391"/>
      <c r="CM110" s="396"/>
      <c r="CN110" s="394"/>
      <c r="CO110" s="394"/>
      <c r="CP110" s="394"/>
      <c r="CQ110" s="394"/>
      <c r="CR110" s="394"/>
      <c r="CS110" s="394"/>
      <c r="CT110" s="394"/>
      <c r="CU110" s="394"/>
      <c r="CV110" s="395"/>
      <c r="CW110" s="378"/>
      <c r="CX110" s="378"/>
      <c r="CY110" s="396"/>
      <c r="CZ110" s="394"/>
      <c r="DA110" s="394"/>
      <c r="DB110" s="394"/>
      <c r="DC110" s="394"/>
      <c r="DD110" s="394"/>
      <c r="DE110" s="394"/>
      <c r="DF110" s="394"/>
      <c r="DG110" s="394"/>
      <c r="DH110" s="395"/>
      <c r="DI110" s="443"/>
      <c r="DJ110" s="443"/>
      <c r="DK110" s="399"/>
      <c r="DL110" s="399"/>
      <c r="DM110" s="399"/>
      <c r="DN110" s="399"/>
      <c r="DO110" s="399"/>
      <c r="DP110" s="399"/>
      <c r="DQ110" s="494"/>
      <c r="DR110" s="396"/>
      <c r="DS110" s="394"/>
      <c r="DT110" s="394"/>
      <c r="DU110" s="394"/>
      <c r="DV110" s="395"/>
      <c r="DW110" s="496"/>
      <c r="DX110" s="396"/>
      <c r="DY110" s="394"/>
      <c r="DZ110" s="394"/>
      <c r="EA110" s="394"/>
      <c r="EB110" s="395"/>
      <c r="EC110" s="496"/>
      <c r="ED110" s="499"/>
    </row>
    <row r="111" spans="2:134" ht="12.6" customHeight="1" x14ac:dyDescent="0.2">
      <c r="B111" s="464">
        <f t="shared" ref="B111" si="1911">B108+1</f>
        <v>35</v>
      </c>
      <c r="C111" s="465"/>
      <c r="D111" s="465"/>
      <c r="E111" s="465"/>
      <c r="F111" s="405" t="s">
        <v>212</v>
      </c>
      <c r="G111" s="461"/>
      <c r="H111" s="386" t="str">
        <f t="shared" ref="H111" si="1912">IF($F111="3e)  Skoršia transpozícia  - zavedenie transpozície pred termínom ktorý určuje smernica EÚ. "," ","")</f>
        <v/>
      </c>
      <c r="I111" s="386" t="str">
        <f t="shared" ref="I111" si="1913">IF($F111="3e)  Skoršia transpozícia  - zavedenie transpozície pred termínom ktorý určuje smernica EÚ. ",$H111,"NA")</f>
        <v>NA</v>
      </c>
      <c r="J111" s="408">
        <f>IF(I111&gt;12,1,I111/12)</f>
        <v>1</v>
      </c>
      <c r="K111" s="405"/>
      <c r="L111" s="415"/>
      <c r="M111" s="462">
        <f>IF(L111="N",0,L111)</f>
        <v>0</v>
      </c>
      <c r="N111" s="415" t="s">
        <v>212</v>
      </c>
      <c r="O111" s="415"/>
      <c r="P111" s="415"/>
      <c r="Q111" s="420" t="s">
        <v>36</v>
      </c>
      <c r="R111" s="413">
        <f>VLOOKUP(Q111,vstupy!$B$3:$C$15,2,FALSE)</f>
        <v>0</v>
      </c>
      <c r="S111" s="415"/>
      <c r="T111" s="416"/>
      <c r="U111" s="420" t="s">
        <v>36</v>
      </c>
      <c r="V111" s="413">
        <f>VLOOKUP(U111,vstupy!$B$3:$C$15,2,FALSE)</f>
        <v>0</v>
      </c>
      <c r="W111" s="415"/>
      <c r="X111" s="194" t="s">
        <v>157</v>
      </c>
      <c r="Y111" s="208" t="s">
        <v>152</v>
      </c>
      <c r="Z111" s="205">
        <f>VLOOKUP($X111,vstupy!$B$18:$F$31,MATCH($Y111,vstupy!$B$17:$F$17,0),0)</f>
        <v>0</v>
      </c>
      <c r="AA111" s="133" t="s">
        <v>158</v>
      </c>
      <c r="AB111" s="205">
        <f>VLOOKUP($AA111,vstupy!$B$34:$C$36,2,FALSE)</f>
        <v>0</v>
      </c>
      <c r="AC111" s="205">
        <f t="shared" si="1271"/>
        <v>0</v>
      </c>
      <c r="AD111" s="453" t="s">
        <v>36</v>
      </c>
      <c r="AE111" s="474">
        <f>VLOOKUP(AD111,vstupy!$B$3:$C$15,2,FALSE)</f>
        <v>0</v>
      </c>
      <c r="AF111" s="473" t="str">
        <f>IFERROR(IF(M111=0,"N",O111/L111*J111),0)</f>
        <v>N</v>
      </c>
      <c r="AG111" s="450">
        <f>O111*J111</f>
        <v>0</v>
      </c>
      <c r="AH111" s="451">
        <f t="shared" ref="AH111" si="1914">P111*R111*J111</f>
        <v>0</v>
      </c>
      <c r="AI111" s="452">
        <f t="shared" ref="AI111" si="1915">IFERROR(AH111*M111,0)</f>
        <v>0</v>
      </c>
      <c r="AJ111" s="451" t="str">
        <f t="shared" si="1393"/>
        <v>N</v>
      </c>
      <c r="AK111" s="450">
        <f t="shared" ref="AK111" si="1916">S111*J111</f>
        <v>0</v>
      </c>
      <c r="AL111" s="450">
        <f>T111*V111*J111</f>
        <v>0</v>
      </c>
      <c r="AM111" s="466">
        <f t="shared" ref="AM111" si="1917">IFERROR(AL111*M111,0)</f>
        <v>0</v>
      </c>
      <c r="AN111" s="452">
        <f t="shared" ref="AN111" si="1918">IF(W111&gt;0,IF(AE111&gt;0,($G$5/160)*(W111/60)*AE111*J111,0),IF(AE111&gt;0,($G$5/160)*((AC111+AC112+AC113)/60)*AE111*J111,0))</f>
        <v>0</v>
      </c>
      <c r="AO111" s="472">
        <f>IFERROR(AN111*M111,0)</f>
        <v>0</v>
      </c>
      <c r="AP111" s="396">
        <f t="shared" ref="AP111" si="1919">IF($N111="In (zvyšuje náklady)",AF111,0)</f>
        <v>0</v>
      </c>
      <c r="AQ111" s="394">
        <f t="shared" ref="AQ111" si="1920">IF($N111="In (zvyšuje náklady)",AG111,0)</f>
        <v>0</v>
      </c>
      <c r="AR111" s="394">
        <f t="shared" ref="AR111" si="1921">IF($N111="In (zvyšuje náklady)",AH111,0)</f>
        <v>0</v>
      </c>
      <c r="AS111" s="394">
        <f t="shared" ref="AS111" si="1922">IF($N111="In (zvyšuje náklady)",AI111,0)</f>
        <v>0</v>
      </c>
      <c r="AT111" s="394">
        <f t="shared" ref="AT111" si="1923">IF($N111="In (zvyšuje náklady)",AJ111,0)</f>
        <v>0</v>
      </c>
      <c r="AU111" s="394">
        <f t="shared" ref="AU111" si="1924">IF($N111="In (zvyšuje náklady)",AK111,0)</f>
        <v>0</v>
      </c>
      <c r="AV111" s="394">
        <f t="shared" ref="AV111" si="1925">IF($N111="In (zvyšuje náklady)",AL111,0)</f>
        <v>0</v>
      </c>
      <c r="AW111" s="394">
        <f t="shared" ref="AW111" si="1926">IF($N111="In (zvyšuje náklady)",AM111,0)</f>
        <v>0</v>
      </c>
      <c r="AX111" s="394">
        <f t="shared" ref="AX111" si="1927">IF($N111="In (zvyšuje náklady)",AN111,0)</f>
        <v>0</v>
      </c>
      <c r="AY111" s="394">
        <f t="shared" ref="AY111" si="1928">IF($N111="In (zvyšuje náklady)",AO111,0)</f>
        <v>0</v>
      </c>
      <c r="AZ111" s="394" t="str">
        <f t="shared" ref="AZ111" si="1929">IF($N111="Out (znižuje náklady)",AF111,"0")</f>
        <v>0</v>
      </c>
      <c r="BA111" s="394" t="str">
        <f t="shared" ref="BA111" si="1930">IF($N111="Out (znižuje náklady)",AG111,"0")</f>
        <v>0</v>
      </c>
      <c r="BB111" s="394" t="str">
        <f t="shared" ref="BB111" si="1931">IF($N111="Out (znižuje náklady)",AH111,"0")</f>
        <v>0</v>
      </c>
      <c r="BC111" s="394" t="str">
        <f t="shared" ref="BC111" si="1932">IF($N111="Out (znižuje náklady)",AI111,"0")</f>
        <v>0</v>
      </c>
      <c r="BD111" s="394" t="str">
        <f t="shared" ref="BD111" si="1933">IF($N111="Out (znižuje náklady)",AJ111,"0")</f>
        <v>0</v>
      </c>
      <c r="BE111" s="394" t="str">
        <f t="shared" ref="BE111" si="1934">IF($N111="Out (znižuje náklady)",AK111,"0")</f>
        <v>0</v>
      </c>
      <c r="BF111" s="394" t="str">
        <f t="shared" ref="BF111" si="1935">IF($N111="Out (znižuje náklady)",AL111,"0")</f>
        <v>0</v>
      </c>
      <c r="BG111" s="394" t="str">
        <f t="shared" ref="BG111" si="1936">IF($N111="Out (znižuje náklady)",AM111,"0")</f>
        <v>0</v>
      </c>
      <c r="BH111" s="394" t="str">
        <f t="shared" ref="BH111" si="1937">IF($N111="Out (znižuje náklady)",AN111,"0")</f>
        <v>0</v>
      </c>
      <c r="BI111" s="432" t="str">
        <f t="shared" ref="BI111" si="1938">IF($N111="Out (znižuje náklady)",AO111,"0")</f>
        <v>0</v>
      </c>
      <c r="BJ111" s="378">
        <f>IF(F111=vstupy!$B$47,0,1)</f>
        <v>1</v>
      </c>
      <c r="BK111" s="396">
        <f t="shared" ref="BK111" si="1939">$BJ111*AP111</f>
        <v>0</v>
      </c>
      <c r="BL111" s="394">
        <f t="shared" ref="BL111" si="1940">$BJ111*AQ111</f>
        <v>0</v>
      </c>
      <c r="BM111" s="394">
        <f t="shared" ref="BM111" si="1941">$BJ111*AR111</f>
        <v>0</v>
      </c>
      <c r="BN111" s="394">
        <f t="shared" ref="BN111" si="1942">$BJ111*AS111</f>
        <v>0</v>
      </c>
      <c r="BO111" s="394">
        <f t="shared" ref="BO111" si="1943">$BJ111*AT111</f>
        <v>0</v>
      </c>
      <c r="BP111" s="394">
        <f t="shared" ref="BP111" si="1944">$BJ111*AU111</f>
        <v>0</v>
      </c>
      <c r="BQ111" s="394">
        <f t="shared" ref="BQ111" si="1945">$BJ111*AV111</f>
        <v>0</v>
      </c>
      <c r="BR111" s="394">
        <f t="shared" ref="BR111" si="1946">$BJ111*AW111</f>
        <v>0</v>
      </c>
      <c r="BS111" s="394">
        <f t="shared" ref="BS111" si="1947">$BJ111*AX111</f>
        <v>0</v>
      </c>
      <c r="BT111" s="395">
        <f t="shared" ref="BT111" si="1948">$BJ111*AY111</f>
        <v>0</v>
      </c>
      <c r="BU111" s="396">
        <f t="shared" ref="BU111" si="1949">$BJ111*AZ111</f>
        <v>0</v>
      </c>
      <c r="BV111" s="394">
        <f t="shared" ref="BV111" si="1950">$BJ111*BA111</f>
        <v>0</v>
      </c>
      <c r="BW111" s="394">
        <f t="shared" ref="BW111" si="1951">$BJ111*BB111</f>
        <v>0</v>
      </c>
      <c r="BX111" s="394">
        <f t="shared" ref="BX111" si="1952">$BJ111*BC111</f>
        <v>0</v>
      </c>
      <c r="BY111" s="394">
        <f t="shared" ref="BY111" si="1953">$BJ111*BD111</f>
        <v>0</v>
      </c>
      <c r="BZ111" s="394">
        <f t="shared" ref="BZ111" si="1954">$BJ111*BE111</f>
        <v>0</v>
      </c>
      <c r="CA111" s="394">
        <f t="shared" ref="CA111" si="1955">$BJ111*BF111</f>
        <v>0</v>
      </c>
      <c r="CB111" s="394">
        <f t="shared" ref="CB111" si="1956">$BJ111*BG111</f>
        <v>0</v>
      </c>
      <c r="CC111" s="394">
        <f t="shared" ref="CC111" si="1957">$BJ111*BH111</f>
        <v>0</v>
      </c>
      <c r="CD111" s="395">
        <f t="shared" ref="CD111" si="1958">$BJ111*BI111</f>
        <v>0</v>
      </c>
      <c r="CE111" s="392">
        <f>IF(N111="Nemení sa",1,0)</f>
        <v>0</v>
      </c>
      <c r="CF111" s="396">
        <f>AG111*$CE111</f>
        <v>0</v>
      </c>
      <c r="CG111" s="394">
        <f>AI111*$CE111</f>
        <v>0</v>
      </c>
      <c r="CH111" s="394">
        <f>AK111*$CE111</f>
        <v>0</v>
      </c>
      <c r="CI111" s="394">
        <f>AM111*$CE111</f>
        <v>0</v>
      </c>
      <c r="CJ111" s="395">
        <f>AO111*$CE111</f>
        <v>0</v>
      </c>
      <c r="CK111" s="393">
        <f t="shared" ref="CK111" si="1959">SUM(CF111:CJ113)</f>
        <v>0</v>
      </c>
      <c r="CL111" s="389">
        <f>IF(F111=vstupy!B$42,"1",0)</f>
        <v>0</v>
      </c>
      <c r="CM111" s="396">
        <f t="shared" ref="CM111:CV111" si="1960">IF($CL111="1",AP111,0)</f>
        <v>0</v>
      </c>
      <c r="CN111" s="394">
        <f t="shared" si="1960"/>
        <v>0</v>
      </c>
      <c r="CO111" s="394">
        <f t="shared" si="1960"/>
        <v>0</v>
      </c>
      <c r="CP111" s="394">
        <f t="shared" si="1960"/>
        <v>0</v>
      </c>
      <c r="CQ111" s="394">
        <f t="shared" si="1960"/>
        <v>0</v>
      </c>
      <c r="CR111" s="394">
        <f t="shared" si="1960"/>
        <v>0</v>
      </c>
      <c r="CS111" s="394">
        <f t="shared" si="1960"/>
        <v>0</v>
      </c>
      <c r="CT111" s="394">
        <f t="shared" si="1960"/>
        <v>0</v>
      </c>
      <c r="CU111" s="394">
        <f t="shared" si="1960"/>
        <v>0</v>
      </c>
      <c r="CV111" s="395">
        <f t="shared" si="1960"/>
        <v>0</v>
      </c>
      <c r="CW111" s="378">
        <f>CP111+CT111+CV111</f>
        <v>0</v>
      </c>
      <c r="CX111" s="378">
        <f t="shared" ref="CX111" si="1961">CN111+CR111</f>
        <v>0</v>
      </c>
      <c r="CY111" s="396">
        <f t="shared" ref="CY111:DH111" si="1962">IF($CL111="1",AZ111,0)</f>
        <v>0</v>
      </c>
      <c r="CZ111" s="394">
        <f t="shared" si="1962"/>
        <v>0</v>
      </c>
      <c r="DA111" s="394">
        <f t="shared" si="1962"/>
        <v>0</v>
      </c>
      <c r="DB111" s="394">
        <f t="shared" si="1962"/>
        <v>0</v>
      </c>
      <c r="DC111" s="394">
        <f t="shared" si="1962"/>
        <v>0</v>
      </c>
      <c r="DD111" s="394">
        <f t="shared" si="1962"/>
        <v>0</v>
      </c>
      <c r="DE111" s="394">
        <f t="shared" si="1962"/>
        <v>0</v>
      </c>
      <c r="DF111" s="394">
        <f t="shared" si="1962"/>
        <v>0</v>
      </c>
      <c r="DG111" s="394">
        <f t="shared" si="1962"/>
        <v>0</v>
      </c>
      <c r="DH111" s="395">
        <f t="shared" si="1962"/>
        <v>0</v>
      </c>
      <c r="DI111" s="443">
        <f>DB111+DF111+DH111</f>
        <v>0</v>
      </c>
      <c r="DJ111" s="443">
        <f t="shared" ref="DJ111" si="1963">CZ111+DD111</f>
        <v>0</v>
      </c>
      <c r="DK111" s="399">
        <f>IF(CE111=0,1,0)</f>
        <v>1</v>
      </c>
      <c r="DL111" s="399">
        <f>IFERROR(IF($AF111="N",AH111+AJ111+AL111+AN111,AF111+AH111+AJ111+AL111+AN111),0)*$DK111</f>
        <v>0</v>
      </c>
      <c r="DM111" s="399">
        <f>(AG111+AI111+AK111+AM111+AO111)*$DK111</f>
        <v>0</v>
      </c>
      <c r="DN111" s="399">
        <f>AS111+AW111+AY111-CW111</f>
        <v>0</v>
      </c>
      <c r="DO111" s="399">
        <f>BC111+BG111+BI111-DI111</f>
        <v>0</v>
      </c>
      <c r="DP111" s="399">
        <f>DN111+DO111</f>
        <v>0</v>
      </c>
      <c r="DQ111" s="494" t="str">
        <f>IF(OR(F111=vstupy!B$40,F111=vstupy!B$41,F111=vstupy!B$42,),"0","1")</f>
        <v>0</v>
      </c>
      <c r="DR111" s="396">
        <f>IF($DQ111="1",AQ111,"0")+CF111</f>
        <v>0</v>
      </c>
      <c r="DS111" s="394">
        <f>IF($DQ111="1",AS111,"0")+CG111</f>
        <v>0</v>
      </c>
      <c r="DT111" s="394">
        <f>IF($DQ111="1",AU111,"0")+CH111</f>
        <v>0</v>
      </c>
      <c r="DU111" s="394">
        <f>IF($DQ111="1",AW111,"0")+CI111</f>
        <v>0</v>
      </c>
      <c r="DV111" s="395">
        <f>IF($DQ111="1",AY111,"0")+CJ111</f>
        <v>0</v>
      </c>
      <c r="DW111" s="496">
        <f t="shared" ref="DW111" si="1964">SUM(DR111:DV113)</f>
        <v>0</v>
      </c>
      <c r="DX111" s="396" t="str">
        <f t="shared" ref="DX111" si="1965">IF($DQ111="1",BA111,"0")</f>
        <v>0</v>
      </c>
      <c r="DY111" s="394" t="str">
        <f t="shared" ref="DY111" si="1966">IF($DQ111="1",BC111,"0")</f>
        <v>0</v>
      </c>
      <c r="DZ111" s="394" t="str">
        <f t="shared" ref="DZ111" si="1967">IF($DQ111="1",BE111,"0")</f>
        <v>0</v>
      </c>
      <c r="EA111" s="394" t="str">
        <f>IF($DQ111="1",BG111,"0")</f>
        <v>0</v>
      </c>
      <c r="EB111" s="395" t="str">
        <f>IF($DQ111="1",BI111,"0")</f>
        <v>0</v>
      </c>
      <c r="EC111" s="496">
        <f t="shared" ref="EC111" si="1968">SUM(DX111:EB113)</f>
        <v>0</v>
      </c>
      <c r="ED111" s="499">
        <f>EC111+DW111</f>
        <v>0</v>
      </c>
    </row>
    <row r="112" spans="2:134" ht="12.6" customHeight="1" x14ac:dyDescent="0.2">
      <c r="B112" s="464"/>
      <c r="C112" s="465"/>
      <c r="D112" s="465"/>
      <c r="E112" s="465"/>
      <c r="F112" s="406"/>
      <c r="G112" s="461"/>
      <c r="H112" s="387"/>
      <c r="I112" s="387"/>
      <c r="J112" s="409"/>
      <c r="K112" s="406"/>
      <c r="L112" s="415"/>
      <c r="M112" s="462"/>
      <c r="N112" s="415"/>
      <c r="O112" s="415"/>
      <c r="P112" s="415"/>
      <c r="Q112" s="420"/>
      <c r="R112" s="413"/>
      <c r="S112" s="415"/>
      <c r="T112" s="416"/>
      <c r="U112" s="420"/>
      <c r="V112" s="413"/>
      <c r="W112" s="415"/>
      <c r="X112" s="194" t="s">
        <v>157</v>
      </c>
      <c r="Y112" s="208" t="s">
        <v>152</v>
      </c>
      <c r="Z112" s="205">
        <f>VLOOKUP($X112,vstupy!$B$18:$F$31,MATCH($Y112,vstupy!$B$17:$F$17,0),0)</f>
        <v>0</v>
      </c>
      <c r="AA112" s="133" t="s">
        <v>158</v>
      </c>
      <c r="AB112" s="205">
        <f>VLOOKUP($AA112,vstupy!$B$34:$C$36,2,FALSE)</f>
        <v>0</v>
      </c>
      <c r="AC112" s="205">
        <f t="shared" si="1271"/>
        <v>0</v>
      </c>
      <c r="AD112" s="454"/>
      <c r="AE112" s="475"/>
      <c r="AF112" s="396"/>
      <c r="AG112" s="450"/>
      <c r="AH112" s="450"/>
      <c r="AI112" s="450"/>
      <c r="AJ112" s="450"/>
      <c r="AK112" s="450"/>
      <c r="AL112" s="450"/>
      <c r="AM112" s="470"/>
      <c r="AN112" s="450"/>
      <c r="AO112" s="472"/>
      <c r="AP112" s="396"/>
      <c r="AQ112" s="394"/>
      <c r="AR112" s="394"/>
      <c r="AS112" s="394"/>
      <c r="AT112" s="394"/>
      <c r="AU112" s="394"/>
      <c r="AV112" s="394"/>
      <c r="AW112" s="394"/>
      <c r="AX112" s="394"/>
      <c r="AY112" s="394"/>
      <c r="AZ112" s="394"/>
      <c r="BA112" s="394"/>
      <c r="BB112" s="394"/>
      <c r="BC112" s="394"/>
      <c r="BD112" s="394"/>
      <c r="BE112" s="394"/>
      <c r="BF112" s="394"/>
      <c r="BG112" s="394"/>
      <c r="BH112" s="394"/>
      <c r="BI112" s="432"/>
      <c r="BJ112" s="378"/>
      <c r="BK112" s="396"/>
      <c r="BL112" s="394"/>
      <c r="BM112" s="394"/>
      <c r="BN112" s="394"/>
      <c r="BO112" s="394"/>
      <c r="BP112" s="394"/>
      <c r="BQ112" s="394"/>
      <c r="BR112" s="394"/>
      <c r="BS112" s="394"/>
      <c r="BT112" s="395"/>
      <c r="BU112" s="396"/>
      <c r="BV112" s="394"/>
      <c r="BW112" s="394"/>
      <c r="BX112" s="394"/>
      <c r="BY112" s="394"/>
      <c r="BZ112" s="394"/>
      <c r="CA112" s="394"/>
      <c r="CB112" s="394"/>
      <c r="CC112" s="394"/>
      <c r="CD112" s="395"/>
      <c r="CE112" s="392"/>
      <c r="CF112" s="396"/>
      <c r="CG112" s="394"/>
      <c r="CH112" s="394"/>
      <c r="CI112" s="394"/>
      <c r="CJ112" s="395"/>
      <c r="CK112" s="393"/>
      <c r="CL112" s="390"/>
      <c r="CM112" s="396"/>
      <c r="CN112" s="394"/>
      <c r="CO112" s="394"/>
      <c r="CP112" s="394"/>
      <c r="CQ112" s="394"/>
      <c r="CR112" s="394"/>
      <c r="CS112" s="394"/>
      <c r="CT112" s="394"/>
      <c r="CU112" s="394"/>
      <c r="CV112" s="395"/>
      <c r="CW112" s="378"/>
      <c r="CX112" s="378"/>
      <c r="CY112" s="396"/>
      <c r="CZ112" s="394"/>
      <c r="DA112" s="394"/>
      <c r="DB112" s="394"/>
      <c r="DC112" s="394"/>
      <c r="DD112" s="394"/>
      <c r="DE112" s="394"/>
      <c r="DF112" s="394"/>
      <c r="DG112" s="394"/>
      <c r="DH112" s="395"/>
      <c r="DI112" s="443"/>
      <c r="DJ112" s="443"/>
      <c r="DK112" s="399"/>
      <c r="DL112" s="399"/>
      <c r="DM112" s="399"/>
      <c r="DN112" s="399"/>
      <c r="DO112" s="399"/>
      <c r="DP112" s="399"/>
      <c r="DQ112" s="494"/>
      <c r="DR112" s="396"/>
      <c r="DS112" s="394"/>
      <c r="DT112" s="394"/>
      <c r="DU112" s="394"/>
      <c r="DV112" s="395"/>
      <c r="DW112" s="496"/>
      <c r="DX112" s="396"/>
      <c r="DY112" s="394"/>
      <c r="DZ112" s="394"/>
      <c r="EA112" s="394"/>
      <c r="EB112" s="395"/>
      <c r="EC112" s="496"/>
      <c r="ED112" s="499"/>
    </row>
    <row r="113" spans="2:134" ht="12.6" customHeight="1" x14ac:dyDescent="0.2">
      <c r="B113" s="464"/>
      <c r="C113" s="465"/>
      <c r="D113" s="465"/>
      <c r="E113" s="465"/>
      <c r="F113" s="407"/>
      <c r="G113" s="461"/>
      <c r="H113" s="388"/>
      <c r="I113" s="388"/>
      <c r="J113" s="410"/>
      <c r="K113" s="407"/>
      <c r="L113" s="415"/>
      <c r="M113" s="462"/>
      <c r="N113" s="415"/>
      <c r="O113" s="415"/>
      <c r="P113" s="415"/>
      <c r="Q113" s="420"/>
      <c r="R113" s="413"/>
      <c r="S113" s="415"/>
      <c r="T113" s="416"/>
      <c r="U113" s="420"/>
      <c r="V113" s="413"/>
      <c r="W113" s="415"/>
      <c r="X113" s="194" t="s">
        <v>157</v>
      </c>
      <c r="Y113" s="208" t="s">
        <v>152</v>
      </c>
      <c r="Z113" s="205">
        <f>VLOOKUP($X113,vstupy!$B$18:$F$31,MATCH($Y113,vstupy!$B$17:$F$17,0),0)</f>
        <v>0</v>
      </c>
      <c r="AA113" s="133" t="s">
        <v>158</v>
      </c>
      <c r="AB113" s="205">
        <f>VLOOKUP($AA113,vstupy!$B$34:$C$36,2,FALSE)</f>
        <v>0</v>
      </c>
      <c r="AC113" s="205">
        <f t="shared" si="1271"/>
        <v>0</v>
      </c>
      <c r="AD113" s="455"/>
      <c r="AE113" s="476"/>
      <c r="AF113" s="396"/>
      <c r="AG113" s="450"/>
      <c r="AH113" s="450"/>
      <c r="AI113" s="450"/>
      <c r="AJ113" s="450"/>
      <c r="AK113" s="450"/>
      <c r="AL113" s="450"/>
      <c r="AM113" s="452"/>
      <c r="AN113" s="450"/>
      <c r="AO113" s="472"/>
      <c r="AP113" s="396"/>
      <c r="AQ113" s="394"/>
      <c r="AR113" s="394"/>
      <c r="AS113" s="394"/>
      <c r="AT113" s="394"/>
      <c r="AU113" s="394"/>
      <c r="AV113" s="394"/>
      <c r="AW113" s="394"/>
      <c r="AX113" s="394"/>
      <c r="AY113" s="394"/>
      <c r="AZ113" s="394"/>
      <c r="BA113" s="394"/>
      <c r="BB113" s="394"/>
      <c r="BC113" s="394"/>
      <c r="BD113" s="394"/>
      <c r="BE113" s="394"/>
      <c r="BF113" s="394"/>
      <c r="BG113" s="394"/>
      <c r="BH113" s="394"/>
      <c r="BI113" s="432"/>
      <c r="BJ113" s="378"/>
      <c r="BK113" s="396"/>
      <c r="BL113" s="394"/>
      <c r="BM113" s="394"/>
      <c r="BN113" s="394"/>
      <c r="BO113" s="394"/>
      <c r="BP113" s="394"/>
      <c r="BQ113" s="394"/>
      <c r="BR113" s="394"/>
      <c r="BS113" s="394"/>
      <c r="BT113" s="395"/>
      <c r="BU113" s="396"/>
      <c r="BV113" s="394"/>
      <c r="BW113" s="394"/>
      <c r="BX113" s="394"/>
      <c r="BY113" s="394"/>
      <c r="BZ113" s="394"/>
      <c r="CA113" s="394"/>
      <c r="CB113" s="394"/>
      <c r="CC113" s="394"/>
      <c r="CD113" s="395"/>
      <c r="CE113" s="392"/>
      <c r="CF113" s="396"/>
      <c r="CG113" s="394"/>
      <c r="CH113" s="394"/>
      <c r="CI113" s="394"/>
      <c r="CJ113" s="395"/>
      <c r="CK113" s="393"/>
      <c r="CL113" s="391"/>
      <c r="CM113" s="396"/>
      <c r="CN113" s="394"/>
      <c r="CO113" s="394"/>
      <c r="CP113" s="394"/>
      <c r="CQ113" s="394"/>
      <c r="CR113" s="394"/>
      <c r="CS113" s="394"/>
      <c r="CT113" s="394"/>
      <c r="CU113" s="394"/>
      <c r="CV113" s="395"/>
      <c r="CW113" s="378"/>
      <c r="CX113" s="378"/>
      <c r="CY113" s="396"/>
      <c r="CZ113" s="394"/>
      <c r="DA113" s="394"/>
      <c r="DB113" s="394"/>
      <c r="DC113" s="394"/>
      <c r="DD113" s="394"/>
      <c r="DE113" s="394"/>
      <c r="DF113" s="394"/>
      <c r="DG113" s="394"/>
      <c r="DH113" s="395"/>
      <c r="DI113" s="443"/>
      <c r="DJ113" s="443"/>
      <c r="DK113" s="399"/>
      <c r="DL113" s="399"/>
      <c r="DM113" s="399"/>
      <c r="DN113" s="399"/>
      <c r="DO113" s="399"/>
      <c r="DP113" s="399"/>
      <c r="DQ113" s="494"/>
      <c r="DR113" s="396"/>
      <c r="DS113" s="394"/>
      <c r="DT113" s="394"/>
      <c r="DU113" s="394"/>
      <c r="DV113" s="395"/>
      <c r="DW113" s="496"/>
      <c r="DX113" s="396"/>
      <c r="DY113" s="394"/>
      <c r="DZ113" s="394"/>
      <c r="EA113" s="394"/>
      <c r="EB113" s="395"/>
      <c r="EC113" s="496"/>
      <c r="ED113" s="499"/>
    </row>
    <row r="114" spans="2:134" ht="12.6" customHeight="1" x14ac:dyDescent="0.2">
      <c r="B114" s="579">
        <f t="shared" ref="B114" si="1969">B111+1</f>
        <v>36</v>
      </c>
      <c r="C114" s="606"/>
      <c r="D114" s="606"/>
      <c r="E114" s="606"/>
      <c r="F114" s="580" t="s">
        <v>212</v>
      </c>
      <c r="G114" s="581"/>
      <c r="H114" s="582" t="str">
        <f t="shared" ref="H114" si="1970">IF($F114="3e)  Skoršia transpozícia  - zavedenie transpozície pred termínom ktorý určuje smernica EÚ. "," ","")</f>
        <v/>
      </c>
      <c r="I114" s="582" t="str">
        <f t="shared" ref="I114" si="1971">IF($F114="3e)  Skoršia transpozícia  - zavedenie transpozície pred termínom ktorý určuje smernica EÚ. ",$H114,"NA")</f>
        <v>NA</v>
      </c>
      <c r="J114" s="583">
        <f>IF(I114&gt;12,1,I114/12)</f>
        <v>1</v>
      </c>
      <c r="K114" s="580"/>
      <c r="L114" s="584"/>
      <c r="M114" s="607">
        <f>IF(L114="N",0,L114)</f>
        <v>0</v>
      </c>
      <c r="N114" s="584" t="s">
        <v>212</v>
      </c>
      <c r="O114" s="584"/>
      <c r="P114" s="584"/>
      <c r="Q114" s="587" t="s">
        <v>36</v>
      </c>
      <c r="R114" s="588">
        <f>VLOOKUP(Q114,vstupy!$B$3:$C$15,2,FALSE)</f>
        <v>0</v>
      </c>
      <c r="S114" s="584"/>
      <c r="T114" s="590"/>
      <c r="U114" s="587" t="s">
        <v>36</v>
      </c>
      <c r="V114" s="588">
        <f>VLOOKUP(U114,vstupy!$B$3:$C$15,2,FALSE)</f>
        <v>0</v>
      </c>
      <c r="W114" s="584"/>
      <c r="X114" s="591" t="s">
        <v>157</v>
      </c>
      <c r="Y114" s="592" t="s">
        <v>152</v>
      </c>
      <c r="Z114" s="593">
        <f>VLOOKUP($X114,vstupy!$B$18:$F$31,MATCH($Y114,vstupy!$B$17:$F$17,0),0)</f>
        <v>0</v>
      </c>
      <c r="AA114" s="594" t="s">
        <v>158</v>
      </c>
      <c r="AB114" s="593">
        <f>VLOOKUP($AA114,vstupy!$B$34:$C$36,2,FALSE)</f>
        <v>0</v>
      </c>
      <c r="AC114" s="593">
        <f t="shared" si="1271"/>
        <v>0</v>
      </c>
      <c r="AD114" s="595" t="s">
        <v>36</v>
      </c>
      <c r="AE114" s="474">
        <f>VLOOKUP(AD114,vstupy!$B$3:$C$15,2,FALSE)</f>
        <v>0</v>
      </c>
      <c r="AF114" s="473" t="str">
        <f>IFERROR(IF(M114=0,"N",O114/L114*J114),0)</f>
        <v>N</v>
      </c>
      <c r="AG114" s="450">
        <f>O114*J114</f>
        <v>0</v>
      </c>
      <c r="AH114" s="451">
        <f t="shared" ref="AH114" si="1972">P114*R114*J114</f>
        <v>0</v>
      </c>
      <c r="AI114" s="452">
        <f t="shared" ref="AI114" si="1973">IFERROR(AH114*M114,0)</f>
        <v>0</v>
      </c>
      <c r="AJ114" s="451" t="str">
        <f t="shared" si="1393"/>
        <v>N</v>
      </c>
      <c r="AK114" s="450">
        <f t="shared" ref="AK114" si="1974">S114*J114</f>
        <v>0</v>
      </c>
      <c r="AL114" s="450">
        <f>T114*V114*J114</f>
        <v>0</v>
      </c>
      <c r="AM114" s="466">
        <f t="shared" ref="AM114" si="1975">IFERROR(AL114*M114,0)</f>
        <v>0</v>
      </c>
      <c r="AN114" s="452">
        <f t="shared" ref="AN114" si="1976">IF(W114&gt;0,IF(AE114&gt;0,($G$5/160)*(W114/60)*AE114*J114,0),IF(AE114&gt;0,($G$5/160)*((AC114+AC115+AC116)/60)*AE114*J114,0))</f>
        <v>0</v>
      </c>
      <c r="AO114" s="472">
        <f>IFERROR(AN114*M114,0)</f>
        <v>0</v>
      </c>
      <c r="AP114" s="396">
        <f t="shared" ref="AP114" si="1977">IF($N114="In (zvyšuje náklady)",AF114,0)</f>
        <v>0</v>
      </c>
      <c r="AQ114" s="394">
        <f t="shared" ref="AQ114" si="1978">IF($N114="In (zvyšuje náklady)",AG114,0)</f>
        <v>0</v>
      </c>
      <c r="AR114" s="394">
        <f t="shared" ref="AR114" si="1979">IF($N114="In (zvyšuje náklady)",AH114,0)</f>
        <v>0</v>
      </c>
      <c r="AS114" s="394">
        <f t="shared" ref="AS114" si="1980">IF($N114="In (zvyšuje náklady)",AI114,0)</f>
        <v>0</v>
      </c>
      <c r="AT114" s="394">
        <f t="shared" ref="AT114" si="1981">IF($N114="In (zvyšuje náklady)",AJ114,0)</f>
        <v>0</v>
      </c>
      <c r="AU114" s="394">
        <f t="shared" ref="AU114" si="1982">IF($N114="In (zvyšuje náklady)",AK114,0)</f>
        <v>0</v>
      </c>
      <c r="AV114" s="394">
        <f t="shared" ref="AV114" si="1983">IF($N114="In (zvyšuje náklady)",AL114,0)</f>
        <v>0</v>
      </c>
      <c r="AW114" s="394">
        <f t="shared" ref="AW114" si="1984">IF($N114="In (zvyšuje náklady)",AM114,0)</f>
        <v>0</v>
      </c>
      <c r="AX114" s="394">
        <f t="shared" ref="AX114" si="1985">IF($N114="In (zvyšuje náklady)",AN114,0)</f>
        <v>0</v>
      </c>
      <c r="AY114" s="394">
        <f t="shared" ref="AY114" si="1986">IF($N114="In (zvyšuje náklady)",AO114,0)</f>
        <v>0</v>
      </c>
      <c r="AZ114" s="394" t="str">
        <f t="shared" ref="AZ114" si="1987">IF($N114="Out (znižuje náklady)",AF114,"0")</f>
        <v>0</v>
      </c>
      <c r="BA114" s="394" t="str">
        <f t="shared" ref="BA114" si="1988">IF($N114="Out (znižuje náklady)",AG114,"0")</f>
        <v>0</v>
      </c>
      <c r="BB114" s="394" t="str">
        <f t="shared" ref="BB114" si="1989">IF($N114="Out (znižuje náklady)",AH114,"0")</f>
        <v>0</v>
      </c>
      <c r="BC114" s="394" t="str">
        <f t="shared" ref="BC114" si="1990">IF($N114="Out (znižuje náklady)",AI114,"0")</f>
        <v>0</v>
      </c>
      <c r="BD114" s="394" t="str">
        <f t="shared" ref="BD114" si="1991">IF($N114="Out (znižuje náklady)",AJ114,"0")</f>
        <v>0</v>
      </c>
      <c r="BE114" s="394" t="str">
        <f t="shared" ref="BE114" si="1992">IF($N114="Out (znižuje náklady)",AK114,"0")</f>
        <v>0</v>
      </c>
      <c r="BF114" s="394" t="str">
        <f t="shared" ref="BF114" si="1993">IF($N114="Out (znižuje náklady)",AL114,"0")</f>
        <v>0</v>
      </c>
      <c r="BG114" s="394" t="str">
        <f t="shared" ref="BG114" si="1994">IF($N114="Out (znižuje náklady)",AM114,"0")</f>
        <v>0</v>
      </c>
      <c r="BH114" s="394" t="str">
        <f t="shared" ref="BH114" si="1995">IF($N114="Out (znižuje náklady)",AN114,"0")</f>
        <v>0</v>
      </c>
      <c r="BI114" s="432" t="str">
        <f t="shared" ref="BI114" si="1996">IF($N114="Out (znižuje náklady)",AO114,"0")</f>
        <v>0</v>
      </c>
      <c r="BJ114" s="378">
        <f>IF(F114=vstupy!$B$47,0,1)</f>
        <v>1</v>
      </c>
      <c r="BK114" s="396">
        <f t="shared" ref="BK114" si="1997">$BJ114*AP114</f>
        <v>0</v>
      </c>
      <c r="BL114" s="394">
        <f t="shared" ref="BL114" si="1998">$BJ114*AQ114</f>
        <v>0</v>
      </c>
      <c r="BM114" s="394">
        <f t="shared" ref="BM114" si="1999">$BJ114*AR114</f>
        <v>0</v>
      </c>
      <c r="BN114" s="394">
        <f t="shared" ref="BN114" si="2000">$BJ114*AS114</f>
        <v>0</v>
      </c>
      <c r="BO114" s="394">
        <f t="shared" ref="BO114" si="2001">$BJ114*AT114</f>
        <v>0</v>
      </c>
      <c r="BP114" s="394">
        <f t="shared" ref="BP114" si="2002">$BJ114*AU114</f>
        <v>0</v>
      </c>
      <c r="BQ114" s="394">
        <f t="shared" ref="BQ114" si="2003">$BJ114*AV114</f>
        <v>0</v>
      </c>
      <c r="BR114" s="394">
        <f t="shared" ref="BR114" si="2004">$BJ114*AW114</f>
        <v>0</v>
      </c>
      <c r="BS114" s="394">
        <f t="shared" ref="BS114" si="2005">$BJ114*AX114</f>
        <v>0</v>
      </c>
      <c r="BT114" s="395">
        <f t="shared" ref="BT114" si="2006">$BJ114*AY114</f>
        <v>0</v>
      </c>
      <c r="BU114" s="396">
        <f t="shared" ref="BU114" si="2007">$BJ114*AZ114</f>
        <v>0</v>
      </c>
      <c r="BV114" s="394">
        <f t="shared" ref="BV114" si="2008">$BJ114*BA114</f>
        <v>0</v>
      </c>
      <c r="BW114" s="394">
        <f t="shared" ref="BW114" si="2009">$BJ114*BB114</f>
        <v>0</v>
      </c>
      <c r="BX114" s="394">
        <f t="shared" ref="BX114" si="2010">$BJ114*BC114</f>
        <v>0</v>
      </c>
      <c r="BY114" s="394">
        <f t="shared" ref="BY114" si="2011">$BJ114*BD114</f>
        <v>0</v>
      </c>
      <c r="BZ114" s="394">
        <f t="shared" ref="BZ114" si="2012">$BJ114*BE114</f>
        <v>0</v>
      </c>
      <c r="CA114" s="394">
        <f t="shared" ref="CA114" si="2013">$BJ114*BF114</f>
        <v>0</v>
      </c>
      <c r="CB114" s="394">
        <f t="shared" ref="CB114" si="2014">$BJ114*BG114</f>
        <v>0</v>
      </c>
      <c r="CC114" s="394">
        <f t="shared" ref="CC114" si="2015">$BJ114*BH114</f>
        <v>0</v>
      </c>
      <c r="CD114" s="395">
        <f t="shared" ref="CD114" si="2016">$BJ114*BI114</f>
        <v>0</v>
      </c>
      <c r="CE114" s="392">
        <f>IF(N114="Nemení sa",1,0)</f>
        <v>0</v>
      </c>
      <c r="CF114" s="396">
        <f>AG114*$CE114</f>
        <v>0</v>
      </c>
      <c r="CG114" s="394">
        <f>AI114*$CE114</f>
        <v>0</v>
      </c>
      <c r="CH114" s="394">
        <f>AK114*$CE114</f>
        <v>0</v>
      </c>
      <c r="CI114" s="394">
        <f>AM114*$CE114</f>
        <v>0</v>
      </c>
      <c r="CJ114" s="395">
        <f>AO114*$CE114</f>
        <v>0</v>
      </c>
      <c r="CK114" s="393">
        <f t="shared" ref="CK114" si="2017">SUM(CF114:CJ116)</f>
        <v>0</v>
      </c>
      <c r="CL114" s="389">
        <f>IF(F114=vstupy!B$42,"1",0)</f>
        <v>0</v>
      </c>
      <c r="CM114" s="396">
        <f t="shared" ref="CM114:CV114" si="2018">IF($CL114="1",AP114,0)</f>
        <v>0</v>
      </c>
      <c r="CN114" s="394">
        <f t="shared" si="2018"/>
        <v>0</v>
      </c>
      <c r="CO114" s="394">
        <f t="shared" si="2018"/>
        <v>0</v>
      </c>
      <c r="CP114" s="394">
        <f t="shared" si="2018"/>
        <v>0</v>
      </c>
      <c r="CQ114" s="394">
        <f t="shared" si="2018"/>
        <v>0</v>
      </c>
      <c r="CR114" s="394">
        <f t="shared" si="2018"/>
        <v>0</v>
      </c>
      <c r="CS114" s="394">
        <f t="shared" si="2018"/>
        <v>0</v>
      </c>
      <c r="CT114" s="394">
        <f t="shared" si="2018"/>
        <v>0</v>
      </c>
      <c r="CU114" s="394">
        <f t="shared" si="2018"/>
        <v>0</v>
      </c>
      <c r="CV114" s="395">
        <f t="shared" si="2018"/>
        <v>0</v>
      </c>
      <c r="CW114" s="378">
        <f>CP114+CT114+CV114</f>
        <v>0</v>
      </c>
      <c r="CX114" s="378">
        <f t="shared" ref="CX114" si="2019">CN114+CR114</f>
        <v>0</v>
      </c>
      <c r="CY114" s="396">
        <f t="shared" ref="CY114:DH114" si="2020">IF($CL114="1",AZ114,0)</f>
        <v>0</v>
      </c>
      <c r="CZ114" s="394">
        <f t="shared" si="2020"/>
        <v>0</v>
      </c>
      <c r="DA114" s="394">
        <f t="shared" si="2020"/>
        <v>0</v>
      </c>
      <c r="DB114" s="394">
        <f t="shared" si="2020"/>
        <v>0</v>
      </c>
      <c r="DC114" s="394">
        <f t="shared" si="2020"/>
        <v>0</v>
      </c>
      <c r="DD114" s="394">
        <f t="shared" si="2020"/>
        <v>0</v>
      </c>
      <c r="DE114" s="394">
        <f t="shared" si="2020"/>
        <v>0</v>
      </c>
      <c r="DF114" s="394">
        <f t="shared" si="2020"/>
        <v>0</v>
      </c>
      <c r="DG114" s="394">
        <f t="shared" si="2020"/>
        <v>0</v>
      </c>
      <c r="DH114" s="395">
        <f t="shared" si="2020"/>
        <v>0</v>
      </c>
      <c r="DI114" s="443">
        <f>DB114+DF114+DH114</f>
        <v>0</v>
      </c>
      <c r="DJ114" s="443">
        <f t="shared" ref="DJ114" si="2021">CZ114+DD114</f>
        <v>0</v>
      </c>
      <c r="DK114" s="399">
        <f>IF(CE114=0,1,0)</f>
        <v>1</v>
      </c>
      <c r="DL114" s="399">
        <f>IFERROR(IF($AF114="N",AH114+AJ114+AL114+AN114,AF114+AH114+AJ114+AL114+AN114),0)*$DK114</f>
        <v>0</v>
      </c>
      <c r="DM114" s="399">
        <f>(AG114+AI114+AK114+AM114+AO114)*$DK114</f>
        <v>0</v>
      </c>
      <c r="DN114" s="399">
        <f>AS114+AW114+AY114-CW114</f>
        <v>0</v>
      </c>
      <c r="DO114" s="399">
        <f>BC114+BG114+BI114-DI114</f>
        <v>0</v>
      </c>
      <c r="DP114" s="399">
        <f>DN114+DO114</f>
        <v>0</v>
      </c>
      <c r="DQ114" s="494" t="str">
        <f>IF(OR(F114=vstupy!B$40,F114=vstupy!B$41,F114=vstupy!B$42,),"0","1")</f>
        <v>0</v>
      </c>
      <c r="DR114" s="396">
        <f>IF($DQ114="1",AQ114,"0")+CF114</f>
        <v>0</v>
      </c>
      <c r="DS114" s="394">
        <f>IF($DQ114="1",AS114,"0")+CG114</f>
        <v>0</v>
      </c>
      <c r="DT114" s="394">
        <f>IF($DQ114="1",AU114,"0")+CH114</f>
        <v>0</v>
      </c>
      <c r="DU114" s="394">
        <f>IF($DQ114="1",AW114,"0")+CI114</f>
        <v>0</v>
      </c>
      <c r="DV114" s="395">
        <f>IF($DQ114="1",AY114,"0")+CJ114</f>
        <v>0</v>
      </c>
      <c r="DW114" s="496">
        <f t="shared" ref="DW114" si="2022">SUM(DR114:DV116)</f>
        <v>0</v>
      </c>
      <c r="DX114" s="396" t="str">
        <f t="shared" ref="DX114" si="2023">IF($DQ114="1",BA114,"0")</f>
        <v>0</v>
      </c>
      <c r="DY114" s="394" t="str">
        <f t="shared" ref="DY114" si="2024">IF($DQ114="1",BC114,"0")</f>
        <v>0</v>
      </c>
      <c r="DZ114" s="394" t="str">
        <f t="shared" ref="DZ114" si="2025">IF($DQ114="1",BE114,"0")</f>
        <v>0</v>
      </c>
      <c r="EA114" s="394" t="str">
        <f>IF($DQ114="1",BG114,"0")</f>
        <v>0</v>
      </c>
      <c r="EB114" s="395" t="str">
        <f>IF($DQ114="1",BI114,"0")</f>
        <v>0</v>
      </c>
      <c r="EC114" s="496">
        <f t="shared" ref="EC114" si="2026">SUM(DX114:EB116)</f>
        <v>0</v>
      </c>
      <c r="ED114" s="499">
        <f>EC114+DW114</f>
        <v>0</v>
      </c>
    </row>
    <row r="115" spans="2:134" ht="12.6" customHeight="1" x14ac:dyDescent="0.2">
      <c r="B115" s="579"/>
      <c r="C115" s="606"/>
      <c r="D115" s="606"/>
      <c r="E115" s="606"/>
      <c r="F115" s="596"/>
      <c r="G115" s="581"/>
      <c r="H115" s="597"/>
      <c r="I115" s="597"/>
      <c r="J115" s="598"/>
      <c r="K115" s="596"/>
      <c r="L115" s="584"/>
      <c r="M115" s="607"/>
      <c r="N115" s="584"/>
      <c r="O115" s="584"/>
      <c r="P115" s="584"/>
      <c r="Q115" s="587"/>
      <c r="R115" s="588"/>
      <c r="S115" s="584"/>
      <c r="T115" s="590"/>
      <c r="U115" s="587"/>
      <c r="V115" s="588"/>
      <c r="W115" s="584"/>
      <c r="X115" s="591" t="s">
        <v>157</v>
      </c>
      <c r="Y115" s="592" t="s">
        <v>152</v>
      </c>
      <c r="Z115" s="593">
        <f>VLOOKUP($X115,vstupy!$B$18:$F$31,MATCH($Y115,vstupy!$B$17:$F$17,0),0)</f>
        <v>0</v>
      </c>
      <c r="AA115" s="594" t="s">
        <v>158</v>
      </c>
      <c r="AB115" s="593">
        <f>VLOOKUP($AA115,vstupy!$B$34:$C$36,2,FALSE)</f>
        <v>0</v>
      </c>
      <c r="AC115" s="593">
        <f t="shared" si="1271"/>
        <v>0</v>
      </c>
      <c r="AD115" s="600"/>
      <c r="AE115" s="475"/>
      <c r="AF115" s="396"/>
      <c r="AG115" s="450"/>
      <c r="AH115" s="450"/>
      <c r="AI115" s="450"/>
      <c r="AJ115" s="450"/>
      <c r="AK115" s="450"/>
      <c r="AL115" s="450"/>
      <c r="AM115" s="470"/>
      <c r="AN115" s="450"/>
      <c r="AO115" s="472"/>
      <c r="AP115" s="396"/>
      <c r="AQ115" s="394"/>
      <c r="AR115" s="394"/>
      <c r="AS115" s="394"/>
      <c r="AT115" s="394"/>
      <c r="AU115" s="394"/>
      <c r="AV115" s="394"/>
      <c r="AW115" s="394"/>
      <c r="AX115" s="394"/>
      <c r="AY115" s="394"/>
      <c r="AZ115" s="394"/>
      <c r="BA115" s="394"/>
      <c r="BB115" s="394"/>
      <c r="BC115" s="394"/>
      <c r="BD115" s="394"/>
      <c r="BE115" s="394"/>
      <c r="BF115" s="394"/>
      <c r="BG115" s="394"/>
      <c r="BH115" s="394"/>
      <c r="BI115" s="432"/>
      <c r="BJ115" s="378"/>
      <c r="BK115" s="396"/>
      <c r="BL115" s="394"/>
      <c r="BM115" s="394"/>
      <c r="BN115" s="394"/>
      <c r="BO115" s="394"/>
      <c r="BP115" s="394"/>
      <c r="BQ115" s="394"/>
      <c r="BR115" s="394"/>
      <c r="BS115" s="394"/>
      <c r="BT115" s="395"/>
      <c r="BU115" s="396"/>
      <c r="BV115" s="394"/>
      <c r="BW115" s="394"/>
      <c r="BX115" s="394"/>
      <c r="BY115" s="394"/>
      <c r="BZ115" s="394"/>
      <c r="CA115" s="394"/>
      <c r="CB115" s="394"/>
      <c r="CC115" s="394"/>
      <c r="CD115" s="395"/>
      <c r="CE115" s="392"/>
      <c r="CF115" s="396"/>
      <c r="CG115" s="394"/>
      <c r="CH115" s="394"/>
      <c r="CI115" s="394"/>
      <c r="CJ115" s="395"/>
      <c r="CK115" s="393"/>
      <c r="CL115" s="390"/>
      <c r="CM115" s="396"/>
      <c r="CN115" s="394"/>
      <c r="CO115" s="394"/>
      <c r="CP115" s="394"/>
      <c r="CQ115" s="394"/>
      <c r="CR115" s="394"/>
      <c r="CS115" s="394"/>
      <c r="CT115" s="394"/>
      <c r="CU115" s="394"/>
      <c r="CV115" s="395"/>
      <c r="CW115" s="378"/>
      <c r="CX115" s="378"/>
      <c r="CY115" s="396"/>
      <c r="CZ115" s="394"/>
      <c r="DA115" s="394"/>
      <c r="DB115" s="394"/>
      <c r="DC115" s="394"/>
      <c r="DD115" s="394"/>
      <c r="DE115" s="394"/>
      <c r="DF115" s="394"/>
      <c r="DG115" s="394"/>
      <c r="DH115" s="395"/>
      <c r="DI115" s="443"/>
      <c r="DJ115" s="443"/>
      <c r="DK115" s="399"/>
      <c r="DL115" s="399"/>
      <c r="DM115" s="399"/>
      <c r="DN115" s="399"/>
      <c r="DO115" s="399"/>
      <c r="DP115" s="399"/>
      <c r="DQ115" s="494"/>
      <c r="DR115" s="396"/>
      <c r="DS115" s="394"/>
      <c r="DT115" s="394"/>
      <c r="DU115" s="394"/>
      <c r="DV115" s="395"/>
      <c r="DW115" s="496"/>
      <c r="DX115" s="396"/>
      <c r="DY115" s="394"/>
      <c r="DZ115" s="394"/>
      <c r="EA115" s="394"/>
      <c r="EB115" s="395"/>
      <c r="EC115" s="496"/>
      <c r="ED115" s="499"/>
    </row>
    <row r="116" spans="2:134" ht="12.6" customHeight="1" x14ac:dyDescent="0.2">
      <c r="B116" s="579"/>
      <c r="C116" s="606"/>
      <c r="D116" s="606"/>
      <c r="E116" s="606"/>
      <c r="F116" s="601"/>
      <c r="G116" s="581"/>
      <c r="H116" s="602"/>
      <c r="I116" s="602"/>
      <c r="J116" s="603"/>
      <c r="K116" s="601"/>
      <c r="L116" s="584"/>
      <c r="M116" s="607"/>
      <c r="N116" s="584"/>
      <c r="O116" s="584"/>
      <c r="P116" s="584"/>
      <c r="Q116" s="587"/>
      <c r="R116" s="588"/>
      <c r="S116" s="584"/>
      <c r="T116" s="590"/>
      <c r="U116" s="587"/>
      <c r="V116" s="588"/>
      <c r="W116" s="584"/>
      <c r="X116" s="591" t="s">
        <v>157</v>
      </c>
      <c r="Y116" s="592" t="s">
        <v>152</v>
      </c>
      <c r="Z116" s="593">
        <f>VLOOKUP($X116,vstupy!$B$18:$F$31,MATCH($Y116,vstupy!$B$17:$F$17,0),0)</f>
        <v>0</v>
      </c>
      <c r="AA116" s="594" t="s">
        <v>158</v>
      </c>
      <c r="AB116" s="593">
        <f>VLOOKUP($AA116,vstupy!$B$34:$C$36,2,FALSE)</f>
        <v>0</v>
      </c>
      <c r="AC116" s="593">
        <f t="shared" si="1271"/>
        <v>0</v>
      </c>
      <c r="AD116" s="605"/>
      <c r="AE116" s="476"/>
      <c r="AF116" s="396"/>
      <c r="AG116" s="450"/>
      <c r="AH116" s="450"/>
      <c r="AI116" s="450"/>
      <c r="AJ116" s="450"/>
      <c r="AK116" s="450"/>
      <c r="AL116" s="450"/>
      <c r="AM116" s="452"/>
      <c r="AN116" s="450"/>
      <c r="AO116" s="472"/>
      <c r="AP116" s="396"/>
      <c r="AQ116" s="394"/>
      <c r="AR116" s="394"/>
      <c r="AS116" s="394"/>
      <c r="AT116" s="394"/>
      <c r="AU116" s="394"/>
      <c r="AV116" s="394"/>
      <c r="AW116" s="394"/>
      <c r="AX116" s="394"/>
      <c r="AY116" s="394"/>
      <c r="AZ116" s="394"/>
      <c r="BA116" s="394"/>
      <c r="BB116" s="394"/>
      <c r="BC116" s="394"/>
      <c r="BD116" s="394"/>
      <c r="BE116" s="394"/>
      <c r="BF116" s="394"/>
      <c r="BG116" s="394"/>
      <c r="BH116" s="394"/>
      <c r="BI116" s="432"/>
      <c r="BJ116" s="378"/>
      <c r="BK116" s="396"/>
      <c r="BL116" s="394"/>
      <c r="BM116" s="394"/>
      <c r="BN116" s="394"/>
      <c r="BO116" s="394"/>
      <c r="BP116" s="394"/>
      <c r="BQ116" s="394"/>
      <c r="BR116" s="394"/>
      <c r="BS116" s="394"/>
      <c r="BT116" s="395"/>
      <c r="BU116" s="396"/>
      <c r="BV116" s="394"/>
      <c r="BW116" s="394"/>
      <c r="BX116" s="394"/>
      <c r="BY116" s="394"/>
      <c r="BZ116" s="394"/>
      <c r="CA116" s="394"/>
      <c r="CB116" s="394"/>
      <c r="CC116" s="394"/>
      <c r="CD116" s="395"/>
      <c r="CE116" s="392"/>
      <c r="CF116" s="396"/>
      <c r="CG116" s="394"/>
      <c r="CH116" s="394"/>
      <c r="CI116" s="394"/>
      <c r="CJ116" s="395"/>
      <c r="CK116" s="393"/>
      <c r="CL116" s="391"/>
      <c r="CM116" s="396"/>
      <c r="CN116" s="394"/>
      <c r="CO116" s="394"/>
      <c r="CP116" s="394"/>
      <c r="CQ116" s="394"/>
      <c r="CR116" s="394"/>
      <c r="CS116" s="394"/>
      <c r="CT116" s="394"/>
      <c r="CU116" s="394"/>
      <c r="CV116" s="395"/>
      <c r="CW116" s="378"/>
      <c r="CX116" s="378"/>
      <c r="CY116" s="396"/>
      <c r="CZ116" s="394"/>
      <c r="DA116" s="394"/>
      <c r="DB116" s="394"/>
      <c r="DC116" s="394"/>
      <c r="DD116" s="394"/>
      <c r="DE116" s="394"/>
      <c r="DF116" s="394"/>
      <c r="DG116" s="394"/>
      <c r="DH116" s="395"/>
      <c r="DI116" s="443"/>
      <c r="DJ116" s="443"/>
      <c r="DK116" s="399"/>
      <c r="DL116" s="399"/>
      <c r="DM116" s="399"/>
      <c r="DN116" s="399"/>
      <c r="DO116" s="399"/>
      <c r="DP116" s="399"/>
      <c r="DQ116" s="494"/>
      <c r="DR116" s="396"/>
      <c r="DS116" s="394"/>
      <c r="DT116" s="394"/>
      <c r="DU116" s="394"/>
      <c r="DV116" s="395"/>
      <c r="DW116" s="496"/>
      <c r="DX116" s="396"/>
      <c r="DY116" s="394"/>
      <c r="DZ116" s="394"/>
      <c r="EA116" s="394"/>
      <c r="EB116" s="395"/>
      <c r="EC116" s="496"/>
      <c r="ED116" s="499"/>
    </row>
    <row r="117" spans="2:134" ht="12.6" customHeight="1" x14ac:dyDescent="0.2">
      <c r="B117" s="464">
        <f t="shared" ref="B117" si="2027">B114+1</f>
        <v>37</v>
      </c>
      <c r="C117" s="465"/>
      <c r="D117" s="465"/>
      <c r="E117" s="465"/>
      <c r="F117" s="405" t="s">
        <v>212</v>
      </c>
      <c r="G117" s="461"/>
      <c r="H117" s="386" t="str">
        <f t="shared" ref="H117" si="2028">IF($F117="3e)  Skoršia transpozícia  - zavedenie transpozície pred termínom ktorý určuje smernica EÚ. "," ","")</f>
        <v/>
      </c>
      <c r="I117" s="386" t="str">
        <f t="shared" ref="I117" si="2029">IF($F117="3e)  Skoršia transpozícia  - zavedenie transpozície pred termínom ktorý určuje smernica EÚ. ",$H117,"NA")</f>
        <v>NA</v>
      </c>
      <c r="J117" s="408">
        <f>IF(I117&gt;12,1,I117/12)</f>
        <v>1</v>
      </c>
      <c r="K117" s="405"/>
      <c r="L117" s="415"/>
      <c r="M117" s="462">
        <f>IF(L117="N",0,L117)</f>
        <v>0</v>
      </c>
      <c r="N117" s="415" t="s">
        <v>212</v>
      </c>
      <c r="O117" s="415"/>
      <c r="P117" s="415"/>
      <c r="Q117" s="420" t="s">
        <v>36</v>
      </c>
      <c r="R117" s="413">
        <f>VLOOKUP(Q117,vstupy!$B$3:$C$15,2,FALSE)</f>
        <v>0</v>
      </c>
      <c r="S117" s="415"/>
      <c r="T117" s="416"/>
      <c r="U117" s="420" t="s">
        <v>36</v>
      </c>
      <c r="V117" s="413">
        <f>VLOOKUP(U117,vstupy!$B$3:$C$15,2,FALSE)</f>
        <v>0</v>
      </c>
      <c r="W117" s="415"/>
      <c r="X117" s="194" t="s">
        <v>157</v>
      </c>
      <c r="Y117" s="208" t="s">
        <v>152</v>
      </c>
      <c r="Z117" s="205">
        <f>VLOOKUP($X117,vstupy!$B$18:$F$31,MATCH($Y117,vstupy!$B$17:$F$17,0),0)</f>
        <v>0</v>
      </c>
      <c r="AA117" s="133" t="s">
        <v>158</v>
      </c>
      <c r="AB117" s="205">
        <f>VLOOKUP($AA117,vstupy!$B$34:$C$36,2,FALSE)</f>
        <v>0</v>
      </c>
      <c r="AC117" s="205">
        <f t="shared" si="1271"/>
        <v>0</v>
      </c>
      <c r="AD117" s="453" t="s">
        <v>36</v>
      </c>
      <c r="AE117" s="474">
        <f>VLOOKUP(AD117,vstupy!$B$3:$C$15,2,FALSE)</f>
        <v>0</v>
      </c>
      <c r="AF117" s="473" t="str">
        <f>IFERROR(IF(M117=0,"N",O117/L117*J117),0)</f>
        <v>N</v>
      </c>
      <c r="AG117" s="450">
        <f>O117*J117</f>
        <v>0</v>
      </c>
      <c r="AH117" s="451">
        <f t="shared" ref="AH117" si="2030">P117*R117*J117</f>
        <v>0</v>
      </c>
      <c r="AI117" s="452">
        <f t="shared" ref="AI117" si="2031">IFERROR(AH117*M117,0)</f>
        <v>0</v>
      </c>
      <c r="AJ117" s="451" t="str">
        <f t="shared" si="1393"/>
        <v>N</v>
      </c>
      <c r="AK117" s="450">
        <f t="shared" ref="AK117" si="2032">S117*J117</f>
        <v>0</v>
      </c>
      <c r="AL117" s="450">
        <f>T117*V117*J117</f>
        <v>0</v>
      </c>
      <c r="AM117" s="466">
        <f t="shared" ref="AM117" si="2033">IFERROR(AL117*M117,0)</f>
        <v>0</v>
      </c>
      <c r="AN117" s="452">
        <f t="shared" ref="AN117" si="2034">IF(W117&gt;0,IF(AE117&gt;0,($G$5/160)*(W117/60)*AE117*J117,0),IF(AE117&gt;0,($G$5/160)*((AC117+AC118+AC119)/60)*AE117*J117,0))</f>
        <v>0</v>
      </c>
      <c r="AO117" s="472">
        <f>IFERROR(AN117*M117,0)</f>
        <v>0</v>
      </c>
      <c r="AP117" s="396">
        <f t="shared" ref="AP117" si="2035">IF($N117="In (zvyšuje náklady)",AF117,0)</f>
        <v>0</v>
      </c>
      <c r="AQ117" s="394">
        <f t="shared" ref="AQ117" si="2036">IF($N117="In (zvyšuje náklady)",AG117,0)</f>
        <v>0</v>
      </c>
      <c r="AR117" s="394">
        <f t="shared" ref="AR117" si="2037">IF($N117="In (zvyšuje náklady)",AH117,0)</f>
        <v>0</v>
      </c>
      <c r="AS117" s="394">
        <f t="shared" ref="AS117" si="2038">IF($N117="In (zvyšuje náklady)",AI117,0)</f>
        <v>0</v>
      </c>
      <c r="AT117" s="394">
        <f t="shared" ref="AT117" si="2039">IF($N117="In (zvyšuje náklady)",AJ117,0)</f>
        <v>0</v>
      </c>
      <c r="AU117" s="394">
        <f t="shared" ref="AU117" si="2040">IF($N117="In (zvyšuje náklady)",AK117,0)</f>
        <v>0</v>
      </c>
      <c r="AV117" s="394">
        <f t="shared" ref="AV117" si="2041">IF($N117="In (zvyšuje náklady)",AL117,0)</f>
        <v>0</v>
      </c>
      <c r="AW117" s="394">
        <f t="shared" ref="AW117" si="2042">IF($N117="In (zvyšuje náklady)",AM117,0)</f>
        <v>0</v>
      </c>
      <c r="AX117" s="394">
        <f t="shared" ref="AX117" si="2043">IF($N117="In (zvyšuje náklady)",AN117,0)</f>
        <v>0</v>
      </c>
      <c r="AY117" s="394">
        <f t="shared" ref="AY117" si="2044">IF($N117="In (zvyšuje náklady)",AO117,0)</f>
        <v>0</v>
      </c>
      <c r="AZ117" s="394" t="str">
        <f t="shared" ref="AZ117" si="2045">IF($N117="Out (znižuje náklady)",AF117,"0")</f>
        <v>0</v>
      </c>
      <c r="BA117" s="394" t="str">
        <f t="shared" ref="BA117" si="2046">IF($N117="Out (znižuje náklady)",AG117,"0")</f>
        <v>0</v>
      </c>
      <c r="BB117" s="394" t="str">
        <f t="shared" ref="BB117" si="2047">IF($N117="Out (znižuje náklady)",AH117,"0")</f>
        <v>0</v>
      </c>
      <c r="BC117" s="394" t="str">
        <f t="shared" ref="BC117" si="2048">IF($N117="Out (znižuje náklady)",AI117,"0")</f>
        <v>0</v>
      </c>
      <c r="BD117" s="394" t="str">
        <f t="shared" ref="BD117" si="2049">IF($N117="Out (znižuje náklady)",AJ117,"0")</f>
        <v>0</v>
      </c>
      <c r="BE117" s="394" t="str">
        <f t="shared" ref="BE117" si="2050">IF($N117="Out (znižuje náklady)",AK117,"0")</f>
        <v>0</v>
      </c>
      <c r="BF117" s="394" t="str">
        <f t="shared" ref="BF117" si="2051">IF($N117="Out (znižuje náklady)",AL117,"0")</f>
        <v>0</v>
      </c>
      <c r="BG117" s="394" t="str">
        <f t="shared" ref="BG117" si="2052">IF($N117="Out (znižuje náklady)",AM117,"0")</f>
        <v>0</v>
      </c>
      <c r="BH117" s="394" t="str">
        <f t="shared" ref="BH117" si="2053">IF($N117="Out (znižuje náklady)",AN117,"0")</f>
        <v>0</v>
      </c>
      <c r="BI117" s="432" t="str">
        <f t="shared" ref="BI117" si="2054">IF($N117="Out (znižuje náklady)",AO117,"0")</f>
        <v>0</v>
      </c>
      <c r="BJ117" s="378">
        <f>IF(F117=vstupy!$B$47,0,1)</f>
        <v>1</v>
      </c>
      <c r="BK117" s="396">
        <f t="shared" ref="BK117" si="2055">$BJ117*AP117</f>
        <v>0</v>
      </c>
      <c r="BL117" s="394">
        <f t="shared" ref="BL117" si="2056">$BJ117*AQ117</f>
        <v>0</v>
      </c>
      <c r="BM117" s="394">
        <f t="shared" ref="BM117" si="2057">$BJ117*AR117</f>
        <v>0</v>
      </c>
      <c r="BN117" s="394">
        <f t="shared" ref="BN117" si="2058">$BJ117*AS117</f>
        <v>0</v>
      </c>
      <c r="BO117" s="394">
        <f t="shared" ref="BO117" si="2059">$BJ117*AT117</f>
        <v>0</v>
      </c>
      <c r="BP117" s="394">
        <f t="shared" ref="BP117" si="2060">$BJ117*AU117</f>
        <v>0</v>
      </c>
      <c r="BQ117" s="394">
        <f t="shared" ref="BQ117" si="2061">$BJ117*AV117</f>
        <v>0</v>
      </c>
      <c r="BR117" s="394">
        <f t="shared" ref="BR117" si="2062">$BJ117*AW117</f>
        <v>0</v>
      </c>
      <c r="BS117" s="394">
        <f t="shared" ref="BS117" si="2063">$BJ117*AX117</f>
        <v>0</v>
      </c>
      <c r="BT117" s="395">
        <f t="shared" ref="BT117" si="2064">$BJ117*AY117</f>
        <v>0</v>
      </c>
      <c r="BU117" s="396">
        <f t="shared" ref="BU117" si="2065">$BJ117*AZ117</f>
        <v>0</v>
      </c>
      <c r="BV117" s="394">
        <f t="shared" ref="BV117" si="2066">$BJ117*BA117</f>
        <v>0</v>
      </c>
      <c r="BW117" s="394">
        <f t="shared" ref="BW117" si="2067">$BJ117*BB117</f>
        <v>0</v>
      </c>
      <c r="BX117" s="394">
        <f t="shared" ref="BX117" si="2068">$BJ117*BC117</f>
        <v>0</v>
      </c>
      <c r="BY117" s="394">
        <f t="shared" ref="BY117" si="2069">$BJ117*BD117</f>
        <v>0</v>
      </c>
      <c r="BZ117" s="394">
        <f t="shared" ref="BZ117" si="2070">$BJ117*BE117</f>
        <v>0</v>
      </c>
      <c r="CA117" s="394">
        <f t="shared" ref="CA117" si="2071">$BJ117*BF117</f>
        <v>0</v>
      </c>
      <c r="CB117" s="394">
        <f t="shared" ref="CB117" si="2072">$BJ117*BG117</f>
        <v>0</v>
      </c>
      <c r="CC117" s="394">
        <f t="shared" ref="CC117" si="2073">$BJ117*BH117</f>
        <v>0</v>
      </c>
      <c r="CD117" s="395">
        <f t="shared" ref="CD117" si="2074">$BJ117*BI117</f>
        <v>0</v>
      </c>
      <c r="CE117" s="392">
        <f>IF(N117="Nemení sa",1,0)</f>
        <v>0</v>
      </c>
      <c r="CF117" s="396">
        <f>AG117*$CE117</f>
        <v>0</v>
      </c>
      <c r="CG117" s="394">
        <f>AI117*$CE117</f>
        <v>0</v>
      </c>
      <c r="CH117" s="394">
        <f>AK117*$CE117</f>
        <v>0</v>
      </c>
      <c r="CI117" s="394">
        <f>AM117*$CE117</f>
        <v>0</v>
      </c>
      <c r="CJ117" s="395">
        <f>AO117*$CE117</f>
        <v>0</v>
      </c>
      <c r="CK117" s="393">
        <f t="shared" ref="CK117" si="2075">SUM(CF117:CJ119)</f>
        <v>0</v>
      </c>
      <c r="CL117" s="389">
        <f>IF(F117=vstupy!B$42,"1",0)</f>
        <v>0</v>
      </c>
      <c r="CM117" s="396">
        <f t="shared" ref="CM117:CV117" si="2076">IF($CL117="1",AP117,0)</f>
        <v>0</v>
      </c>
      <c r="CN117" s="394">
        <f t="shared" si="2076"/>
        <v>0</v>
      </c>
      <c r="CO117" s="394">
        <f t="shared" si="2076"/>
        <v>0</v>
      </c>
      <c r="CP117" s="394">
        <f t="shared" si="2076"/>
        <v>0</v>
      </c>
      <c r="CQ117" s="394">
        <f t="shared" si="2076"/>
        <v>0</v>
      </c>
      <c r="CR117" s="394">
        <f t="shared" si="2076"/>
        <v>0</v>
      </c>
      <c r="CS117" s="394">
        <f t="shared" si="2076"/>
        <v>0</v>
      </c>
      <c r="CT117" s="394">
        <f t="shared" si="2076"/>
        <v>0</v>
      </c>
      <c r="CU117" s="394">
        <f t="shared" si="2076"/>
        <v>0</v>
      </c>
      <c r="CV117" s="395">
        <f t="shared" si="2076"/>
        <v>0</v>
      </c>
      <c r="CW117" s="378">
        <f>CP117+CT117+CV117</f>
        <v>0</v>
      </c>
      <c r="CX117" s="378">
        <f t="shared" ref="CX117" si="2077">CN117+CR117</f>
        <v>0</v>
      </c>
      <c r="CY117" s="396">
        <f t="shared" ref="CY117:DH117" si="2078">IF($CL117="1",AZ117,0)</f>
        <v>0</v>
      </c>
      <c r="CZ117" s="394">
        <f t="shared" si="2078"/>
        <v>0</v>
      </c>
      <c r="DA117" s="394">
        <f t="shared" si="2078"/>
        <v>0</v>
      </c>
      <c r="DB117" s="394">
        <f t="shared" si="2078"/>
        <v>0</v>
      </c>
      <c r="DC117" s="394">
        <f t="shared" si="2078"/>
        <v>0</v>
      </c>
      <c r="DD117" s="394">
        <f t="shared" si="2078"/>
        <v>0</v>
      </c>
      <c r="DE117" s="394">
        <f t="shared" si="2078"/>
        <v>0</v>
      </c>
      <c r="DF117" s="394">
        <f t="shared" si="2078"/>
        <v>0</v>
      </c>
      <c r="DG117" s="394">
        <f t="shared" si="2078"/>
        <v>0</v>
      </c>
      <c r="DH117" s="395">
        <f t="shared" si="2078"/>
        <v>0</v>
      </c>
      <c r="DI117" s="443">
        <f>DB117+DF117+DH117</f>
        <v>0</v>
      </c>
      <c r="DJ117" s="443">
        <f t="shared" ref="DJ117" si="2079">CZ117+DD117</f>
        <v>0</v>
      </c>
      <c r="DK117" s="399">
        <f>IF(CE117=0,1,0)</f>
        <v>1</v>
      </c>
      <c r="DL117" s="399">
        <f>IFERROR(IF($AF117="N",AH117+AJ117+AL117+AN117,AF117+AH117+AJ117+AL117+AN117),0)*$DK117</f>
        <v>0</v>
      </c>
      <c r="DM117" s="399">
        <f>(AG117+AI117+AK117+AM117+AO117)*$DK117</f>
        <v>0</v>
      </c>
      <c r="DN117" s="399">
        <f>AS117+AW117+AY117-CW117</f>
        <v>0</v>
      </c>
      <c r="DO117" s="399">
        <f>BC117+BG117+BI117-DI117</f>
        <v>0</v>
      </c>
      <c r="DP117" s="399">
        <f>DN117+DO117</f>
        <v>0</v>
      </c>
      <c r="DQ117" s="494" t="str">
        <f>IF(OR(F117=vstupy!B$40,F117=vstupy!B$41,F117=vstupy!B$42,),"0","1")</f>
        <v>0</v>
      </c>
      <c r="DR117" s="396">
        <f>IF($DQ117="1",AQ117,"0")+CF117</f>
        <v>0</v>
      </c>
      <c r="DS117" s="394">
        <f>IF($DQ117="1",AS117,"0")+CG117</f>
        <v>0</v>
      </c>
      <c r="DT117" s="394">
        <f>IF($DQ117="1",AU117,"0")+CH117</f>
        <v>0</v>
      </c>
      <c r="DU117" s="394">
        <f>IF($DQ117="1",AW117,"0")+CI117</f>
        <v>0</v>
      </c>
      <c r="DV117" s="395">
        <f>IF($DQ117="1",AY117,"0")+CJ117</f>
        <v>0</v>
      </c>
      <c r="DW117" s="496">
        <f t="shared" ref="DW117" si="2080">SUM(DR117:DV119)</f>
        <v>0</v>
      </c>
      <c r="DX117" s="396" t="str">
        <f t="shared" ref="DX117" si="2081">IF($DQ117="1",BA117,"0")</f>
        <v>0</v>
      </c>
      <c r="DY117" s="394" t="str">
        <f t="shared" ref="DY117" si="2082">IF($DQ117="1",BC117,"0")</f>
        <v>0</v>
      </c>
      <c r="DZ117" s="394" t="str">
        <f t="shared" ref="DZ117" si="2083">IF($DQ117="1",BE117,"0")</f>
        <v>0</v>
      </c>
      <c r="EA117" s="394" t="str">
        <f>IF($DQ117="1",BG117,"0")</f>
        <v>0</v>
      </c>
      <c r="EB117" s="395" t="str">
        <f>IF($DQ117="1",BI117,"0")</f>
        <v>0</v>
      </c>
      <c r="EC117" s="496">
        <f t="shared" ref="EC117" si="2084">SUM(DX117:EB119)</f>
        <v>0</v>
      </c>
      <c r="ED117" s="499">
        <f>EC117+DW117</f>
        <v>0</v>
      </c>
    </row>
    <row r="118" spans="2:134" ht="12.6" customHeight="1" x14ac:dyDescent="0.2">
      <c r="B118" s="464"/>
      <c r="C118" s="465"/>
      <c r="D118" s="465"/>
      <c r="E118" s="465"/>
      <c r="F118" s="406"/>
      <c r="G118" s="461"/>
      <c r="H118" s="387"/>
      <c r="I118" s="387"/>
      <c r="J118" s="409"/>
      <c r="K118" s="406"/>
      <c r="L118" s="415"/>
      <c r="M118" s="462"/>
      <c r="N118" s="415"/>
      <c r="O118" s="415"/>
      <c r="P118" s="415"/>
      <c r="Q118" s="420"/>
      <c r="R118" s="413"/>
      <c r="S118" s="415"/>
      <c r="T118" s="416"/>
      <c r="U118" s="420"/>
      <c r="V118" s="413"/>
      <c r="W118" s="415"/>
      <c r="X118" s="194" t="s">
        <v>157</v>
      </c>
      <c r="Y118" s="208" t="s">
        <v>152</v>
      </c>
      <c r="Z118" s="205">
        <f>VLOOKUP($X118,vstupy!$B$18:$F$31,MATCH($Y118,vstupy!$B$17:$F$17,0),0)</f>
        <v>0</v>
      </c>
      <c r="AA118" s="133" t="s">
        <v>158</v>
      </c>
      <c r="AB118" s="205">
        <f>VLOOKUP($AA118,vstupy!$B$34:$C$36,2,FALSE)</f>
        <v>0</v>
      </c>
      <c r="AC118" s="205">
        <f t="shared" si="1271"/>
        <v>0</v>
      </c>
      <c r="AD118" s="454"/>
      <c r="AE118" s="475"/>
      <c r="AF118" s="396"/>
      <c r="AG118" s="450"/>
      <c r="AH118" s="450"/>
      <c r="AI118" s="450"/>
      <c r="AJ118" s="450"/>
      <c r="AK118" s="450"/>
      <c r="AL118" s="450"/>
      <c r="AM118" s="470"/>
      <c r="AN118" s="450"/>
      <c r="AO118" s="472"/>
      <c r="AP118" s="396"/>
      <c r="AQ118" s="394"/>
      <c r="AR118" s="394"/>
      <c r="AS118" s="394"/>
      <c r="AT118" s="394"/>
      <c r="AU118" s="394"/>
      <c r="AV118" s="394"/>
      <c r="AW118" s="394"/>
      <c r="AX118" s="394"/>
      <c r="AY118" s="394"/>
      <c r="AZ118" s="394"/>
      <c r="BA118" s="394"/>
      <c r="BB118" s="394"/>
      <c r="BC118" s="394"/>
      <c r="BD118" s="394"/>
      <c r="BE118" s="394"/>
      <c r="BF118" s="394"/>
      <c r="BG118" s="394"/>
      <c r="BH118" s="394"/>
      <c r="BI118" s="432"/>
      <c r="BJ118" s="378"/>
      <c r="BK118" s="396"/>
      <c r="BL118" s="394"/>
      <c r="BM118" s="394"/>
      <c r="BN118" s="394"/>
      <c r="BO118" s="394"/>
      <c r="BP118" s="394"/>
      <c r="BQ118" s="394"/>
      <c r="BR118" s="394"/>
      <c r="BS118" s="394"/>
      <c r="BT118" s="395"/>
      <c r="BU118" s="396"/>
      <c r="BV118" s="394"/>
      <c r="BW118" s="394"/>
      <c r="BX118" s="394"/>
      <c r="BY118" s="394"/>
      <c r="BZ118" s="394"/>
      <c r="CA118" s="394"/>
      <c r="CB118" s="394"/>
      <c r="CC118" s="394"/>
      <c r="CD118" s="395"/>
      <c r="CE118" s="392"/>
      <c r="CF118" s="396"/>
      <c r="CG118" s="394"/>
      <c r="CH118" s="394"/>
      <c r="CI118" s="394"/>
      <c r="CJ118" s="395"/>
      <c r="CK118" s="393"/>
      <c r="CL118" s="390"/>
      <c r="CM118" s="396"/>
      <c r="CN118" s="394"/>
      <c r="CO118" s="394"/>
      <c r="CP118" s="394"/>
      <c r="CQ118" s="394"/>
      <c r="CR118" s="394"/>
      <c r="CS118" s="394"/>
      <c r="CT118" s="394"/>
      <c r="CU118" s="394"/>
      <c r="CV118" s="395"/>
      <c r="CW118" s="378"/>
      <c r="CX118" s="378"/>
      <c r="CY118" s="396"/>
      <c r="CZ118" s="394"/>
      <c r="DA118" s="394"/>
      <c r="DB118" s="394"/>
      <c r="DC118" s="394"/>
      <c r="DD118" s="394"/>
      <c r="DE118" s="394"/>
      <c r="DF118" s="394"/>
      <c r="DG118" s="394"/>
      <c r="DH118" s="395"/>
      <c r="DI118" s="443"/>
      <c r="DJ118" s="443"/>
      <c r="DK118" s="399"/>
      <c r="DL118" s="399"/>
      <c r="DM118" s="399"/>
      <c r="DN118" s="399"/>
      <c r="DO118" s="399"/>
      <c r="DP118" s="399"/>
      <c r="DQ118" s="494"/>
      <c r="DR118" s="396"/>
      <c r="DS118" s="394"/>
      <c r="DT118" s="394"/>
      <c r="DU118" s="394"/>
      <c r="DV118" s="395"/>
      <c r="DW118" s="496"/>
      <c r="DX118" s="396"/>
      <c r="DY118" s="394"/>
      <c r="DZ118" s="394"/>
      <c r="EA118" s="394"/>
      <c r="EB118" s="395"/>
      <c r="EC118" s="496"/>
      <c r="ED118" s="499"/>
    </row>
    <row r="119" spans="2:134" ht="12.6" customHeight="1" x14ac:dyDescent="0.2">
      <c r="B119" s="464"/>
      <c r="C119" s="465"/>
      <c r="D119" s="465"/>
      <c r="E119" s="465"/>
      <c r="F119" s="407"/>
      <c r="G119" s="461"/>
      <c r="H119" s="388"/>
      <c r="I119" s="388"/>
      <c r="J119" s="410"/>
      <c r="K119" s="407"/>
      <c r="L119" s="415"/>
      <c r="M119" s="462"/>
      <c r="N119" s="415"/>
      <c r="O119" s="415"/>
      <c r="P119" s="415"/>
      <c r="Q119" s="420"/>
      <c r="R119" s="413"/>
      <c r="S119" s="415"/>
      <c r="T119" s="416"/>
      <c r="U119" s="420"/>
      <c r="V119" s="413"/>
      <c r="W119" s="415"/>
      <c r="X119" s="194" t="s">
        <v>157</v>
      </c>
      <c r="Y119" s="208" t="s">
        <v>152</v>
      </c>
      <c r="Z119" s="205">
        <f>VLOOKUP($X119,vstupy!$B$18:$F$31,MATCH($Y119,vstupy!$B$17:$F$17,0),0)</f>
        <v>0</v>
      </c>
      <c r="AA119" s="133" t="s">
        <v>158</v>
      </c>
      <c r="AB119" s="205">
        <f>VLOOKUP($AA119,vstupy!$B$34:$C$36,2,FALSE)</f>
        <v>0</v>
      </c>
      <c r="AC119" s="205">
        <f t="shared" si="1271"/>
        <v>0</v>
      </c>
      <c r="AD119" s="455"/>
      <c r="AE119" s="476"/>
      <c r="AF119" s="396"/>
      <c r="AG119" s="450"/>
      <c r="AH119" s="450"/>
      <c r="AI119" s="450"/>
      <c r="AJ119" s="450"/>
      <c r="AK119" s="450"/>
      <c r="AL119" s="450"/>
      <c r="AM119" s="452"/>
      <c r="AN119" s="450"/>
      <c r="AO119" s="472"/>
      <c r="AP119" s="396"/>
      <c r="AQ119" s="394"/>
      <c r="AR119" s="394"/>
      <c r="AS119" s="394"/>
      <c r="AT119" s="394"/>
      <c r="AU119" s="394"/>
      <c r="AV119" s="394"/>
      <c r="AW119" s="394"/>
      <c r="AX119" s="394"/>
      <c r="AY119" s="394"/>
      <c r="AZ119" s="394"/>
      <c r="BA119" s="394"/>
      <c r="BB119" s="394"/>
      <c r="BC119" s="394"/>
      <c r="BD119" s="394"/>
      <c r="BE119" s="394"/>
      <c r="BF119" s="394"/>
      <c r="BG119" s="394"/>
      <c r="BH119" s="394"/>
      <c r="BI119" s="432"/>
      <c r="BJ119" s="378"/>
      <c r="BK119" s="396"/>
      <c r="BL119" s="394"/>
      <c r="BM119" s="394"/>
      <c r="BN119" s="394"/>
      <c r="BO119" s="394"/>
      <c r="BP119" s="394"/>
      <c r="BQ119" s="394"/>
      <c r="BR119" s="394"/>
      <c r="BS119" s="394"/>
      <c r="BT119" s="395"/>
      <c r="BU119" s="396"/>
      <c r="BV119" s="394"/>
      <c r="BW119" s="394"/>
      <c r="BX119" s="394"/>
      <c r="BY119" s="394"/>
      <c r="BZ119" s="394"/>
      <c r="CA119" s="394"/>
      <c r="CB119" s="394"/>
      <c r="CC119" s="394"/>
      <c r="CD119" s="395"/>
      <c r="CE119" s="392"/>
      <c r="CF119" s="396"/>
      <c r="CG119" s="394"/>
      <c r="CH119" s="394"/>
      <c r="CI119" s="394"/>
      <c r="CJ119" s="395"/>
      <c r="CK119" s="393"/>
      <c r="CL119" s="391"/>
      <c r="CM119" s="396"/>
      <c r="CN119" s="394"/>
      <c r="CO119" s="394"/>
      <c r="CP119" s="394"/>
      <c r="CQ119" s="394"/>
      <c r="CR119" s="394"/>
      <c r="CS119" s="394"/>
      <c r="CT119" s="394"/>
      <c r="CU119" s="394"/>
      <c r="CV119" s="395"/>
      <c r="CW119" s="378"/>
      <c r="CX119" s="378"/>
      <c r="CY119" s="396"/>
      <c r="CZ119" s="394"/>
      <c r="DA119" s="394"/>
      <c r="DB119" s="394"/>
      <c r="DC119" s="394"/>
      <c r="DD119" s="394"/>
      <c r="DE119" s="394"/>
      <c r="DF119" s="394"/>
      <c r="DG119" s="394"/>
      <c r="DH119" s="395"/>
      <c r="DI119" s="443"/>
      <c r="DJ119" s="443"/>
      <c r="DK119" s="399"/>
      <c r="DL119" s="399"/>
      <c r="DM119" s="399"/>
      <c r="DN119" s="399"/>
      <c r="DO119" s="399"/>
      <c r="DP119" s="399"/>
      <c r="DQ119" s="494"/>
      <c r="DR119" s="396"/>
      <c r="DS119" s="394"/>
      <c r="DT119" s="394"/>
      <c r="DU119" s="394"/>
      <c r="DV119" s="395"/>
      <c r="DW119" s="496"/>
      <c r="DX119" s="396"/>
      <c r="DY119" s="394"/>
      <c r="DZ119" s="394"/>
      <c r="EA119" s="394"/>
      <c r="EB119" s="395"/>
      <c r="EC119" s="496"/>
      <c r="ED119" s="499"/>
    </row>
    <row r="120" spans="2:134" ht="12.6" customHeight="1" x14ac:dyDescent="0.2">
      <c r="B120" s="579">
        <f t="shared" ref="B120" si="2085">B117+1</f>
        <v>38</v>
      </c>
      <c r="C120" s="606"/>
      <c r="D120" s="606"/>
      <c r="E120" s="606"/>
      <c r="F120" s="580" t="s">
        <v>212</v>
      </c>
      <c r="G120" s="581"/>
      <c r="H120" s="582" t="str">
        <f t="shared" ref="H120" si="2086">IF($F120="3e)  Skoršia transpozícia  - zavedenie transpozície pred termínom ktorý určuje smernica EÚ. "," ","")</f>
        <v/>
      </c>
      <c r="I120" s="582" t="str">
        <f t="shared" ref="I120" si="2087">IF($F120="3e)  Skoršia transpozícia  - zavedenie transpozície pred termínom ktorý určuje smernica EÚ. ",$H120,"NA")</f>
        <v>NA</v>
      </c>
      <c r="J120" s="583">
        <f>IF(I120&gt;12,1,I120/12)</f>
        <v>1</v>
      </c>
      <c r="K120" s="580"/>
      <c r="L120" s="584"/>
      <c r="M120" s="607">
        <f>IF(L120="N",0,L120)</f>
        <v>0</v>
      </c>
      <c r="N120" s="584" t="s">
        <v>212</v>
      </c>
      <c r="O120" s="584"/>
      <c r="P120" s="584"/>
      <c r="Q120" s="587" t="s">
        <v>36</v>
      </c>
      <c r="R120" s="588">
        <f>VLOOKUP(Q120,vstupy!$B$3:$C$15,2,FALSE)</f>
        <v>0</v>
      </c>
      <c r="S120" s="584"/>
      <c r="T120" s="590"/>
      <c r="U120" s="587" t="s">
        <v>36</v>
      </c>
      <c r="V120" s="588">
        <f>VLOOKUP(U120,vstupy!$B$3:$C$15,2,FALSE)</f>
        <v>0</v>
      </c>
      <c r="W120" s="584"/>
      <c r="X120" s="591" t="s">
        <v>157</v>
      </c>
      <c r="Y120" s="592" t="s">
        <v>152</v>
      </c>
      <c r="Z120" s="593">
        <f>VLOOKUP($X120,vstupy!$B$18:$F$31,MATCH($Y120,vstupy!$B$17:$F$17,0),0)</f>
        <v>0</v>
      </c>
      <c r="AA120" s="594" t="s">
        <v>158</v>
      </c>
      <c r="AB120" s="593">
        <f>VLOOKUP($AA120,vstupy!$B$34:$C$36,2,FALSE)</f>
        <v>0</v>
      </c>
      <c r="AC120" s="593">
        <f t="shared" si="1271"/>
        <v>0</v>
      </c>
      <c r="AD120" s="595" t="s">
        <v>36</v>
      </c>
      <c r="AE120" s="474">
        <f>VLOOKUP(AD120,vstupy!$B$3:$C$15,2,FALSE)</f>
        <v>0</v>
      </c>
      <c r="AF120" s="473" t="str">
        <f>IFERROR(IF(M120=0,"N",O120/L120*J120),0)</f>
        <v>N</v>
      </c>
      <c r="AG120" s="450">
        <f>O120*J120</f>
        <v>0</v>
      </c>
      <c r="AH120" s="451">
        <f t="shared" ref="AH120" si="2088">P120*R120*J120</f>
        <v>0</v>
      </c>
      <c r="AI120" s="452">
        <f t="shared" ref="AI120" si="2089">IFERROR(AH120*M120,0)</f>
        <v>0</v>
      </c>
      <c r="AJ120" s="451" t="str">
        <f t="shared" si="1393"/>
        <v>N</v>
      </c>
      <c r="AK120" s="450">
        <f t="shared" ref="AK120" si="2090">S120*J120</f>
        <v>0</v>
      </c>
      <c r="AL120" s="450">
        <f>T120*V120*J120</f>
        <v>0</v>
      </c>
      <c r="AM120" s="466">
        <f t="shared" ref="AM120" si="2091">IFERROR(AL120*M120,0)</f>
        <v>0</v>
      </c>
      <c r="AN120" s="452">
        <f t="shared" ref="AN120" si="2092">IF(W120&gt;0,IF(AE120&gt;0,($G$5/160)*(W120/60)*AE120*J120,0),IF(AE120&gt;0,($G$5/160)*((AC120+AC121+AC122)/60)*AE120*J120,0))</f>
        <v>0</v>
      </c>
      <c r="AO120" s="472">
        <f>IFERROR(AN120*M120,0)</f>
        <v>0</v>
      </c>
      <c r="AP120" s="396">
        <f t="shared" ref="AP120" si="2093">IF($N120="In (zvyšuje náklady)",AF120,0)</f>
        <v>0</v>
      </c>
      <c r="AQ120" s="394">
        <f t="shared" ref="AQ120" si="2094">IF($N120="In (zvyšuje náklady)",AG120,0)</f>
        <v>0</v>
      </c>
      <c r="AR120" s="394">
        <f t="shared" ref="AR120" si="2095">IF($N120="In (zvyšuje náklady)",AH120,0)</f>
        <v>0</v>
      </c>
      <c r="AS120" s="394">
        <f t="shared" ref="AS120" si="2096">IF($N120="In (zvyšuje náklady)",AI120,0)</f>
        <v>0</v>
      </c>
      <c r="AT120" s="394">
        <f t="shared" ref="AT120" si="2097">IF($N120="In (zvyšuje náklady)",AJ120,0)</f>
        <v>0</v>
      </c>
      <c r="AU120" s="394">
        <f t="shared" ref="AU120" si="2098">IF($N120="In (zvyšuje náklady)",AK120,0)</f>
        <v>0</v>
      </c>
      <c r="AV120" s="394">
        <f t="shared" ref="AV120" si="2099">IF($N120="In (zvyšuje náklady)",AL120,0)</f>
        <v>0</v>
      </c>
      <c r="AW120" s="394">
        <f t="shared" ref="AW120" si="2100">IF($N120="In (zvyšuje náklady)",AM120,0)</f>
        <v>0</v>
      </c>
      <c r="AX120" s="394">
        <f t="shared" ref="AX120" si="2101">IF($N120="In (zvyšuje náklady)",AN120,0)</f>
        <v>0</v>
      </c>
      <c r="AY120" s="394">
        <f t="shared" ref="AY120" si="2102">IF($N120="In (zvyšuje náklady)",AO120,0)</f>
        <v>0</v>
      </c>
      <c r="AZ120" s="394" t="str">
        <f t="shared" ref="AZ120" si="2103">IF($N120="Out (znižuje náklady)",AF120,"0")</f>
        <v>0</v>
      </c>
      <c r="BA120" s="394" t="str">
        <f t="shared" ref="BA120" si="2104">IF($N120="Out (znižuje náklady)",AG120,"0")</f>
        <v>0</v>
      </c>
      <c r="BB120" s="394" t="str">
        <f t="shared" ref="BB120" si="2105">IF($N120="Out (znižuje náklady)",AH120,"0")</f>
        <v>0</v>
      </c>
      <c r="BC120" s="394" t="str">
        <f t="shared" ref="BC120" si="2106">IF($N120="Out (znižuje náklady)",AI120,"0")</f>
        <v>0</v>
      </c>
      <c r="BD120" s="394" t="str">
        <f t="shared" ref="BD120" si="2107">IF($N120="Out (znižuje náklady)",AJ120,"0")</f>
        <v>0</v>
      </c>
      <c r="BE120" s="394" t="str">
        <f t="shared" ref="BE120" si="2108">IF($N120="Out (znižuje náklady)",AK120,"0")</f>
        <v>0</v>
      </c>
      <c r="BF120" s="394" t="str">
        <f t="shared" ref="BF120" si="2109">IF($N120="Out (znižuje náklady)",AL120,"0")</f>
        <v>0</v>
      </c>
      <c r="BG120" s="394" t="str">
        <f t="shared" ref="BG120" si="2110">IF($N120="Out (znižuje náklady)",AM120,"0")</f>
        <v>0</v>
      </c>
      <c r="BH120" s="394" t="str">
        <f t="shared" ref="BH120" si="2111">IF($N120="Out (znižuje náklady)",AN120,"0")</f>
        <v>0</v>
      </c>
      <c r="BI120" s="432" t="str">
        <f t="shared" ref="BI120" si="2112">IF($N120="Out (znižuje náklady)",AO120,"0")</f>
        <v>0</v>
      </c>
      <c r="BJ120" s="378">
        <f>IF(F120=vstupy!$B$47,0,1)</f>
        <v>1</v>
      </c>
      <c r="BK120" s="396">
        <f t="shared" ref="BK120" si="2113">$BJ120*AP120</f>
        <v>0</v>
      </c>
      <c r="BL120" s="394">
        <f t="shared" ref="BL120" si="2114">$BJ120*AQ120</f>
        <v>0</v>
      </c>
      <c r="BM120" s="394">
        <f t="shared" ref="BM120" si="2115">$BJ120*AR120</f>
        <v>0</v>
      </c>
      <c r="BN120" s="394">
        <f t="shared" ref="BN120" si="2116">$BJ120*AS120</f>
        <v>0</v>
      </c>
      <c r="BO120" s="394">
        <f t="shared" ref="BO120" si="2117">$BJ120*AT120</f>
        <v>0</v>
      </c>
      <c r="BP120" s="394">
        <f t="shared" ref="BP120" si="2118">$BJ120*AU120</f>
        <v>0</v>
      </c>
      <c r="BQ120" s="394">
        <f t="shared" ref="BQ120" si="2119">$BJ120*AV120</f>
        <v>0</v>
      </c>
      <c r="BR120" s="394">
        <f t="shared" ref="BR120" si="2120">$BJ120*AW120</f>
        <v>0</v>
      </c>
      <c r="BS120" s="394">
        <f t="shared" ref="BS120" si="2121">$BJ120*AX120</f>
        <v>0</v>
      </c>
      <c r="BT120" s="395">
        <f t="shared" ref="BT120" si="2122">$BJ120*AY120</f>
        <v>0</v>
      </c>
      <c r="BU120" s="396">
        <f t="shared" ref="BU120" si="2123">$BJ120*AZ120</f>
        <v>0</v>
      </c>
      <c r="BV120" s="394">
        <f t="shared" ref="BV120" si="2124">$BJ120*BA120</f>
        <v>0</v>
      </c>
      <c r="BW120" s="394">
        <f t="shared" ref="BW120" si="2125">$BJ120*BB120</f>
        <v>0</v>
      </c>
      <c r="BX120" s="394">
        <f t="shared" ref="BX120" si="2126">$BJ120*BC120</f>
        <v>0</v>
      </c>
      <c r="BY120" s="394">
        <f t="shared" ref="BY120" si="2127">$BJ120*BD120</f>
        <v>0</v>
      </c>
      <c r="BZ120" s="394">
        <f t="shared" ref="BZ120" si="2128">$BJ120*BE120</f>
        <v>0</v>
      </c>
      <c r="CA120" s="394">
        <f t="shared" ref="CA120" si="2129">$BJ120*BF120</f>
        <v>0</v>
      </c>
      <c r="CB120" s="394">
        <f t="shared" ref="CB120" si="2130">$BJ120*BG120</f>
        <v>0</v>
      </c>
      <c r="CC120" s="394">
        <f t="shared" ref="CC120" si="2131">$BJ120*BH120</f>
        <v>0</v>
      </c>
      <c r="CD120" s="395">
        <f t="shared" ref="CD120" si="2132">$BJ120*BI120</f>
        <v>0</v>
      </c>
      <c r="CE120" s="392">
        <f>IF(N120="Nemení sa",1,0)</f>
        <v>0</v>
      </c>
      <c r="CF120" s="396">
        <f>AG120*$CE120</f>
        <v>0</v>
      </c>
      <c r="CG120" s="394">
        <f>AI120*$CE120</f>
        <v>0</v>
      </c>
      <c r="CH120" s="394">
        <f>AK120*$CE120</f>
        <v>0</v>
      </c>
      <c r="CI120" s="394">
        <f>AM120*$CE120</f>
        <v>0</v>
      </c>
      <c r="CJ120" s="395">
        <f>AO120*$CE120</f>
        <v>0</v>
      </c>
      <c r="CK120" s="393">
        <f t="shared" ref="CK120" si="2133">SUM(CF120:CJ122)</f>
        <v>0</v>
      </c>
      <c r="CL120" s="389">
        <f>IF(F120=vstupy!B$42,"1",0)</f>
        <v>0</v>
      </c>
      <c r="CM120" s="396">
        <f t="shared" ref="CM120:CV120" si="2134">IF($CL120="1",AP120,0)</f>
        <v>0</v>
      </c>
      <c r="CN120" s="394">
        <f t="shared" si="2134"/>
        <v>0</v>
      </c>
      <c r="CO120" s="394">
        <f t="shared" si="2134"/>
        <v>0</v>
      </c>
      <c r="CP120" s="394">
        <f t="shared" si="2134"/>
        <v>0</v>
      </c>
      <c r="CQ120" s="394">
        <f t="shared" si="2134"/>
        <v>0</v>
      </c>
      <c r="CR120" s="394">
        <f t="shared" si="2134"/>
        <v>0</v>
      </c>
      <c r="CS120" s="394">
        <f t="shared" si="2134"/>
        <v>0</v>
      </c>
      <c r="CT120" s="394">
        <f t="shared" si="2134"/>
        <v>0</v>
      </c>
      <c r="CU120" s="394">
        <f t="shared" si="2134"/>
        <v>0</v>
      </c>
      <c r="CV120" s="395">
        <f t="shared" si="2134"/>
        <v>0</v>
      </c>
      <c r="CW120" s="378">
        <f>CP120+CT120+CV120</f>
        <v>0</v>
      </c>
      <c r="CX120" s="378">
        <f t="shared" ref="CX120" si="2135">CN120+CR120</f>
        <v>0</v>
      </c>
      <c r="CY120" s="396">
        <f t="shared" ref="CY120:DH120" si="2136">IF($CL120="1",AZ120,0)</f>
        <v>0</v>
      </c>
      <c r="CZ120" s="394">
        <f t="shared" si="2136"/>
        <v>0</v>
      </c>
      <c r="DA120" s="394">
        <f t="shared" si="2136"/>
        <v>0</v>
      </c>
      <c r="DB120" s="394">
        <f t="shared" si="2136"/>
        <v>0</v>
      </c>
      <c r="DC120" s="394">
        <f t="shared" si="2136"/>
        <v>0</v>
      </c>
      <c r="DD120" s="394">
        <f t="shared" si="2136"/>
        <v>0</v>
      </c>
      <c r="DE120" s="394">
        <f t="shared" si="2136"/>
        <v>0</v>
      </c>
      <c r="DF120" s="394">
        <f t="shared" si="2136"/>
        <v>0</v>
      </c>
      <c r="DG120" s="394">
        <f t="shared" si="2136"/>
        <v>0</v>
      </c>
      <c r="DH120" s="395">
        <f t="shared" si="2136"/>
        <v>0</v>
      </c>
      <c r="DI120" s="443">
        <f>DB120+DF120+DH120</f>
        <v>0</v>
      </c>
      <c r="DJ120" s="443">
        <f t="shared" ref="DJ120" si="2137">CZ120+DD120</f>
        <v>0</v>
      </c>
      <c r="DK120" s="399">
        <f>IF(CE120=0,1,0)</f>
        <v>1</v>
      </c>
      <c r="DL120" s="399">
        <f>IFERROR(IF($AF120="N",AH120+AJ120+AL120+AN120,AF120+AH120+AJ120+AL120+AN120),0)*$DK120</f>
        <v>0</v>
      </c>
      <c r="DM120" s="399">
        <f>(AG120+AI120+AK120+AM120+AO120)*$DK120</f>
        <v>0</v>
      </c>
      <c r="DN120" s="399">
        <f>AS120+AW120+AY120-CW120</f>
        <v>0</v>
      </c>
      <c r="DO120" s="399">
        <f>BC120+BG120+BI120-DI120</f>
        <v>0</v>
      </c>
      <c r="DP120" s="399">
        <f>DN120+DO120</f>
        <v>0</v>
      </c>
      <c r="DQ120" s="494" t="str">
        <f>IF(OR(F120=vstupy!B$40,F120=vstupy!B$41,F120=vstupy!B$42,),"0","1")</f>
        <v>0</v>
      </c>
      <c r="DR120" s="396">
        <f>IF($DQ120="1",AQ120,"0")+CF120</f>
        <v>0</v>
      </c>
      <c r="DS120" s="394">
        <f>IF($DQ120="1",AS120,"0")+CG120</f>
        <v>0</v>
      </c>
      <c r="DT120" s="394">
        <f>IF($DQ120="1",AU120,"0")+CH120</f>
        <v>0</v>
      </c>
      <c r="DU120" s="394">
        <f>IF($DQ120="1",AW120,"0")+CI120</f>
        <v>0</v>
      </c>
      <c r="DV120" s="395">
        <f>IF($DQ120="1",AY120,"0")+CJ120</f>
        <v>0</v>
      </c>
      <c r="DW120" s="496">
        <f t="shared" ref="DW120" si="2138">SUM(DR120:DV122)</f>
        <v>0</v>
      </c>
      <c r="DX120" s="396" t="str">
        <f t="shared" ref="DX120" si="2139">IF($DQ120="1",BA120,"0")</f>
        <v>0</v>
      </c>
      <c r="DY120" s="394" t="str">
        <f t="shared" ref="DY120" si="2140">IF($DQ120="1",BC120,"0")</f>
        <v>0</v>
      </c>
      <c r="DZ120" s="394" t="str">
        <f t="shared" ref="DZ120" si="2141">IF($DQ120="1",BE120,"0")</f>
        <v>0</v>
      </c>
      <c r="EA120" s="394" t="str">
        <f>IF($DQ120="1",BG120,"0")</f>
        <v>0</v>
      </c>
      <c r="EB120" s="395" t="str">
        <f>IF($DQ120="1",BI120,"0")</f>
        <v>0</v>
      </c>
      <c r="EC120" s="496">
        <f t="shared" ref="EC120" si="2142">SUM(DX120:EB122)</f>
        <v>0</v>
      </c>
      <c r="ED120" s="499">
        <f>EC120+DW120</f>
        <v>0</v>
      </c>
    </row>
    <row r="121" spans="2:134" ht="12.6" customHeight="1" x14ac:dyDescent="0.2">
      <c r="B121" s="579"/>
      <c r="C121" s="606"/>
      <c r="D121" s="606"/>
      <c r="E121" s="606"/>
      <c r="F121" s="596"/>
      <c r="G121" s="581"/>
      <c r="H121" s="597"/>
      <c r="I121" s="597"/>
      <c r="J121" s="598"/>
      <c r="K121" s="596"/>
      <c r="L121" s="584"/>
      <c r="M121" s="607"/>
      <c r="N121" s="584"/>
      <c r="O121" s="584"/>
      <c r="P121" s="584"/>
      <c r="Q121" s="587"/>
      <c r="R121" s="588"/>
      <c r="S121" s="584"/>
      <c r="T121" s="590"/>
      <c r="U121" s="587"/>
      <c r="V121" s="588"/>
      <c r="W121" s="584"/>
      <c r="X121" s="591" t="s">
        <v>157</v>
      </c>
      <c r="Y121" s="592" t="s">
        <v>152</v>
      </c>
      <c r="Z121" s="593">
        <f>VLOOKUP($X121,vstupy!$B$18:$F$31,MATCH($Y121,vstupy!$B$17:$F$17,0),0)</f>
        <v>0</v>
      </c>
      <c r="AA121" s="594" t="s">
        <v>158</v>
      </c>
      <c r="AB121" s="593">
        <f>VLOOKUP($AA121,vstupy!$B$34:$C$36,2,FALSE)</f>
        <v>0</v>
      </c>
      <c r="AC121" s="593">
        <f t="shared" si="1271"/>
        <v>0</v>
      </c>
      <c r="AD121" s="600"/>
      <c r="AE121" s="475"/>
      <c r="AF121" s="396"/>
      <c r="AG121" s="450"/>
      <c r="AH121" s="450"/>
      <c r="AI121" s="450"/>
      <c r="AJ121" s="450"/>
      <c r="AK121" s="450"/>
      <c r="AL121" s="450"/>
      <c r="AM121" s="470"/>
      <c r="AN121" s="450"/>
      <c r="AO121" s="472"/>
      <c r="AP121" s="396"/>
      <c r="AQ121" s="394"/>
      <c r="AR121" s="394"/>
      <c r="AS121" s="394"/>
      <c r="AT121" s="394"/>
      <c r="AU121" s="394"/>
      <c r="AV121" s="394"/>
      <c r="AW121" s="394"/>
      <c r="AX121" s="394"/>
      <c r="AY121" s="394"/>
      <c r="AZ121" s="394"/>
      <c r="BA121" s="394"/>
      <c r="BB121" s="394"/>
      <c r="BC121" s="394"/>
      <c r="BD121" s="394"/>
      <c r="BE121" s="394"/>
      <c r="BF121" s="394"/>
      <c r="BG121" s="394"/>
      <c r="BH121" s="394"/>
      <c r="BI121" s="432"/>
      <c r="BJ121" s="378"/>
      <c r="BK121" s="396"/>
      <c r="BL121" s="394"/>
      <c r="BM121" s="394"/>
      <c r="BN121" s="394"/>
      <c r="BO121" s="394"/>
      <c r="BP121" s="394"/>
      <c r="BQ121" s="394"/>
      <c r="BR121" s="394"/>
      <c r="BS121" s="394"/>
      <c r="BT121" s="395"/>
      <c r="BU121" s="396"/>
      <c r="BV121" s="394"/>
      <c r="BW121" s="394"/>
      <c r="BX121" s="394"/>
      <c r="BY121" s="394"/>
      <c r="BZ121" s="394"/>
      <c r="CA121" s="394"/>
      <c r="CB121" s="394"/>
      <c r="CC121" s="394"/>
      <c r="CD121" s="395"/>
      <c r="CE121" s="392"/>
      <c r="CF121" s="396"/>
      <c r="CG121" s="394"/>
      <c r="CH121" s="394"/>
      <c r="CI121" s="394"/>
      <c r="CJ121" s="395"/>
      <c r="CK121" s="393"/>
      <c r="CL121" s="390"/>
      <c r="CM121" s="396"/>
      <c r="CN121" s="394"/>
      <c r="CO121" s="394"/>
      <c r="CP121" s="394"/>
      <c r="CQ121" s="394"/>
      <c r="CR121" s="394"/>
      <c r="CS121" s="394"/>
      <c r="CT121" s="394"/>
      <c r="CU121" s="394"/>
      <c r="CV121" s="395"/>
      <c r="CW121" s="378"/>
      <c r="CX121" s="378"/>
      <c r="CY121" s="396"/>
      <c r="CZ121" s="394"/>
      <c r="DA121" s="394"/>
      <c r="DB121" s="394"/>
      <c r="DC121" s="394"/>
      <c r="DD121" s="394"/>
      <c r="DE121" s="394"/>
      <c r="DF121" s="394"/>
      <c r="DG121" s="394"/>
      <c r="DH121" s="395"/>
      <c r="DI121" s="443"/>
      <c r="DJ121" s="443"/>
      <c r="DK121" s="399"/>
      <c r="DL121" s="399"/>
      <c r="DM121" s="399"/>
      <c r="DN121" s="399"/>
      <c r="DO121" s="399"/>
      <c r="DP121" s="399"/>
      <c r="DQ121" s="494"/>
      <c r="DR121" s="396"/>
      <c r="DS121" s="394"/>
      <c r="DT121" s="394"/>
      <c r="DU121" s="394"/>
      <c r="DV121" s="395"/>
      <c r="DW121" s="496"/>
      <c r="DX121" s="396"/>
      <c r="DY121" s="394"/>
      <c r="DZ121" s="394"/>
      <c r="EA121" s="394"/>
      <c r="EB121" s="395"/>
      <c r="EC121" s="496"/>
      <c r="ED121" s="499"/>
    </row>
    <row r="122" spans="2:134" ht="12.6" customHeight="1" x14ac:dyDescent="0.2">
      <c r="B122" s="579"/>
      <c r="C122" s="606"/>
      <c r="D122" s="606"/>
      <c r="E122" s="606"/>
      <c r="F122" s="601"/>
      <c r="G122" s="581"/>
      <c r="H122" s="602"/>
      <c r="I122" s="602"/>
      <c r="J122" s="603"/>
      <c r="K122" s="601"/>
      <c r="L122" s="584"/>
      <c r="M122" s="607"/>
      <c r="N122" s="584"/>
      <c r="O122" s="584"/>
      <c r="P122" s="584"/>
      <c r="Q122" s="587"/>
      <c r="R122" s="588"/>
      <c r="S122" s="584"/>
      <c r="T122" s="590"/>
      <c r="U122" s="587"/>
      <c r="V122" s="588"/>
      <c r="W122" s="584"/>
      <c r="X122" s="591" t="s">
        <v>157</v>
      </c>
      <c r="Y122" s="592" t="s">
        <v>152</v>
      </c>
      <c r="Z122" s="593">
        <f>VLOOKUP($X122,vstupy!$B$18:$F$31,MATCH($Y122,vstupy!$B$17:$F$17,0),0)</f>
        <v>0</v>
      </c>
      <c r="AA122" s="594" t="s">
        <v>158</v>
      </c>
      <c r="AB122" s="593">
        <f>VLOOKUP($AA122,vstupy!$B$34:$C$36,2,FALSE)</f>
        <v>0</v>
      </c>
      <c r="AC122" s="593">
        <f t="shared" si="1271"/>
        <v>0</v>
      </c>
      <c r="AD122" s="605"/>
      <c r="AE122" s="476"/>
      <c r="AF122" s="396"/>
      <c r="AG122" s="450"/>
      <c r="AH122" s="450"/>
      <c r="AI122" s="450"/>
      <c r="AJ122" s="450"/>
      <c r="AK122" s="450"/>
      <c r="AL122" s="450"/>
      <c r="AM122" s="452"/>
      <c r="AN122" s="450"/>
      <c r="AO122" s="472"/>
      <c r="AP122" s="396"/>
      <c r="AQ122" s="394"/>
      <c r="AR122" s="394"/>
      <c r="AS122" s="394"/>
      <c r="AT122" s="394"/>
      <c r="AU122" s="394"/>
      <c r="AV122" s="394"/>
      <c r="AW122" s="394"/>
      <c r="AX122" s="394"/>
      <c r="AY122" s="394"/>
      <c r="AZ122" s="394"/>
      <c r="BA122" s="394"/>
      <c r="BB122" s="394"/>
      <c r="BC122" s="394"/>
      <c r="BD122" s="394"/>
      <c r="BE122" s="394"/>
      <c r="BF122" s="394"/>
      <c r="BG122" s="394"/>
      <c r="BH122" s="394"/>
      <c r="BI122" s="432"/>
      <c r="BJ122" s="378"/>
      <c r="BK122" s="396"/>
      <c r="BL122" s="394"/>
      <c r="BM122" s="394"/>
      <c r="BN122" s="394"/>
      <c r="BO122" s="394"/>
      <c r="BP122" s="394"/>
      <c r="BQ122" s="394"/>
      <c r="BR122" s="394"/>
      <c r="BS122" s="394"/>
      <c r="BT122" s="395"/>
      <c r="BU122" s="396"/>
      <c r="BV122" s="394"/>
      <c r="BW122" s="394"/>
      <c r="BX122" s="394"/>
      <c r="BY122" s="394"/>
      <c r="BZ122" s="394"/>
      <c r="CA122" s="394"/>
      <c r="CB122" s="394"/>
      <c r="CC122" s="394"/>
      <c r="CD122" s="395"/>
      <c r="CE122" s="392"/>
      <c r="CF122" s="396"/>
      <c r="CG122" s="394"/>
      <c r="CH122" s="394"/>
      <c r="CI122" s="394"/>
      <c r="CJ122" s="395"/>
      <c r="CK122" s="393"/>
      <c r="CL122" s="391"/>
      <c r="CM122" s="396"/>
      <c r="CN122" s="394"/>
      <c r="CO122" s="394"/>
      <c r="CP122" s="394"/>
      <c r="CQ122" s="394"/>
      <c r="CR122" s="394"/>
      <c r="CS122" s="394"/>
      <c r="CT122" s="394"/>
      <c r="CU122" s="394"/>
      <c r="CV122" s="395"/>
      <c r="CW122" s="378"/>
      <c r="CX122" s="378"/>
      <c r="CY122" s="396"/>
      <c r="CZ122" s="394"/>
      <c r="DA122" s="394"/>
      <c r="DB122" s="394"/>
      <c r="DC122" s="394"/>
      <c r="DD122" s="394"/>
      <c r="DE122" s="394"/>
      <c r="DF122" s="394"/>
      <c r="DG122" s="394"/>
      <c r="DH122" s="395"/>
      <c r="DI122" s="443"/>
      <c r="DJ122" s="443"/>
      <c r="DK122" s="399"/>
      <c r="DL122" s="399"/>
      <c r="DM122" s="399"/>
      <c r="DN122" s="399"/>
      <c r="DO122" s="399"/>
      <c r="DP122" s="399"/>
      <c r="DQ122" s="494"/>
      <c r="DR122" s="396"/>
      <c r="DS122" s="394"/>
      <c r="DT122" s="394"/>
      <c r="DU122" s="394"/>
      <c r="DV122" s="395"/>
      <c r="DW122" s="496"/>
      <c r="DX122" s="396"/>
      <c r="DY122" s="394"/>
      <c r="DZ122" s="394"/>
      <c r="EA122" s="394"/>
      <c r="EB122" s="395"/>
      <c r="EC122" s="496"/>
      <c r="ED122" s="499"/>
    </row>
    <row r="123" spans="2:134" ht="12.6" customHeight="1" x14ac:dyDescent="0.2">
      <c r="B123" s="464">
        <f t="shared" ref="B123" si="2143">B120+1</f>
        <v>39</v>
      </c>
      <c r="C123" s="465"/>
      <c r="D123" s="465"/>
      <c r="E123" s="465"/>
      <c r="F123" s="405" t="s">
        <v>212</v>
      </c>
      <c r="G123" s="461"/>
      <c r="H123" s="386" t="str">
        <f t="shared" ref="H123" si="2144">IF($F123="3e)  Skoršia transpozícia  - zavedenie transpozície pred termínom ktorý určuje smernica EÚ. "," ","")</f>
        <v/>
      </c>
      <c r="I123" s="386" t="str">
        <f t="shared" ref="I123" si="2145">IF($F123="3e)  Skoršia transpozícia  - zavedenie transpozície pred termínom ktorý určuje smernica EÚ. ",$H123,"NA")</f>
        <v>NA</v>
      </c>
      <c r="J123" s="408">
        <f>IF(I123&gt;12,1,I123/12)</f>
        <v>1</v>
      </c>
      <c r="K123" s="405"/>
      <c r="L123" s="415"/>
      <c r="M123" s="462">
        <f>IF(L123="N",0,L123)</f>
        <v>0</v>
      </c>
      <c r="N123" s="415" t="s">
        <v>212</v>
      </c>
      <c r="O123" s="415"/>
      <c r="P123" s="415"/>
      <c r="Q123" s="420" t="s">
        <v>36</v>
      </c>
      <c r="R123" s="413">
        <f>VLOOKUP(Q123,vstupy!$B$3:$C$15,2,FALSE)</f>
        <v>0</v>
      </c>
      <c r="S123" s="415"/>
      <c r="T123" s="416"/>
      <c r="U123" s="420" t="s">
        <v>36</v>
      </c>
      <c r="V123" s="413">
        <f>VLOOKUP(U123,vstupy!$B$3:$C$15,2,FALSE)</f>
        <v>0</v>
      </c>
      <c r="W123" s="415"/>
      <c r="X123" s="194" t="s">
        <v>157</v>
      </c>
      <c r="Y123" s="208" t="s">
        <v>152</v>
      </c>
      <c r="Z123" s="205">
        <f>VLOOKUP($X123,vstupy!$B$18:$F$31,MATCH($Y123,vstupy!$B$17:$F$17,0),0)</f>
        <v>0</v>
      </c>
      <c r="AA123" s="133" t="s">
        <v>158</v>
      </c>
      <c r="AB123" s="205">
        <f>VLOOKUP($AA123,vstupy!$B$34:$C$36,2,FALSE)</f>
        <v>0</v>
      </c>
      <c r="AC123" s="205">
        <f t="shared" si="1271"/>
        <v>0</v>
      </c>
      <c r="AD123" s="453" t="s">
        <v>36</v>
      </c>
      <c r="AE123" s="474">
        <f>VLOOKUP(AD123,vstupy!$B$3:$C$15,2,FALSE)</f>
        <v>0</v>
      </c>
      <c r="AF123" s="473" t="str">
        <f>IFERROR(IF(M123=0,"N",O123/L123*J123),0)</f>
        <v>N</v>
      </c>
      <c r="AG123" s="450">
        <f>O123*J123</f>
        <v>0</v>
      </c>
      <c r="AH123" s="451">
        <f t="shared" ref="AH123" si="2146">P123*R123*J123</f>
        <v>0</v>
      </c>
      <c r="AI123" s="452">
        <f t="shared" ref="AI123" si="2147">IFERROR(AH123*M123,0)</f>
        <v>0</v>
      </c>
      <c r="AJ123" s="451" t="str">
        <f t="shared" si="1393"/>
        <v>N</v>
      </c>
      <c r="AK123" s="450">
        <f t="shared" ref="AK123" si="2148">S123*J123</f>
        <v>0</v>
      </c>
      <c r="AL123" s="450">
        <f>T123*V123*J123</f>
        <v>0</v>
      </c>
      <c r="AM123" s="466">
        <f t="shared" ref="AM123" si="2149">IFERROR(AL123*M123,0)</f>
        <v>0</v>
      </c>
      <c r="AN123" s="452">
        <f t="shared" ref="AN123" si="2150">IF(W123&gt;0,IF(AE123&gt;0,($G$5/160)*(W123/60)*AE123*J123,0),IF(AE123&gt;0,($G$5/160)*((AC123+AC124+AC125)/60)*AE123*J123,0))</f>
        <v>0</v>
      </c>
      <c r="AO123" s="472">
        <f>IFERROR(AN123*M123,0)</f>
        <v>0</v>
      </c>
      <c r="AP123" s="396">
        <f t="shared" ref="AP123" si="2151">IF($N123="In (zvyšuje náklady)",AF123,0)</f>
        <v>0</v>
      </c>
      <c r="AQ123" s="394">
        <f t="shared" ref="AQ123" si="2152">IF($N123="In (zvyšuje náklady)",AG123,0)</f>
        <v>0</v>
      </c>
      <c r="AR123" s="394">
        <f t="shared" ref="AR123" si="2153">IF($N123="In (zvyšuje náklady)",AH123,0)</f>
        <v>0</v>
      </c>
      <c r="AS123" s="394">
        <f t="shared" ref="AS123" si="2154">IF($N123="In (zvyšuje náklady)",AI123,0)</f>
        <v>0</v>
      </c>
      <c r="AT123" s="394">
        <f t="shared" ref="AT123" si="2155">IF($N123="In (zvyšuje náklady)",AJ123,0)</f>
        <v>0</v>
      </c>
      <c r="AU123" s="394">
        <f t="shared" ref="AU123" si="2156">IF($N123="In (zvyšuje náklady)",AK123,0)</f>
        <v>0</v>
      </c>
      <c r="AV123" s="394">
        <f t="shared" ref="AV123" si="2157">IF($N123="In (zvyšuje náklady)",AL123,0)</f>
        <v>0</v>
      </c>
      <c r="AW123" s="394">
        <f t="shared" ref="AW123" si="2158">IF($N123="In (zvyšuje náklady)",AM123,0)</f>
        <v>0</v>
      </c>
      <c r="AX123" s="394">
        <f t="shared" ref="AX123" si="2159">IF($N123="In (zvyšuje náklady)",AN123,0)</f>
        <v>0</v>
      </c>
      <c r="AY123" s="394">
        <f t="shared" ref="AY123" si="2160">IF($N123="In (zvyšuje náklady)",AO123,0)</f>
        <v>0</v>
      </c>
      <c r="AZ123" s="394" t="str">
        <f t="shared" ref="AZ123" si="2161">IF($N123="Out (znižuje náklady)",AF123,"0")</f>
        <v>0</v>
      </c>
      <c r="BA123" s="394" t="str">
        <f t="shared" ref="BA123" si="2162">IF($N123="Out (znižuje náklady)",AG123,"0")</f>
        <v>0</v>
      </c>
      <c r="BB123" s="394" t="str">
        <f t="shared" ref="BB123" si="2163">IF($N123="Out (znižuje náklady)",AH123,"0")</f>
        <v>0</v>
      </c>
      <c r="BC123" s="394" t="str">
        <f t="shared" ref="BC123" si="2164">IF($N123="Out (znižuje náklady)",AI123,"0")</f>
        <v>0</v>
      </c>
      <c r="BD123" s="394" t="str">
        <f t="shared" ref="BD123" si="2165">IF($N123="Out (znižuje náklady)",AJ123,"0")</f>
        <v>0</v>
      </c>
      <c r="BE123" s="394" t="str">
        <f t="shared" ref="BE123" si="2166">IF($N123="Out (znižuje náklady)",AK123,"0")</f>
        <v>0</v>
      </c>
      <c r="BF123" s="394" t="str">
        <f t="shared" ref="BF123" si="2167">IF($N123="Out (znižuje náklady)",AL123,"0")</f>
        <v>0</v>
      </c>
      <c r="BG123" s="394" t="str">
        <f t="shared" ref="BG123" si="2168">IF($N123="Out (znižuje náklady)",AM123,"0")</f>
        <v>0</v>
      </c>
      <c r="BH123" s="394" t="str">
        <f t="shared" ref="BH123" si="2169">IF($N123="Out (znižuje náklady)",AN123,"0")</f>
        <v>0</v>
      </c>
      <c r="BI123" s="432" t="str">
        <f t="shared" ref="BI123" si="2170">IF($N123="Out (znižuje náklady)",AO123,"0")</f>
        <v>0</v>
      </c>
      <c r="BJ123" s="378">
        <f>IF(F123=vstupy!$B$47,0,1)</f>
        <v>1</v>
      </c>
      <c r="BK123" s="396">
        <f t="shared" ref="BK123" si="2171">$BJ123*AP123</f>
        <v>0</v>
      </c>
      <c r="BL123" s="394">
        <f t="shared" ref="BL123" si="2172">$BJ123*AQ123</f>
        <v>0</v>
      </c>
      <c r="BM123" s="394">
        <f t="shared" ref="BM123" si="2173">$BJ123*AR123</f>
        <v>0</v>
      </c>
      <c r="BN123" s="394">
        <f t="shared" ref="BN123" si="2174">$BJ123*AS123</f>
        <v>0</v>
      </c>
      <c r="BO123" s="394">
        <f t="shared" ref="BO123" si="2175">$BJ123*AT123</f>
        <v>0</v>
      </c>
      <c r="BP123" s="394">
        <f t="shared" ref="BP123" si="2176">$BJ123*AU123</f>
        <v>0</v>
      </c>
      <c r="BQ123" s="394">
        <f t="shared" ref="BQ123" si="2177">$BJ123*AV123</f>
        <v>0</v>
      </c>
      <c r="BR123" s="394">
        <f t="shared" ref="BR123" si="2178">$BJ123*AW123</f>
        <v>0</v>
      </c>
      <c r="BS123" s="394">
        <f t="shared" ref="BS123" si="2179">$BJ123*AX123</f>
        <v>0</v>
      </c>
      <c r="BT123" s="395">
        <f t="shared" ref="BT123" si="2180">$BJ123*AY123</f>
        <v>0</v>
      </c>
      <c r="BU123" s="396">
        <f t="shared" ref="BU123" si="2181">$BJ123*AZ123</f>
        <v>0</v>
      </c>
      <c r="BV123" s="394">
        <f t="shared" ref="BV123" si="2182">$BJ123*BA123</f>
        <v>0</v>
      </c>
      <c r="BW123" s="394">
        <f t="shared" ref="BW123" si="2183">$BJ123*BB123</f>
        <v>0</v>
      </c>
      <c r="BX123" s="394">
        <f t="shared" ref="BX123" si="2184">$BJ123*BC123</f>
        <v>0</v>
      </c>
      <c r="BY123" s="394">
        <f t="shared" ref="BY123" si="2185">$BJ123*BD123</f>
        <v>0</v>
      </c>
      <c r="BZ123" s="394">
        <f t="shared" ref="BZ123" si="2186">$BJ123*BE123</f>
        <v>0</v>
      </c>
      <c r="CA123" s="394">
        <f t="shared" ref="CA123" si="2187">$BJ123*BF123</f>
        <v>0</v>
      </c>
      <c r="CB123" s="394">
        <f t="shared" ref="CB123" si="2188">$BJ123*BG123</f>
        <v>0</v>
      </c>
      <c r="CC123" s="394">
        <f t="shared" ref="CC123" si="2189">$BJ123*BH123</f>
        <v>0</v>
      </c>
      <c r="CD123" s="395">
        <f t="shared" ref="CD123" si="2190">$BJ123*BI123</f>
        <v>0</v>
      </c>
      <c r="CE123" s="392">
        <f>IF(N123="Nemení sa",1,0)</f>
        <v>0</v>
      </c>
      <c r="CF123" s="396">
        <f>AG123*$CE123</f>
        <v>0</v>
      </c>
      <c r="CG123" s="394">
        <f>AI123*$CE123</f>
        <v>0</v>
      </c>
      <c r="CH123" s="394">
        <f>AK123*$CE123</f>
        <v>0</v>
      </c>
      <c r="CI123" s="394">
        <f>AM123*$CE123</f>
        <v>0</v>
      </c>
      <c r="CJ123" s="395">
        <f>AO123*$CE123</f>
        <v>0</v>
      </c>
      <c r="CK123" s="393">
        <f t="shared" ref="CK123" si="2191">SUM(CF123:CJ125)</f>
        <v>0</v>
      </c>
      <c r="CL123" s="389">
        <f>IF(F123=vstupy!B$42,"1",0)</f>
        <v>0</v>
      </c>
      <c r="CM123" s="396">
        <f t="shared" ref="CM123:CV123" si="2192">IF($CL123="1",AP123,0)</f>
        <v>0</v>
      </c>
      <c r="CN123" s="394">
        <f t="shared" si="2192"/>
        <v>0</v>
      </c>
      <c r="CO123" s="394">
        <f t="shared" si="2192"/>
        <v>0</v>
      </c>
      <c r="CP123" s="394">
        <f t="shared" si="2192"/>
        <v>0</v>
      </c>
      <c r="CQ123" s="394">
        <f t="shared" si="2192"/>
        <v>0</v>
      </c>
      <c r="CR123" s="394">
        <f t="shared" si="2192"/>
        <v>0</v>
      </c>
      <c r="CS123" s="394">
        <f t="shared" si="2192"/>
        <v>0</v>
      </c>
      <c r="CT123" s="394">
        <f t="shared" si="2192"/>
        <v>0</v>
      </c>
      <c r="CU123" s="394">
        <f t="shared" si="2192"/>
        <v>0</v>
      </c>
      <c r="CV123" s="395">
        <f t="shared" si="2192"/>
        <v>0</v>
      </c>
      <c r="CW123" s="378">
        <f>CP123+CT123+CV123</f>
        <v>0</v>
      </c>
      <c r="CX123" s="378">
        <f t="shared" ref="CX123" si="2193">CN123+CR123</f>
        <v>0</v>
      </c>
      <c r="CY123" s="396">
        <f t="shared" ref="CY123:DH123" si="2194">IF($CL123="1",AZ123,0)</f>
        <v>0</v>
      </c>
      <c r="CZ123" s="394">
        <f t="shared" si="2194"/>
        <v>0</v>
      </c>
      <c r="DA123" s="394">
        <f t="shared" si="2194"/>
        <v>0</v>
      </c>
      <c r="DB123" s="394">
        <f t="shared" si="2194"/>
        <v>0</v>
      </c>
      <c r="DC123" s="394">
        <f t="shared" si="2194"/>
        <v>0</v>
      </c>
      <c r="DD123" s="394">
        <f t="shared" si="2194"/>
        <v>0</v>
      </c>
      <c r="DE123" s="394">
        <f t="shared" si="2194"/>
        <v>0</v>
      </c>
      <c r="DF123" s="394">
        <f t="shared" si="2194"/>
        <v>0</v>
      </c>
      <c r="DG123" s="394">
        <f t="shared" si="2194"/>
        <v>0</v>
      </c>
      <c r="DH123" s="395">
        <f t="shared" si="2194"/>
        <v>0</v>
      </c>
      <c r="DI123" s="443">
        <f>DB123+DF123+DH123</f>
        <v>0</v>
      </c>
      <c r="DJ123" s="443">
        <f t="shared" ref="DJ123" si="2195">CZ123+DD123</f>
        <v>0</v>
      </c>
      <c r="DK123" s="399">
        <f>IF(CE123=0,1,0)</f>
        <v>1</v>
      </c>
      <c r="DL123" s="399">
        <f>IFERROR(IF($AF123="N",AH123+AJ123+AL123+AN123,AF123+AH123+AJ123+AL123+AN123),0)*$DK123</f>
        <v>0</v>
      </c>
      <c r="DM123" s="399">
        <f>(AG123+AI123+AK123+AM123+AO123)*$DK123</f>
        <v>0</v>
      </c>
      <c r="DN123" s="399">
        <f>AS123+AW123+AY123-CW123</f>
        <v>0</v>
      </c>
      <c r="DO123" s="399">
        <f>BC123+BG123+BI123-DI123</f>
        <v>0</v>
      </c>
      <c r="DP123" s="399">
        <f>DN123+DO123</f>
        <v>0</v>
      </c>
      <c r="DQ123" s="494" t="str">
        <f>IF(OR(F123=vstupy!B$40,F123=vstupy!B$41,F123=vstupy!B$42,),"0","1")</f>
        <v>0</v>
      </c>
      <c r="DR123" s="396">
        <f>IF($DQ123="1",AQ123,"0")+CF123</f>
        <v>0</v>
      </c>
      <c r="DS123" s="394">
        <f>IF($DQ123="1",AS123,"0")+CG123</f>
        <v>0</v>
      </c>
      <c r="DT123" s="394">
        <f>IF($DQ123="1",AU123,"0")+CH123</f>
        <v>0</v>
      </c>
      <c r="DU123" s="394">
        <f>IF($DQ123="1",AW123,"0")+CI123</f>
        <v>0</v>
      </c>
      <c r="DV123" s="395">
        <f>IF($DQ123="1",AY123,"0")+CJ123</f>
        <v>0</v>
      </c>
      <c r="DW123" s="496">
        <f t="shared" ref="DW123" si="2196">SUM(DR123:DV125)</f>
        <v>0</v>
      </c>
      <c r="DX123" s="396" t="str">
        <f t="shared" ref="DX123" si="2197">IF($DQ123="1",BA123,"0")</f>
        <v>0</v>
      </c>
      <c r="DY123" s="394" t="str">
        <f t="shared" ref="DY123" si="2198">IF($DQ123="1",BC123,"0")</f>
        <v>0</v>
      </c>
      <c r="DZ123" s="394" t="str">
        <f t="shared" ref="DZ123" si="2199">IF($DQ123="1",BE123,"0")</f>
        <v>0</v>
      </c>
      <c r="EA123" s="394" t="str">
        <f>IF($DQ123="1",BG123,"0")</f>
        <v>0</v>
      </c>
      <c r="EB123" s="395" t="str">
        <f>IF($DQ123="1",BI123,"0")</f>
        <v>0</v>
      </c>
      <c r="EC123" s="496">
        <f t="shared" ref="EC123" si="2200">SUM(DX123:EB125)</f>
        <v>0</v>
      </c>
      <c r="ED123" s="499">
        <f>EC123+DW123</f>
        <v>0</v>
      </c>
    </row>
    <row r="124" spans="2:134" ht="12.6" customHeight="1" x14ac:dyDescent="0.2">
      <c r="B124" s="464"/>
      <c r="C124" s="465"/>
      <c r="D124" s="465"/>
      <c r="E124" s="465"/>
      <c r="F124" s="406"/>
      <c r="G124" s="461"/>
      <c r="H124" s="387"/>
      <c r="I124" s="387"/>
      <c r="J124" s="409"/>
      <c r="K124" s="406"/>
      <c r="L124" s="415"/>
      <c r="M124" s="462"/>
      <c r="N124" s="415"/>
      <c r="O124" s="415"/>
      <c r="P124" s="415"/>
      <c r="Q124" s="420"/>
      <c r="R124" s="413"/>
      <c r="S124" s="415"/>
      <c r="T124" s="416"/>
      <c r="U124" s="420"/>
      <c r="V124" s="413"/>
      <c r="W124" s="415"/>
      <c r="X124" s="194" t="s">
        <v>157</v>
      </c>
      <c r="Y124" s="208" t="s">
        <v>152</v>
      </c>
      <c r="Z124" s="205">
        <f>VLOOKUP($X124,vstupy!$B$18:$F$31,MATCH($Y124,vstupy!$B$17:$F$17,0),0)</f>
        <v>0</v>
      </c>
      <c r="AA124" s="133" t="s">
        <v>158</v>
      </c>
      <c r="AB124" s="205">
        <f>VLOOKUP($AA124,vstupy!$B$34:$C$36,2,FALSE)</f>
        <v>0</v>
      </c>
      <c r="AC124" s="205">
        <f t="shared" si="1271"/>
        <v>0</v>
      </c>
      <c r="AD124" s="454"/>
      <c r="AE124" s="475"/>
      <c r="AF124" s="396"/>
      <c r="AG124" s="450"/>
      <c r="AH124" s="450"/>
      <c r="AI124" s="450"/>
      <c r="AJ124" s="450"/>
      <c r="AK124" s="450"/>
      <c r="AL124" s="450"/>
      <c r="AM124" s="470"/>
      <c r="AN124" s="450"/>
      <c r="AO124" s="472"/>
      <c r="AP124" s="396"/>
      <c r="AQ124" s="394"/>
      <c r="AR124" s="394"/>
      <c r="AS124" s="394"/>
      <c r="AT124" s="394"/>
      <c r="AU124" s="394"/>
      <c r="AV124" s="394"/>
      <c r="AW124" s="394"/>
      <c r="AX124" s="394"/>
      <c r="AY124" s="394"/>
      <c r="AZ124" s="394"/>
      <c r="BA124" s="394"/>
      <c r="BB124" s="394"/>
      <c r="BC124" s="394"/>
      <c r="BD124" s="394"/>
      <c r="BE124" s="394"/>
      <c r="BF124" s="394"/>
      <c r="BG124" s="394"/>
      <c r="BH124" s="394"/>
      <c r="BI124" s="432"/>
      <c r="BJ124" s="378"/>
      <c r="BK124" s="396"/>
      <c r="BL124" s="394"/>
      <c r="BM124" s="394"/>
      <c r="BN124" s="394"/>
      <c r="BO124" s="394"/>
      <c r="BP124" s="394"/>
      <c r="BQ124" s="394"/>
      <c r="BR124" s="394"/>
      <c r="BS124" s="394"/>
      <c r="BT124" s="395"/>
      <c r="BU124" s="396"/>
      <c r="BV124" s="394"/>
      <c r="BW124" s="394"/>
      <c r="BX124" s="394"/>
      <c r="BY124" s="394"/>
      <c r="BZ124" s="394"/>
      <c r="CA124" s="394"/>
      <c r="CB124" s="394"/>
      <c r="CC124" s="394"/>
      <c r="CD124" s="395"/>
      <c r="CE124" s="392"/>
      <c r="CF124" s="396"/>
      <c r="CG124" s="394"/>
      <c r="CH124" s="394"/>
      <c r="CI124" s="394"/>
      <c r="CJ124" s="395"/>
      <c r="CK124" s="393"/>
      <c r="CL124" s="390"/>
      <c r="CM124" s="396"/>
      <c r="CN124" s="394"/>
      <c r="CO124" s="394"/>
      <c r="CP124" s="394"/>
      <c r="CQ124" s="394"/>
      <c r="CR124" s="394"/>
      <c r="CS124" s="394"/>
      <c r="CT124" s="394"/>
      <c r="CU124" s="394"/>
      <c r="CV124" s="395"/>
      <c r="CW124" s="378"/>
      <c r="CX124" s="378"/>
      <c r="CY124" s="396"/>
      <c r="CZ124" s="394"/>
      <c r="DA124" s="394"/>
      <c r="DB124" s="394"/>
      <c r="DC124" s="394"/>
      <c r="DD124" s="394"/>
      <c r="DE124" s="394"/>
      <c r="DF124" s="394"/>
      <c r="DG124" s="394"/>
      <c r="DH124" s="395"/>
      <c r="DI124" s="443"/>
      <c r="DJ124" s="443"/>
      <c r="DK124" s="399"/>
      <c r="DL124" s="399"/>
      <c r="DM124" s="399"/>
      <c r="DN124" s="399"/>
      <c r="DO124" s="399"/>
      <c r="DP124" s="399"/>
      <c r="DQ124" s="494"/>
      <c r="DR124" s="396"/>
      <c r="DS124" s="394"/>
      <c r="DT124" s="394"/>
      <c r="DU124" s="394"/>
      <c r="DV124" s="395"/>
      <c r="DW124" s="496"/>
      <c r="DX124" s="396"/>
      <c r="DY124" s="394"/>
      <c r="DZ124" s="394"/>
      <c r="EA124" s="394"/>
      <c r="EB124" s="395"/>
      <c r="EC124" s="496"/>
      <c r="ED124" s="499"/>
    </row>
    <row r="125" spans="2:134" ht="12.6" customHeight="1" x14ac:dyDescent="0.2">
      <c r="B125" s="464"/>
      <c r="C125" s="465"/>
      <c r="D125" s="465"/>
      <c r="E125" s="465"/>
      <c r="F125" s="407"/>
      <c r="G125" s="461"/>
      <c r="H125" s="388"/>
      <c r="I125" s="388"/>
      <c r="J125" s="410"/>
      <c r="K125" s="407"/>
      <c r="L125" s="415"/>
      <c r="M125" s="462"/>
      <c r="N125" s="415"/>
      <c r="O125" s="415"/>
      <c r="P125" s="415"/>
      <c r="Q125" s="420"/>
      <c r="R125" s="413"/>
      <c r="S125" s="415"/>
      <c r="T125" s="416"/>
      <c r="U125" s="420"/>
      <c r="V125" s="413"/>
      <c r="W125" s="415"/>
      <c r="X125" s="194" t="s">
        <v>157</v>
      </c>
      <c r="Y125" s="208" t="s">
        <v>152</v>
      </c>
      <c r="Z125" s="205">
        <f>VLOOKUP($X125,vstupy!$B$18:$F$31,MATCH($Y125,vstupy!$B$17:$F$17,0),0)</f>
        <v>0</v>
      </c>
      <c r="AA125" s="133" t="s">
        <v>158</v>
      </c>
      <c r="AB125" s="205">
        <f>VLOOKUP($AA125,vstupy!$B$34:$C$36,2,FALSE)</f>
        <v>0</v>
      </c>
      <c r="AC125" s="205">
        <f t="shared" si="1271"/>
        <v>0</v>
      </c>
      <c r="AD125" s="455"/>
      <c r="AE125" s="476"/>
      <c r="AF125" s="396"/>
      <c r="AG125" s="450"/>
      <c r="AH125" s="450"/>
      <c r="AI125" s="450"/>
      <c r="AJ125" s="450"/>
      <c r="AK125" s="450"/>
      <c r="AL125" s="450"/>
      <c r="AM125" s="452"/>
      <c r="AN125" s="450"/>
      <c r="AO125" s="472"/>
      <c r="AP125" s="396"/>
      <c r="AQ125" s="394"/>
      <c r="AR125" s="394"/>
      <c r="AS125" s="394"/>
      <c r="AT125" s="394"/>
      <c r="AU125" s="394"/>
      <c r="AV125" s="394"/>
      <c r="AW125" s="394"/>
      <c r="AX125" s="394"/>
      <c r="AY125" s="394"/>
      <c r="AZ125" s="394"/>
      <c r="BA125" s="394"/>
      <c r="BB125" s="394"/>
      <c r="BC125" s="394"/>
      <c r="BD125" s="394"/>
      <c r="BE125" s="394"/>
      <c r="BF125" s="394"/>
      <c r="BG125" s="394"/>
      <c r="BH125" s="394"/>
      <c r="BI125" s="432"/>
      <c r="BJ125" s="378"/>
      <c r="BK125" s="396"/>
      <c r="BL125" s="394"/>
      <c r="BM125" s="394"/>
      <c r="BN125" s="394"/>
      <c r="BO125" s="394"/>
      <c r="BP125" s="394"/>
      <c r="BQ125" s="394"/>
      <c r="BR125" s="394"/>
      <c r="BS125" s="394"/>
      <c r="BT125" s="395"/>
      <c r="BU125" s="396"/>
      <c r="BV125" s="394"/>
      <c r="BW125" s="394"/>
      <c r="BX125" s="394"/>
      <c r="BY125" s="394"/>
      <c r="BZ125" s="394"/>
      <c r="CA125" s="394"/>
      <c r="CB125" s="394"/>
      <c r="CC125" s="394"/>
      <c r="CD125" s="395"/>
      <c r="CE125" s="392"/>
      <c r="CF125" s="396"/>
      <c r="CG125" s="394"/>
      <c r="CH125" s="394"/>
      <c r="CI125" s="394"/>
      <c r="CJ125" s="395"/>
      <c r="CK125" s="393"/>
      <c r="CL125" s="391"/>
      <c r="CM125" s="396"/>
      <c r="CN125" s="394"/>
      <c r="CO125" s="394"/>
      <c r="CP125" s="394"/>
      <c r="CQ125" s="394"/>
      <c r="CR125" s="394"/>
      <c r="CS125" s="394"/>
      <c r="CT125" s="394"/>
      <c r="CU125" s="394"/>
      <c r="CV125" s="395"/>
      <c r="CW125" s="378"/>
      <c r="CX125" s="378"/>
      <c r="CY125" s="396"/>
      <c r="CZ125" s="394"/>
      <c r="DA125" s="394"/>
      <c r="DB125" s="394"/>
      <c r="DC125" s="394"/>
      <c r="DD125" s="394"/>
      <c r="DE125" s="394"/>
      <c r="DF125" s="394"/>
      <c r="DG125" s="394"/>
      <c r="DH125" s="395"/>
      <c r="DI125" s="443"/>
      <c r="DJ125" s="443"/>
      <c r="DK125" s="399"/>
      <c r="DL125" s="399"/>
      <c r="DM125" s="399"/>
      <c r="DN125" s="399"/>
      <c r="DO125" s="399"/>
      <c r="DP125" s="399"/>
      <c r="DQ125" s="494"/>
      <c r="DR125" s="396"/>
      <c r="DS125" s="394"/>
      <c r="DT125" s="394"/>
      <c r="DU125" s="394"/>
      <c r="DV125" s="395"/>
      <c r="DW125" s="496"/>
      <c r="DX125" s="396"/>
      <c r="DY125" s="394"/>
      <c r="DZ125" s="394"/>
      <c r="EA125" s="394"/>
      <c r="EB125" s="395"/>
      <c r="EC125" s="496"/>
      <c r="ED125" s="499"/>
    </row>
    <row r="126" spans="2:134" ht="12.6" customHeight="1" x14ac:dyDescent="0.2">
      <c r="B126" s="579">
        <f t="shared" ref="B126" si="2201">B123+1</f>
        <v>40</v>
      </c>
      <c r="C126" s="606"/>
      <c r="D126" s="606"/>
      <c r="E126" s="606"/>
      <c r="F126" s="580" t="s">
        <v>212</v>
      </c>
      <c r="G126" s="581"/>
      <c r="H126" s="582" t="str">
        <f t="shared" ref="H126" si="2202">IF($F126="3e)  Skoršia transpozícia  - zavedenie transpozície pred termínom ktorý určuje smernica EÚ. "," ","")</f>
        <v/>
      </c>
      <c r="I126" s="582" t="str">
        <f t="shared" ref="I126" si="2203">IF($F126="3e)  Skoršia transpozícia  - zavedenie transpozície pred termínom ktorý určuje smernica EÚ. ",$H126,"NA")</f>
        <v>NA</v>
      </c>
      <c r="J126" s="583">
        <f>IF(I126&gt;12,1,I126/12)</f>
        <v>1</v>
      </c>
      <c r="K126" s="580"/>
      <c r="L126" s="584"/>
      <c r="M126" s="607">
        <f>IF(L126="N",0,L126)</f>
        <v>0</v>
      </c>
      <c r="N126" s="584" t="s">
        <v>212</v>
      </c>
      <c r="O126" s="584"/>
      <c r="P126" s="584"/>
      <c r="Q126" s="587" t="s">
        <v>36</v>
      </c>
      <c r="R126" s="588">
        <f>VLOOKUP(Q126,vstupy!$B$3:$C$15,2,FALSE)</f>
        <v>0</v>
      </c>
      <c r="S126" s="584"/>
      <c r="T126" s="590"/>
      <c r="U126" s="587" t="s">
        <v>36</v>
      </c>
      <c r="V126" s="588">
        <f>VLOOKUP(U126,vstupy!$B$3:$C$15,2,FALSE)</f>
        <v>0</v>
      </c>
      <c r="W126" s="584"/>
      <c r="X126" s="591" t="s">
        <v>157</v>
      </c>
      <c r="Y126" s="592" t="s">
        <v>152</v>
      </c>
      <c r="Z126" s="593">
        <f>VLOOKUP($X126,vstupy!$B$18:$F$31,MATCH($Y126,vstupy!$B$17:$F$17,0),0)</f>
        <v>0</v>
      </c>
      <c r="AA126" s="594" t="s">
        <v>158</v>
      </c>
      <c r="AB126" s="593">
        <f>VLOOKUP($AA126,vstupy!$B$34:$C$36,2,FALSE)</f>
        <v>0</v>
      </c>
      <c r="AC126" s="593">
        <f t="shared" si="1271"/>
        <v>0</v>
      </c>
      <c r="AD126" s="595" t="s">
        <v>36</v>
      </c>
      <c r="AE126" s="474">
        <f>VLOOKUP(AD126,vstupy!$B$3:$C$15,2,FALSE)</f>
        <v>0</v>
      </c>
      <c r="AF126" s="473" t="str">
        <f>IFERROR(IF(M126=0,"N",O126/L126*J126),0)</f>
        <v>N</v>
      </c>
      <c r="AG126" s="450">
        <f>O126*J126</f>
        <v>0</v>
      </c>
      <c r="AH126" s="451">
        <f t="shared" ref="AH126" si="2204">P126*R126*J126</f>
        <v>0</v>
      </c>
      <c r="AI126" s="452">
        <f t="shared" ref="AI126" si="2205">IFERROR(AH126*M126,0)</f>
        <v>0</v>
      </c>
      <c r="AJ126" s="451" t="str">
        <f t="shared" si="1393"/>
        <v>N</v>
      </c>
      <c r="AK126" s="450">
        <f t="shared" ref="AK126" si="2206">S126*J126</f>
        <v>0</v>
      </c>
      <c r="AL126" s="450">
        <f>T126*V126*J126</f>
        <v>0</v>
      </c>
      <c r="AM126" s="466">
        <f t="shared" ref="AM126" si="2207">IFERROR(AL126*M126,0)</f>
        <v>0</v>
      </c>
      <c r="AN126" s="452">
        <f t="shared" ref="AN126" si="2208">IF(W126&gt;0,IF(AE126&gt;0,($G$5/160)*(W126/60)*AE126*J126,0),IF(AE126&gt;0,($G$5/160)*((AC126+AC127+AC128)/60)*AE126*J126,0))</f>
        <v>0</v>
      </c>
      <c r="AO126" s="472">
        <f>IFERROR(AN126*M126,0)</f>
        <v>0</v>
      </c>
      <c r="AP126" s="396">
        <f t="shared" ref="AP126" si="2209">IF($N126="In (zvyšuje náklady)",AF126,0)</f>
        <v>0</v>
      </c>
      <c r="AQ126" s="394">
        <f t="shared" ref="AQ126" si="2210">IF($N126="In (zvyšuje náklady)",AG126,0)</f>
        <v>0</v>
      </c>
      <c r="AR126" s="394">
        <f t="shared" ref="AR126" si="2211">IF($N126="In (zvyšuje náklady)",AH126,0)</f>
        <v>0</v>
      </c>
      <c r="AS126" s="394">
        <f t="shared" ref="AS126" si="2212">IF($N126="In (zvyšuje náklady)",AI126,0)</f>
        <v>0</v>
      </c>
      <c r="AT126" s="394">
        <f t="shared" ref="AT126" si="2213">IF($N126="In (zvyšuje náklady)",AJ126,0)</f>
        <v>0</v>
      </c>
      <c r="AU126" s="394">
        <f t="shared" ref="AU126" si="2214">IF($N126="In (zvyšuje náklady)",AK126,0)</f>
        <v>0</v>
      </c>
      <c r="AV126" s="394">
        <f t="shared" ref="AV126" si="2215">IF($N126="In (zvyšuje náklady)",AL126,0)</f>
        <v>0</v>
      </c>
      <c r="AW126" s="394">
        <f t="shared" ref="AW126" si="2216">IF($N126="In (zvyšuje náklady)",AM126,0)</f>
        <v>0</v>
      </c>
      <c r="AX126" s="394">
        <f t="shared" ref="AX126" si="2217">IF($N126="In (zvyšuje náklady)",AN126,0)</f>
        <v>0</v>
      </c>
      <c r="AY126" s="394">
        <f t="shared" ref="AY126" si="2218">IF($N126="In (zvyšuje náklady)",AO126,0)</f>
        <v>0</v>
      </c>
      <c r="AZ126" s="394" t="str">
        <f t="shared" ref="AZ126" si="2219">IF($N126="Out (znižuje náklady)",AF126,"0")</f>
        <v>0</v>
      </c>
      <c r="BA126" s="394" t="str">
        <f t="shared" ref="BA126" si="2220">IF($N126="Out (znižuje náklady)",AG126,"0")</f>
        <v>0</v>
      </c>
      <c r="BB126" s="394" t="str">
        <f t="shared" ref="BB126" si="2221">IF($N126="Out (znižuje náklady)",AH126,"0")</f>
        <v>0</v>
      </c>
      <c r="BC126" s="394" t="str">
        <f t="shared" ref="BC126" si="2222">IF($N126="Out (znižuje náklady)",AI126,"0")</f>
        <v>0</v>
      </c>
      <c r="BD126" s="394" t="str">
        <f t="shared" ref="BD126" si="2223">IF($N126="Out (znižuje náklady)",AJ126,"0")</f>
        <v>0</v>
      </c>
      <c r="BE126" s="394" t="str">
        <f t="shared" ref="BE126" si="2224">IF($N126="Out (znižuje náklady)",AK126,"0")</f>
        <v>0</v>
      </c>
      <c r="BF126" s="394" t="str">
        <f t="shared" ref="BF126" si="2225">IF($N126="Out (znižuje náklady)",AL126,"0")</f>
        <v>0</v>
      </c>
      <c r="BG126" s="394" t="str">
        <f t="shared" ref="BG126" si="2226">IF($N126="Out (znižuje náklady)",AM126,"0")</f>
        <v>0</v>
      </c>
      <c r="BH126" s="394" t="str">
        <f t="shared" ref="BH126" si="2227">IF($N126="Out (znižuje náklady)",AN126,"0")</f>
        <v>0</v>
      </c>
      <c r="BI126" s="432" t="str">
        <f t="shared" ref="BI126" si="2228">IF($N126="Out (znižuje náklady)",AO126,"0")</f>
        <v>0</v>
      </c>
      <c r="BJ126" s="378">
        <f>IF(F126=vstupy!$B$47,0,1)</f>
        <v>1</v>
      </c>
      <c r="BK126" s="396">
        <f t="shared" ref="BK126" si="2229">$BJ126*AP126</f>
        <v>0</v>
      </c>
      <c r="BL126" s="394">
        <f t="shared" ref="BL126" si="2230">$BJ126*AQ126</f>
        <v>0</v>
      </c>
      <c r="BM126" s="394">
        <f t="shared" ref="BM126" si="2231">$BJ126*AR126</f>
        <v>0</v>
      </c>
      <c r="BN126" s="394">
        <f t="shared" ref="BN126" si="2232">$BJ126*AS126</f>
        <v>0</v>
      </c>
      <c r="BO126" s="394">
        <f t="shared" ref="BO126" si="2233">$BJ126*AT126</f>
        <v>0</v>
      </c>
      <c r="BP126" s="394">
        <f t="shared" ref="BP126" si="2234">$BJ126*AU126</f>
        <v>0</v>
      </c>
      <c r="BQ126" s="394">
        <f t="shared" ref="BQ126" si="2235">$BJ126*AV126</f>
        <v>0</v>
      </c>
      <c r="BR126" s="394">
        <f t="shared" ref="BR126" si="2236">$BJ126*AW126</f>
        <v>0</v>
      </c>
      <c r="BS126" s="394">
        <f t="shared" ref="BS126" si="2237">$BJ126*AX126</f>
        <v>0</v>
      </c>
      <c r="BT126" s="395">
        <f t="shared" ref="BT126" si="2238">$BJ126*AY126</f>
        <v>0</v>
      </c>
      <c r="BU126" s="396">
        <f t="shared" ref="BU126" si="2239">$BJ126*AZ126</f>
        <v>0</v>
      </c>
      <c r="BV126" s="394">
        <f t="shared" ref="BV126" si="2240">$BJ126*BA126</f>
        <v>0</v>
      </c>
      <c r="BW126" s="394">
        <f t="shared" ref="BW126" si="2241">$BJ126*BB126</f>
        <v>0</v>
      </c>
      <c r="BX126" s="394">
        <f t="shared" ref="BX126" si="2242">$BJ126*BC126</f>
        <v>0</v>
      </c>
      <c r="BY126" s="394">
        <f t="shared" ref="BY126" si="2243">$BJ126*BD126</f>
        <v>0</v>
      </c>
      <c r="BZ126" s="394">
        <f t="shared" ref="BZ126" si="2244">$BJ126*BE126</f>
        <v>0</v>
      </c>
      <c r="CA126" s="394">
        <f t="shared" ref="CA126" si="2245">$BJ126*BF126</f>
        <v>0</v>
      </c>
      <c r="CB126" s="394">
        <f t="shared" ref="CB126" si="2246">$BJ126*BG126</f>
        <v>0</v>
      </c>
      <c r="CC126" s="394">
        <f t="shared" ref="CC126" si="2247">$BJ126*BH126</f>
        <v>0</v>
      </c>
      <c r="CD126" s="395">
        <f t="shared" ref="CD126" si="2248">$BJ126*BI126</f>
        <v>0</v>
      </c>
      <c r="CE126" s="392">
        <f>IF(N126="Nemení sa",1,0)</f>
        <v>0</v>
      </c>
      <c r="CF126" s="396">
        <f>AG126*$CE126</f>
        <v>0</v>
      </c>
      <c r="CG126" s="394">
        <f>AI126*$CE126</f>
        <v>0</v>
      </c>
      <c r="CH126" s="394">
        <f>AK126*$CE126</f>
        <v>0</v>
      </c>
      <c r="CI126" s="394">
        <f>AM126*$CE126</f>
        <v>0</v>
      </c>
      <c r="CJ126" s="395">
        <f>AO126*$CE126</f>
        <v>0</v>
      </c>
      <c r="CK126" s="393">
        <f t="shared" ref="CK126" si="2249">SUM(CF126:CJ128)</f>
        <v>0</v>
      </c>
      <c r="CL126" s="389">
        <f>IF(F126=vstupy!B$42,"1",0)</f>
        <v>0</v>
      </c>
      <c r="CM126" s="396">
        <f t="shared" ref="CM126:CV126" si="2250">IF($CL126="1",AP126,0)</f>
        <v>0</v>
      </c>
      <c r="CN126" s="394">
        <f t="shared" si="2250"/>
        <v>0</v>
      </c>
      <c r="CO126" s="394">
        <f t="shared" si="2250"/>
        <v>0</v>
      </c>
      <c r="CP126" s="394">
        <f t="shared" si="2250"/>
        <v>0</v>
      </c>
      <c r="CQ126" s="394">
        <f t="shared" si="2250"/>
        <v>0</v>
      </c>
      <c r="CR126" s="394">
        <f t="shared" si="2250"/>
        <v>0</v>
      </c>
      <c r="CS126" s="394">
        <f t="shared" si="2250"/>
        <v>0</v>
      </c>
      <c r="CT126" s="394">
        <f t="shared" si="2250"/>
        <v>0</v>
      </c>
      <c r="CU126" s="394">
        <f t="shared" si="2250"/>
        <v>0</v>
      </c>
      <c r="CV126" s="395">
        <f t="shared" si="2250"/>
        <v>0</v>
      </c>
      <c r="CW126" s="378">
        <f>CP126+CT126+CV126</f>
        <v>0</v>
      </c>
      <c r="CX126" s="378">
        <f t="shared" ref="CX126" si="2251">CN126+CR126</f>
        <v>0</v>
      </c>
      <c r="CY126" s="396">
        <f t="shared" ref="CY126:DH126" si="2252">IF($CL126="1",AZ126,0)</f>
        <v>0</v>
      </c>
      <c r="CZ126" s="394">
        <f t="shared" si="2252"/>
        <v>0</v>
      </c>
      <c r="DA126" s="394">
        <f t="shared" si="2252"/>
        <v>0</v>
      </c>
      <c r="DB126" s="394">
        <f t="shared" si="2252"/>
        <v>0</v>
      </c>
      <c r="DC126" s="394">
        <f t="shared" si="2252"/>
        <v>0</v>
      </c>
      <c r="DD126" s="394">
        <f t="shared" si="2252"/>
        <v>0</v>
      </c>
      <c r="DE126" s="394">
        <f t="shared" si="2252"/>
        <v>0</v>
      </c>
      <c r="DF126" s="394">
        <f t="shared" si="2252"/>
        <v>0</v>
      </c>
      <c r="DG126" s="394">
        <f t="shared" si="2252"/>
        <v>0</v>
      </c>
      <c r="DH126" s="395">
        <f t="shared" si="2252"/>
        <v>0</v>
      </c>
      <c r="DI126" s="443">
        <f>DB126+DF126+DH126</f>
        <v>0</v>
      </c>
      <c r="DJ126" s="443">
        <f t="shared" ref="DJ126" si="2253">CZ126+DD126</f>
        <v>0</v>
      </c>
      <c r="DK126" s="399">
        <f>IF(CE126=0,1,0)</f>
        <v>1</v>
      </c>
      <c r="DL126" s="399">
        <f>IFERROR(IF($AF126="N",AH126+AJ126+AL126+AN126,AF126+AH126+AJ126+AL126+AN126),0)*$DK126</f>
        <v>0</v>
      </c>
      <c r="DM126" s="399">
        <f>(AG126+AI126+AK126+AM126+AO126)*$DK126</f>
        <v>0</v>
      </c>
      <c r="DN126" s="399">
        <f>AS126+AW126+AY126-CW126</f>
        <v>0</v>
      </c>
      <c r="DO126" s="399">
        <f>BC126+BG126+BI126-DI126</f>
        <v>0</v>
      </c>
      <c r="DP126" s="399">
        <f>DN126+DO126</f>
        <v>0</v>
      </c>
      <c r="DQ126" s="494" t="str">
        <f>IF(OR(F126=vstupy!B$40,F126=vstupy!B$41,F126=vstupy!B$42,),"0","1")</f>
        <v>0</v>
      </c>
      <c r="DR126" s="396">
        <f>IF($DQ126="1",AQ126,"0")+CF126</f>
        <v>0</v>
      </c>
      <c r="DS126" s="394">
        <f>IF($DQ126="1",AS126,"0")+CG126</f>
        <v>0</v>
      </c>
      <c r="DT126" s="394">
        <f>IF($DQ126="1",AU126,"0")+CH126</f>
        <v>0</v>
      </c>
      <c r="DU126" s="394">
        <f>IF($DQ126="1",AW126,"0")+CI126</f>
        <v>0</v>
      </c>
      <c r="DV126" s="395">
        <f>IF($DQ126="1",AY126,"0")+CJ126</f>
        <v>0</v>
      </c>
      <c r="DW126" s="496">
        <f t="shared" ref="DW126" si="2254">SUM(DR126:DV128)</f>
        <v>0</v>
      </c>
      <c r="DX126" s="396" t="str">
        <f t="shared" ref="DX126" si="2255">IF($DQ126="1",BA126,"0")</f>
        <v>0</v>
      </c>
      <c r="DY126" s="394" t="str">
        <f t="shared" ref="DY126" si="2256">IF($DQ126="1",BC126,"0")</f>
        <v>0</v>
      </c>
      <c r="DZ126" s="394" t="str">
        <f t="shared" ref="DZ126" si="2257">IF($DQ126="1",BE126,"0")</f>
        <v>0</v>
      </c>
      <c r="EA126" s="394" t="str">
        <f>IF($DQ126="1",BG126,"0")</f>
        <v>0</v>
      </c>
      <c r="EB126" s="395" t="str">
        <f>IF($DQ126="1",BI126,"0")</f>
        <v>0</v>
      </c>
      <c r="EC126" s="496">
        <f t="shared" ref="EC126" si="2258">SUM(DX126:EB128)</f>
        <v>0</v>
      </c>
      <c r="ED126" s="499">
        <f>EC126+DW126</f>
        <v>0</v>
      </c>
    </row>
    <row r="127" spans="2:134" ht="12.6" customHeight="1" x14ac:dyDescent="0.2">
      <c r="B127" s="579"/>
      <c r="C127" s="606"/>
      <c r="D127" s="606"/>
      <c r="E127" s="606"/>
      <c r="F127" s="596"/>
      <c r="G127" s="581"/>
      <c r="H127" s="597"/>
      <c r="I127" s="597"/>
      <c r="J127" s="598"/>
      <c r="K127" s="596"/>
      <c r="L127" s="584"/>
      <c r="M127" s="607"/>
      <c r="N127" s="584"/>
      <c r="O127" s="584"/>
      <c r="P127" s="584"/>
      <c r="Q127" s="587"/>
      <c r="R127" s="588"/>
      <c r="S127" s="584"/>
      <c r="T127" s="590"/>
      <c r="U127" s="587"/>
      <c r="V127" s="588"/>
      <c r="W127" s="584"/>
      <c r="X127" s="591" t="s">
        <v>157</v>
      </c>
      <c r="Y127" s="592" t="s">
        <v>152</v>
      </c>
      <c r="Z127" s="593">
        <f>VLOOKUP($X127,vstupy!$B$18:$F$31,MATCH($Y127,vstupy!$B$17:$F$17,0),0)</f>
        <v>0</v>
      </c>
      <c r="AA127" s="594" t="s">
        <v>158</v>
      </c>
      <c r="AB127" s="593">
        <f>VLOOKUP($AA127,vstupy!$B$34:$C$36,2,FALSE)</f>
        <v>0</v>
      </c>
      <c r="AC127" s="593">
        <f t="shared" si="1271"/>
        <v>0</v>
      </c>
      <c r="AD127" s="600"/>
      <c r="AE127" s="475"/>
      <c r="AF127" s="396"/>
      <c r="AG127" s="450"/>
      <c r="AH127" s="450"/>
      <c r="AI127" s="450"/>
      <c r="AJ127" s="450"/>
      <c r="AK127" s="450"/>
      <c r="AL127" s="450"/>
      <c r="AM127" s="470"/>
      <c r="AN127" s="450"/>
      <c r="AO127" s="472"/>
      <c r="AP127" s="396"/>
      <c r="AQ127" s="394"/>
      <c r="AR127" s="394"/>
      <c r="AS127" s="394"/>
      <c r="AT127" s="394"/>
      <c r="AU127" s="394"/>
      <c r="AV127" s="394"/>
      <c r="AW127" s="394"/>
      <c r="AX127" s="394"/>
      <c r="AY127" s="394"/>
      <c r="AZ127" s="394"/>
      <c r="BA127" s="394"/>
      <c r="BB127" s="394"/>
      <c r="BC127" s="394"/>
      <c r="BD127" s="394"/>
      <c r="BE127" s="394"/>
      <c r="BF127" s="394"/>
      <c r="BG127" s="394"/>
      <c r="BH127" s="394"/>
      <c r="BI127" s="432"/>
      <c r="BJ127" s="378"/>
      <c r="BK127" s="396"/>
      <c r="BL127" s="394"/>
      <c r="BM127" s="394"/>
      <c r="BN127" s="394"/>
      <c r="BO127" s="394"/>
      <c r="BP127" s="394"/>
      <c r="BQ127" s="394"/>
      <c r="BR127" s="394"/>
      <c r="BS127" s="394"/>
      <c r="BT127" s="395"/>
      <c r="BU127" s="396"/>
      <c r="BV127" s="394"/>
      <c r="BW127" s="394"/>
      <c r="BX127" s="394"/>
      <c r="BY127" s="394"/>
      <c r="BZ127" s="394"/>
      <c r="CA127" s="394"/>
      <c r="CB127" s="394"/>
      <c r="CC127" s="394"/>
      <c r="CD127" s="395"/>
      <c r="CE127" s="392"/>
      <c r="CF127" s="396"/>
      <c r="CG127" s="394"/>
      <c r="CH127" s="394"/>
      <c r="CI127" s="394"/>
      <c r="CJ127" s="395"/>
      <c r="CK127" s="393"/>
      <c r="CL127" s="390"/>
      <c r="CM127" s="396"/>
      <c r="CN127" s="394"/>
      <c r="CO127" s="394"/>
      <c r="CP127" s="394"/>
      <c r="CQ127" s="394"/>
      <c r="CR127" s="394"/>
      <c r="CS127" s="394"/>
      <c r="CT127" s="394"/>
      <c r="CU127" s="394"/>
      <c r="CV127" s="395"/>
      <c r="CW127" s="378"/>
      <c r="CX127" s="378"/>
      <c r="CY127" s="396"/>
      <c r="CZ127" s="394"/>
      <c r="DA127" s="394"/>
      <c r="DB127" s="394"/>
      <c r="DC127" s="394"/>
      <c r="DD127" s="394"/>
      <c r="DE127" s="394"/>
      <c r="DF127" s="394"/>
      <c r="DG127" s="394"/>
      <c r="DH127" s="395"/>
      <c r="DI127" s="443"/>
      <c r="DJ127" s="443"/>
      <c r="DK127" s="399"/>
      <c r="DL127" s="399"/>
      <c r="DM127" s="399"/>
      <c r="DN127" s="399"/>
      <c r="DO127" s="399"/>
      <c r="DP127" s="399"/>
      <c r="DQ127" s="494"/>
      <c r="DR127" s="396"/>
      <c r="DS127" s="394"/>
      <c r="DT127" s="394"/>
      <c r="DU127" s="394"/>
      <c r="DV127" s="395"/>
      <c r="DW127" s="496"/>
      <c r="DX127" s="396"/>
      <c r="DY127" s="394"/>
      <c r="DZ127" s="394"/>
      <c r="EA127" s="394"/>
      <c r="EB127" s="395"/>
      <c r="EC127" s="496"/>
      <c r="ED127" s="499"/>
    </row>
    <row r="128" spans="2:134" ht="12.6" customHeight="1" x14ac:dyDescent="0.2">
      <c r="B128" s="579"/>
      <c r="C128" s="606"/>
      <c r="D128" s="606"/>
      <c r="E128" s="606"/>
      <c r="F128" s="601"/>
      <c r="G128" s="581"/>
      <c r="H128" s="602"/>
      <c r="I128" s="602"/>
      <c r="J128" s="603"/>
      <c r="K128" s="601"/>
      <c r="L128" s="584"/>
      <c r="M128" s="607"/>
      <c r="N128" s="584"/>
      <c r="O128" s="584"/>
      <c r="P128" s="584"/>
      <c r="Q128" s="587"/>
      <c r="R128" s="588"/>
      <c r="S128" s="584"/>
      <c r="T128" s="590"/>
      <c r="U128" s="587"/>
      <c r="V128" s="588"/>
      <c r="W128" s="584"/>
      <c r="X128" s="591" t="s">
        <v>157</v>
      </c>
      <c r="Y128" s="592" t="s">
        <v>152</v>
      </c>
      <c r="Z128" s="593">
        <f>VLOOKUP($X128,vstupy!$B$18:$F$31,MATCH($Y128,vstupy!$B$17:$F$17,0),0)</f>
        <v>0</v>
      </c>
      <c r="AA128" s="594" t="s">
        <v>158</v>
      </c>
      <c r="AB128" s="593">
        <f>VLOOKUP($AA128,vstupy!$B$34:$C$36,2,FALSE)</f>
        <v>0</v>
      </c>
      <c r="AC128" s="593">
        <f t="shared" si="1271"/>
        <v>0</v>
      </c>
      <c r="AD128" s="605"/>
      <c r="AE128" s="476"/>
      <c r="AF128" s="396"/>
      <c r="AG128" s="450"/>
      <c r="AH128" s="450"/>
      <c r="AI128" s="450"/>
      <c r="AJ128" s="450"/>
      <c r="AK128" s="450"/>
      <c r="AL128" s="450"/>
      <c r="AM128" s="452"/>
      <c r="AN128" s="450"/>
      <c r="AO128" s="472"/>
      <c r="AP128" s="396"/>
      <c r="AQ128" s="394"/>
      <c r="AR128" s="394"/>
      <c r="AS128" s="394"/>
      <c r="AT128" s="394"/>
      <c r="AU128" s="394"/>
      <c r="AV128" s="394"/>
      <c r="AW128" s="394"/>
      <c r="AX128" s="394"/>
      <c r="AY128" s="394"/>
      <c r="AZ128" s="394"/>
      <c r="BA128" s="394"/>
      <c r="BB128" s="394"/>
      <c r="BC128" s="394"/>
      <c r="BD128" s="394"/>
      <c r="BE128" s="394"/>
      <c r="BF128" s="394"/>
      <c r="BG128" s="394"/>
      <c r="BH128" s="394"/>
      <c r="BI128" s="432"/>
      <c r="BJ128" s="378"/>
      <c r="BK128" s="396"/>
      <c r="BL128" s="394"/>
      <c r="BM128" s="394"/>
      <c r="BN128" s="394"/>
      <c r="BO128" s="394"/>
      <c r="BP128" s="394"/>
      <c r="BQ128" s="394"/>
      <c r="BR128" s="394"/>
      <c r="BS128" s="394"/>
      <c r="BT128" s="395"/>
      <c r="BU128" s="396"/>
      <c r="BV128" s="394"/>
      <c r="BW128" s="394"/>
      <c r="BX128" s="394"/>
      <c r="BY128" s="394"/>
      <c r="BZ128" s="394"/>
      <c r="CA128" s="394"/>
      <c r="CB128" s="394"/>
      <c r="CC128" s="394"/>
      <c r="CD128" s="395"/>
      <c r="CE128" s="392"/>
      <c r="CF128" s="396"/>
      <c r="CG128" s="394"/>
      <c r="CH128" s="394"/>
      <c r="CI128" s="394"/>
      <c r="CJ128" s="395"/>
      <c r="CK128" s="393"/>
      <c r="CL128" s="391"/>
      <c r="CM128" s="396"/>
      <c r="CN128" s="394"/>
      <c r="CO128" s="394"/>
      <c r="CP128" s="394"/>
      <c r="CQ128" s="394"/>
      <c r="CR128" s="394"/>
      <c r="CS128" s="394"/>
      <c r="CT128" s="394"/>
      <c r="CU128" s="394"/>
      <c r="CV128" s="395"/>
      <c r="CW128" s="378"/>
      <c r="CX128" s="378"/>
      <c r="CY128" s="396"/>
      <c r="CZ128" s="394"/>
      <c r="DA128" s="394"/>
      <c r="DB128" s="394"/>
      <c r="DC128" s="394"/>
      <c r="DD128" s="394"/>
      <c r="DE128" s="394"/>
      <c r="DF128" s="394"/>
      <c r="DG128" s="394"/>
      <c r="DH128" s="395"/>
      <c r="DI128" s="443"/>
      <c r="DJ128" s="443"/>
      <c r="DK128" s="399"/>
      <c r="DL128" s="399"/>
      <c r="DM128" s="399"/>
      <c r="DN128" s="399"/>
      <c r="DO128" s="399"/>
      <c r="DP128" s="399"/>
      <c r="DQ128" s="494"/>
      <c r="DR128" s="396"/>
      <c r="DS128" s="394"/>
      <c r="DT128" s="394"/>
      <c r="DU128" s="394"/>
      <c r="DV128" s="395"/>
      <c r="DW128" s="496"/>
      <c r="DX128" s="396"/>
      <c r="DY128" s="394"/>
      <c r="DZ128" s="394"/>
      <c r="EA128" s="394"/>
      <c r="EB128" s="395"/>
      <c r="EC128" s="496"/>
      <c r="ED128" s="499"/>
    </row>
    <row r="129" spans="2:134" ht="12.6" customHeight="1" x14ac:dyDescent="0.2">
      <c r="B129" s="464">
        <f t="shared" ref="B129" si="2259">B126+1</f>
        <v>41</v>
      </c>
      <c r="C129" s="465"/>
      <c r="D129" s="465"/>
      <c r="E129" s="465"/>
      <c r="F129" s="405" t="s">
        <v>212</v>
      </c>
      <c r="G129" s="461"/>
      <c r="H129" s="386" t="str">
        <f t="shared" ref="H129" si="2260">IF($F129="3e)  Skoršia transpozícia  - zavedenie transpozície pred termínom ktorý určuje smernica EÚ. "," ","")</f>
        <v/>
      </c>
      <c r="I129" s="386" t="str">
        <f t="shared" ref="I129" si="2261">IF($F129="3e)  Skoršia transpozícia  - zavedenie transpozície pred termínom ktorý určuje smernica EÚ. ",$H129,"NA")</f>
        <v>NA</v>
      </c>
      <c r="J129" s="408">
        <f>IF(I129&gt;12,1,I129/12)</f>
        <v>1</v>
      </c>
      <c r="K129" s="405"/>
      <c r="L129" s="415"/>
      <c r="M129" s="462">
        <f>IF(L129="N",0,L129)</f>
        <v>0</v>
      </c>
      <c r="N129" s="415" t="s">
        <v>212</v>
      </c>
      <c r="O129" s="415"/>
      <c r="P129" s="415"/>
      <c r="Q129" s="420" t="s">
        <v>36</v>
      </c>
      <c r="R129" s="413">
        <f>VLOOKUP(Q129,vstupy!$B$3:$C$15,2,FALSE)</f>
        <v>0</v>
      </c>
      <c r="S129" s="415"/>
      <c r="T129" s="416"/>
      <c r="U129" s="420" t="s">
        <v>36</v>
      </c>
      <c r="V129" s="413">
        <f>VLOOKUP(U129,vstupy!$B$3:$C$15,2,FALSE)</f>
        <v>0</v>
      </c>
      <c r="W129" s="415"/>
      <c r="X129" s="194" t="s">
        <v>157</v>
      </c>
      <c r="Y129" s="208" t="s">
        <v>152</v>
      </c>
      <c r="Z129" s="205">
        <f>VLOOKUP($X129,vstupy!$B$18:$F$31,MATCH($Y129,vstupy!$B$17:$F$17,0),0)</f>
        <v>0</v>
      </c>
      <c r="AA129" s="133" t="s">
        <v>158</v>
      </c>
      <c r="AB129" s="205">
        <f>VLOOKUP($AA129,vstupy!$B$34:$C$36,2,FALSE)</f>
        <v>0</v>
      </c>
      <c r="AC129" s="205">
        <f t="shared" si="1271"/>
        <v>0</v>
      </c>
      <c r="AD129" s="453" t="s">
        <v>36</v>
      </c>
      <c r="AE129" s="474">
        <f>VLOOKUP(AD129,vstupy!$B$3:$C$15,2,FALSE)</f>
        <v>0</v>
      </c>
      <c r="AF129" s="473" t="str">
        <f>IFERROR(IF(M129=0,"N",O129/L129*J129),0)</f>
        <v>N</v>
      </c>
      <c r="AG129" s="450">
        <f>O129*J129</f>
        <v>0</v>
      </c>
      <c r="AH129" s="451">
        <f t="shared" ref="AH129" si="2262">P129*R129*J129</f>
        <v>0</v>
      </c>
      <c r="AI129" s="452">
        <f t="shared" ref="AI129" si="2263">IFERROR(AH129*M129,0)</f>
        <v>0</v>
      </c>
      <c r="AJ129" s="451" t="str">
        <f t="shared" si="1393"/>
        <v>N</v>
      </c>
      <c r="AK129" s="450">
        <f t="shared" ref="AK129" si="2264">S129*J129</f>
        <v>0</v>
      </c>
      <c r="AL129" s="450">
        <f>T129*V129*J129</f>
        <v>0</v>
      </c>
      <c r="AM129" s="466">
        <f t="shared" ref="AM129" si="2265">IFERROR(AL129*M129,0)</f>
        <v>0</v>
      </c>
      <c r="AN129" s="452">
        <f t="shared" ref="AN129" si="2266">IF(W129&gt;0,IF(AE129&gt;0,($G$5/160)*(W129/60)*AE129*J129,0),IF(AE129&gt;0,($G$5/160)*((AC129+AC130+AC131)/60)*AE129*J129,0))</f>
        <v>0</v>
      </c>
      <c r="AO129" s="472">
        <f>IFERROR(AN129*M129,0)</f>
        <v>0</v>
      </c>
      <c r="AP129" s="396">
        <f t="shared" ref="AP129" si="2267">IF($N129="In (zvyšuje náklady)",AF129,0)</f>
        <v>0</v>
      </c>
      <c r="AQ129" s="394">
        <f t="shared" ref="AQ129" si="2268">IF($N129="In (zvyšuje náklady)",AG129,0)</f>
        <v>0</v>
      </c>
      <c r="AR129" s="394">
        <f t="shared" ref="AR129" si="2269">IF($N129="In (zvyšuje náklady)",AH129,0)</f>
        <v>0</v>
      </c>
      <c r="AS129" s="394">
        <f t="shared" ref="AS129" si="2270">IF($N129="In (zvyšuje náklady)",AI129,0)</f>
        <v>0</v>
      </c>
      <c r="AT129" s="394">
        <f t="shared" ref="AT129" si="2271">IF($N129="In (zvyšuje náklady)",AJ129,0)</f>
        <v>0</v>
      </c>
      <c r="AU129" s="394">
        <f t="shared" ref="AU129" si="2272">IF($N129="In (zvyšuje náklady)",AK129,0)</f>
        <v>0</v>
      </c>
      <c r="AV129" s="394">
        <f t="shared" ref="AV129" si="2273">IF($N129="In (zvyšuje náklady)",AL129,0)</f>
        <v>0</v>
      </c>
      <c r="AW129" s="394">
        <f t="shared" ref="AW129" si="2274">IF($N129="In (zvyšuje náklady)",AM129,0)</f>
        <v>0</v>
      </c>
      <c r="AX129" s="394">
        <f t="shared" ref="AX129" si="2275">IF($N129="In (zvyšuje náklady)",AN129,0)</f>
        <v>0</v>
      </c>
      <c r="AY129" s="394">
        <f t="shared" ref="AY129" si="2276">IF($N129="In (zvyšuje náklady)",AO129,0)</f>
        <v>0</v>
      </c>
      <c r="AZ129" s="394" t="str">
        <f t="shared" ref="AZ129" si="2277">IF($N129="Out (znižuje náklady)",AF129,"0")</f>
        <v>0</v>
      </c>
      <c r="BA129" s="394" t="str">
        <f t="shared" ref="BA129" si="2278">IF($N129="Out (znižuje náklady)",AG129,"0")</f>
        <v>0</v>
      </c>
      <c r="BB129" s="394" t="str">
        <f t="shared" ref="BB129" si="2279">IF($N129="Out (znižuje náklady)",AH129,"0")</f>
        <v>0</v>
      </c>
      <c r="BC129" s="394" t="str">
        <f t="shared" ref="BC129" si="2280">IF($N129="Out (znižuje náklady)",AI129,"0")</f>
        <v>0</v>
      </c>
      <c r="BD129" s="394" t="str">
        <f t="shared" ref="BD129" si="2281">IF($N129="Out (znižuje náklady)",AJ129,"0")</f>
        <v>0</v>
      </c>
      <c r="BE129" s="394" t="str">
        <f t="shared" ref="BE129" si="2282">IF($N129="Out (znižuje náklady)",AK129,"0")</f>
        <v>0</v>
      </c>
      <c r="BF129" s="394" t="str">
        <f t="shared" ref="BF129" si="2283">IF($N129="Out (znižuje náklady)",AL129,"0")</f>
        <v>0</v>
      </c>
      <c r="BG129" s="394" t="str">
        <f t="shared" ref="BG129" si="2284">IF($N129="Out (znižuje náklady)",AM129,"0")</f>
        <v>0</v>
      </c>
      <c r="BH129" s="394" t="str">
        <f t="shared" ref="BH129" si="2285">IF($N129="Out (znižuje náklady)",AN129,"0")</f>
        <v>0</v>
      </c>
      <c r="BI129" s="432" t="str">
        <f t="shared" ref="BI129" si="2286">IF($N129="Out (znižuje náklady)",AO129,"0")</f>
        <v>0</v>
      </c>
      <c r="BJ129" s="378">
        <f>IF(F129=vstupy!$B$47,0,1)</f>
        <v>1</v>
      </c>
      <c r="BK129" s="396">
        <f t="shared" ref="BK129" si="2287">$BJ129*AP129</f>
        <v>0</v>
      </c>
      <c r="BL129" s="394">
        <f t="shared" ref="BL129" si="2288">$BJ129*AQ129</f>
        <v>0</v>
      </c>
      <c r="BM129" s="394">
        <f t="shared" ref="BM129" si="2289">$BJ129*AR129</f>
        <v>0</v>
      </c>
      <c r="BN129" s="394">
        <f t="shared" ref="BN129" si="2290">$BJ129*AS129</f>
        <v>0</v>
      </c>
      <c r="BO129" s="394">
        <f t="shared" ref="BO129" si="2291">$BJ129*AT129</f>
        <v>0</v>
      </c>
      <c r="BP129" s="394">
        <f t="shared" ref="BP129" si="2292">$BJ129*AU129</f>
        <v>0</v>
      </c>
      <c r="BQ129" s="394">
        <f t="shared" ref="BQ129" si="2293">$BJ129*AV129</f>
        <v>0</v>
      </c>
      <c r="BR129" s="394">
        <f t="shared" ref="BR129" si="2294">$BJ129*AW129</f>
        <v>0</v>
      </c>
      <c r="BS129" s="394">
        <f t="shared" ref="BS129" si="2295">$BJ129*AX129</f>
        <v>0</v>
      </c>
      <c r="BT129" s="395">
        <f t="shared" ref="BT129" si="2296">$BJ129*AY129</f>
        <v>0</v>
      </c>
      <c r="BU129" s="396">
        <f t="shared" ref="BU129" si="2297">$BJ129*AZ129</f>
        <v>0</v>
      </c>
      <c r="BV129" s="394">
        <f t="shared" ref="BV129" si="2298">$BJ129*BA129</f>
        <v>0</v>
      </c>
      <c r="BW129" s="394">
        <f t="shared" ref="BW129" si="2299">$BJ129*BB129</f>
        <v>0</v>
      </c>
      <c r="BX129" s="394">
        <f t="shared" ref="BX129" si="2300">$BJ129*BC129</f>
        <v>0</v>
      </c>
      <c r="BY129" s="394">
        <f t="shared" ref="BY129" si="2301">$BJ129*BD129</f>
        <v>0</v>
      </c>
      <c r="BZ129" s="394">
        <f t="shared" ref="BZ129" si="2302">$BJ129*BE129</f>
        <v>0</v>
      </c>
      <c r="CA129" s="394">
        <f t="shared" ref="CA129" si="2303">$BJ129*BF129</f>
        <v>0</v>
      </c>
      <c r="CB129" s="394">
        <f t="shared" ref="CB129" si="2304">$BJ129*BG129</f>
        <v>0</v>
      </c>
      <c r="CC129" s="394">
        <f t="shared" ref="CC129" si="2305">$BJ129*BH129</f>
        <v>0</v>
      </c>
      <c r="CD129" s="395">
        <f t="shared" ref="CD129" si="2306">$BJ129*BI129</f>
        <v>0</v>
      </c>
      <c r="CE129" s="392">
        <f>IF(N129="Nemení sa",1,0)</f>
        <v>0</v>
      </c>
      <c r="CF129" s="396">
        <f>AG129*$CE129</f>
        <v>0</v>
      </c>
      <c r="CG129" s="394">
        <f>AI129*$CE129</f>
        <v>0</v>
      </c>
      <c r="CH129" s="394">
        <f>AK129*$CE129</f>
        <v>0</v>
      </c>
      <c r="CI129" s="394">
        <f>AM129*$CE129</f>
        <v>0</v>
      </c>
      <c r="CJ129" s="395">
        <f>AO129*$CE129</f>
        <v>0</v>
      </c>
      <c r="CK129" s="393">
        <f t="shared" ref="CK129" si="2307">SUM(CF129:CJ131)</f>
        <v>0</v>
      </c>
      <c r="CL129" s="389">
        <f>IF(F129=vstupy!B$42,"1",0)</f>
        <v>0</v>
      </c>
      <c r="CM129" s="396">
        <f t="shared" ref="CM129:CV129" si="2308">IF($CL129="1",AP129,0)</f>
        <v>0</v>
      </c>
      <c r="CN129" s="394">
        <f t="shared" si="2308"/>
        <v>0</v>
      </c>
      <c r="CO129" s="394">
        <f t="shared" si="2308"/>
        <v>0</v>
      </c>
      <c r="CP129" s="394">
        <f t="shared" si="2308"/>
        <v>0</v>
      </c>
      <c r="CQ129" s="394">
        <f t="shared" si="2308"/>
        <v>0</v>
      </c>
      <c r="CR129" s="394">
        <f t="shared" si="2308"/>
        <v>0</v>
      </c>
      <c r="CS129" s="394">
        <f t="shared" si="2308"/>
        <v>0</v>
      </c>
      <c r="CT129" s="394">
        <f t="shared" si="2308"/>
        <v>0</v>
      </c>
      <c r="CU129" s="394">
        <f t="shared" si="2308"/>
        <v>0</v>
      </c>
      <c r="CV129" s="395">
        <f t="shared" si="2308"/>
        <v>0</v>
      </c>
      <c r="CW129" s="378">
        <f>CP129+CT129+CV129</f>
        <v>0</v>
      </c>
      <c r="CX129" s="378">
        <f t="shared" ref="CX129" si="2309">CN129+CR129</f>
        <v>0</v>
      </c>
      <c r="CY129" s="396">
        <f t="shared" ref="CY129:DH129" si="2310">IF($CL129="1",AZ129,0)</f>
        <v>0</v>
      </c>
      <c r="CZ129" s="394">
        <f t="shared" si="2310"/>
        <v>0</v>
      </c>
      <c r="DA129" s="394">
        <f t="shared" si="2310"/>
        <v>0</v>
      </c>
      <c r="DB129" s="394">
        <f t="shared" si="2310"/>
        <v>0</v>
      </c>
      <c r="DC129" s="394">
        <f t="shared" si="2310"/>
        <v>0</v>
      </c>
      <c r="DD129" s="394">
        <f t="shared" si="2310"/>
        <v>0</v>
      </c>
      <c r="DE129" s="394">
        <f t="shared" si="2310"/>
        <v>0</v>
      </c>
      <c r="DF129" s="394">
        <f t="shared" si="2310"/>
        <v>0</v>
      </c>
      <c r="DG129" s="394">
        <f t="shared" si="2310"/>
        <v>0</v>
      </c>
      <c r="DH129" s="395">
        <f t="shared" si="2310"/>
        <v>0</v>
      </c>
      <c r="DI129" s="443">
        <f>DB129+DF129+DH129</f>
        <v>0</v>
      </c>
      <c r="DJ129" s="443">
        <f t="shared" ref="DJ129" si="2311">CZ129+DD129</f>
        <v>0</v>
      </c>
      <c r="DK129" s="399">
        <f>IF(CE129=0,1,0)</f>
        <v>1</v>
      </c>
      <c r="DL129" s="399">
        <f>IFERROR(IF($AF129="N",AH129+AJ129+AL129+AN129,AF129+AH129+AJ129+AL129+AN129),0)*$DK129</f>
        <v>0</v>
      </c>
      <c r="DM129" s="399">
        <f>(AG129+AI129+AK129+AM129+AO129)*$DK129</f>
        <v>0</v>
      </c>
      <c r="DN129" s="399">
        <f>AS129+AW129+AY129-CW129</f>
        <v>0</v>
      </c>
      <c r="DO129" s="399">
        <f>BC129+BG129+BI129-DI129</f>
        <v>0</v>
      </c>
      <c r="DP129" s="399">
        <f>DN129+DO129</f>
        <v>0</v>
      </c>
      <c r="DQ129" s="494" t="str">
        <f>IF(OR(F129=vstupy!B$40,F129=vstupy!B$41,F129=vstupy!B$42,),"0","1")</f>
        <v>0</v>
      </c>
      <c r="DR129" s="396">
        <f>IF($DQ129="1",AQ129,"0")+CF129</f>
        <v>0</v>
      </c>
      <c r="DS129" s="394">
        <f>IF($DQ129="1",AS129,"0")+CG129</f>
        <v>0</v>
      </c>
      <c r="DT129" s="394">
        <f>IF($DQ129="1",AU129,"0")+CH129</f>
        <v>0</v>
      </c>
      <c r="DU129" s="394">
        <f>IF($DQ129="1",AW129,"0")+CI129</f>
        <v>0</v>
      </c>
      <c r="DV129" s="395">
        <f>IF($DQ129="1",AY129,"0")+CJ129</f>
        <v>0</v>
      </c>
      <c r="DW129" s="496">
        <f t="shared" ref="DW129" si="2312">SUM(DR129:DV131)</f>
        <v>0</v>
      </c>
      <c r="DX129" s="396" t="str">
        <f t="shared" ref="DX129" si="2313">IF($DQ129="1",BA129,"0")</f>
        <v>0</v>
      </c>
      <c r="DY129" s="394" t="str">
        <f t="shared" ref="DY129" si="2314">IF($DQ129="1",BC129,"0")</f>
        <v>0</v>
      </c>
      <c r="DZ129" s="394" t="str">
        <f t="shared" ref="DZ129" si="2315">IF($DQ129="1",BE129,"0")</f>
        <v>0</v>
      </c>
      <c r="EA129" s="394" t="str">
        <f>IF($DQ129="1",BG129,"0")</f>
        <v>0</v>
      </c>
      <c r="EB129" s="395" t="str">
        <f>IF($DQ129="1",BI129,"0")</f>
        <v>0</v>
      </c>
      <c r="EC129" s="496">
        <f t="shared" ref="EC129" si="2316">SUM(DX129:EB131)</f>
        <v>0</v>
      </c>
      <c r="ED129" s="499">
        <f>EC129+DW129</f>
        <v>0</v>
      </c>
    </row>
    <row r="130" spans="2:134" ht="12.6" customHeight="1" x14ac:dyDescent="0.2">
      <c r="B130" s="464"/>
      <c r="C130" s="465"/>
      <c r="D130" s="465"/>
      <c r="E130" s="465"/>
      <c r="F130" s="406"/>
      <c r="G130" s="461"/>
      <c r="H130" s="387"/>
      <c r="I130" s="387"/>
      <c r="J130" s="409"/>
      <c r="K130" s="406"/>
      <c r="L130" s="415"/>
      <c r="M130" s="462"/>
      <c r="N130" s="415"/>
      <c r="O130" s="415"/>
      <c r="P130" s="415"/>
      <c r="Q130" s="420"/>
      <c r="R130" s="413"/>
      <c r="S130" s="415"/>
      <c r="T130" s="416"/>
      <c r="U130" s="420"/>
      <c r="V130" s="413"/>
      <c r="W130" s="415"/>
      <c r="X130" s="194" t="s">
        <v>157</v>
      </c>
      <c r="Y130" s="208" t="s">
        <v>152</v>
      </c>
      <c r="Z130" s="205">
        <f>VLOOKUP($X130,vstupy!$B$18:$F$31,MATCH($Y130,vstupy!$B$17:$F$17,0),0)</f>
        <v>0</v>
      </c>
      <c r="AA130" s="133" t="s">
        <v>158</v>
      </c>
      <c r="AB130" s="205">
        <f>VLOOKUP($AA130,vstupy!$B$34:$C$36,2,FALSE)</f>
        <v>0</v>
      </c>
      <c r="AC130" s="205">
        <f t="shared" si="1271"/>
        <v>0</v>
      </c>
      <c r="AD130" s="454"/>
      <c r="AE130" s="475"/>
      <c r="AF130" s="396"/>
      <c r="AG130" s="450"/>
      <c r="AH130" s="450"/>
      <c r="AI130" s="450"/>
      <c r="AJ130" s="450"/>
      <c r="AK130" s="450"/>
      <c r="AL130" s="450"/>
      <c r="AM130" s="470"/>
      <c r="AN130" s="450"/>
      <c r="AO130" s="472"/>
      <c r="AP130" s="396"/>
      <c r="AQ130" s="394"/>
      <c r="AR130" s="394"/>
      <c r="AS130" s="394"/>
      <c r="AT130" s="394"/>
      <c r="AU130" s="394"/>
      <c r="AV130" s="394"/>
      <c r="AW130" s="394"/>
      <c r="AX130" s="394"/>
      <c r="AY130" s="394"/>
      <c r="AZ130" s="394"/>
      <c r="BA130" s="394"/>
      <c r="BB130" s="394"/>
      <c r="BC130" s="394"/>
      <c r="BD130" s="394"/>
      <c r="BE130" s="394"/>
      <c r="BF130" s="394"/>
      <c r="BG130" s="394"/>
      <c r="BH130" s="394"/>
      <c r="BI130" s="432"/>
      <c r="BJ130" s="378"/>
      <c r="BK130" s="396"/>
      <c r="BL130" s="394"/>
      <c r="BM130" s="394"/>
      <c r="BN130" s="394"/>
      <c r="BO130" s="394"/>
      <c r="BP130" s="394"/>
      <c r="BQ130" s="394"/>
      <c r="BR130" s="394"/>
      <c r="BS130" s="394"/>
      <c r="BT130" s="395"/>
      <c r="BU130" s="396"/>
      <c r="BV130" s="394"/>
      <c r="BW130" s="394"/>
      <c r="BX130" s="394"/>
      <c r="BY130" s="394"/>
      <c r="BZ130" s="394"/>
      <c r="CA130" s="394"/>
      <c r="CB130" s="394"/>
      <c r="CC130" s="394"/>
      <c r="CD130" s="395"/>
      <c r="CE130" s="392"/>
      <c r="CF130" s="396"/>
      <c r="CG130" s="394"/>
      <c r="CH130" s="394"/>
      <c r="CI130" s="394"/>
      <c r="CJ130" s="395"/>
      <c r="CK130" s="393"/>
      <c r="CL130" s="390"/>
      <c r="CM130" s="396"/>
      <c r="CN130" s="394"/>
      <c r="CO130" s="394"/>
      <c r="CP130" s="394"/>
      <c r="CQ130" s="394"/>
      <c r="CR130" s="394"/>
      <c r="CS130" s="394"/>
      <c r="CT130" s="394"/>
      <c r="CU130" s="394"/>
      <c r="CV130" s="395"/>
      <c r="CW130" s="378"/>
      <c r="CX130" s="378"/>
      <c r="CY130" s="396"/>
      <c r="CZ130" s="394"/>
      <c r="DA130" s="394"/>
      <c r="DB130" s="394"/>
      <c r="DC130" s="394"/>
      <c r="DD130" s="394"/>
      <c r="DE130" s="394"/>
      <c r="DF130" s="394"/>
      <c r="DG130" s="394"/>
      <c r="DH130" s="395"/>
      <c r="DI130" s="443"/>
      <c r="DJ130" s="443"/>
      <c r="DK130" s="399"/>
      <c r="DL130" s="399"/>
      <c r="DM130" s="399"/>
      <c r="DN130" s="399"/>
      <c r="DO130" s="399"/>
      <c r="DP130" s="399"/>
      <c r="DQ130" s="494"/>
      <c r="DR130" s="396"/>
      <c r="DS130" s="394"/>
      <c r="DT130" s="394"/>
      <c r="DU130" s="394"/>
      <c r="DV130" s="395"/>
      <c r="DW130" s="496"/>
      <c r="DX130" s="396"/>
      <c r="DY130" s="394"/>
      <c r="DZ130" s="394"/>
      <c r="EA130" s="394"/>
      <c r="EB130" s="395"/>
      <c r="EC130" s="496"/>
      <c r="ED130" s="499"/>
    </row>
    <row r="131" spans="2:134" ht="12.6" customHeight="1" x14ac:dyDescent="0.2">
      <c r="B131" s="464"/>
      <c r="C131" s="465"/>
      <c r="D131" s="465"/>
      <c r="E131" s="465"/>
      <c r="F131" s="407"/>
      <c r="G131" s="461"/>
      <c r="H131" s="388"/>
      <c r="I131" s="388"/>
      <c r="J131" s="410"/>
      <c r="K131" s="407"/>
      <c r="L131" s="415"/>
      <c r="M131" s="462"/>
      <c r="N131" s="415"/>
      <c r="O131" s="415"/>
      <c r="P131" s="415"/>
      <c r="Q131" s="420"/>
      <c r="R131" s="413"/>
      <c r="S131" s="415"/>
      <c r="T131" s="416"/>
      <c r="U131" s="420"/>
      <c r="V131" s="413"/>
      <c r="W131" s="415"/>
      <c r="X131" s="194" t="s">
        <v>157</v>
      </c>
      <c r="Y131" s="208" t="s">
        <v>152</v>
      </c>
      <c r="Z131" s="205">
        <f>VLOOKUP($X131,vstupy!$B$18:$F$31,MATCH($Y131,vstupy!$B$17:$F$17,0),0)</f>
        <v>0</v>
      </c>
      <c r="AA131" s="133" t="s">
        <v>158</v>
      </c>
      <c r="AB131" s="205">
        <f>VLOOKUP($AA131,vstupy!$B$34:$C$36,2,FALSE)</f>
        <v>0</v>
      </c>
      <c r="AC131" s="205">
        <f t="shared" si="1271"/>
        <v>0</v>
      </c>
      <c r="AD131" s="455"/>
      <c r="AE131" s="476"/>
      <c r="AF131" s="396"/>
      <c r="AG131" s="450"/>
      <c r="AH131" s="450"/>
      <c r="AI131" s="450"/>
      <c r="AJ131" s="450"/>
      <c r="AK131" s="450"/>
      <c r="AL131" s="450"/>
      <c r="AM131" s="452"/>
      <c r="AN131" s="450"/>
      <c r="AO131" s="472"/>
      <c r="AP131" s="396"/>
      <c r="AQ131" s="394"/>
      <c r="AR131" s="394"/>
      <c r="AS131" s="394"/>
      <c r="AT131" s="394"/>
      <c r="AU131" s="394"/>
      <c r="AV131" s="394"/>
      <c r="AW131" s="394"/>
      <c r="AX131" s="394"/>
      <c r="AY131" s="394"/>
      <c r="AZ131" s="394"/>
      <c r="BA131" s="394"/>
      <c r="BB131" s="394"/>
      <c r="BC131" s="394"/>
      <c r="BD131" s="394"/>
      <c r="BE131" s="394"/>
      <c r="BF131" s="394"/>
      <c r="BG131" s="394"/>
      <c r="BH131" s="394"/>
      <c r="BI131" s="432"/>
      <c r="BJ131" s="378"/>
      <c r="BK131" s="396"/>
      <c r="BL131" s="394"/>
      <c r="BM131" s="394"/>
      <c r="BN131" s="394"/>
      <c r="BO131" s="394"/>
      <c r="BP131" s="394"/>
      <c r="BQ131" s="394"/>
      <c r="BR131" s="394"/>
      <c r="BS131" s="394"/>
      <c r="BT131" s="395"/>
      <c r="BU131" s="396"/>
      <c r="BV131" s="394"/>
      <c r="BW131" s="394"/>
      <c r="BX131" s="394"/>
      <c r="BY131" s="394"/>
      <c r="BZ131" s="394"/>
      <c r="CA131" s="394"/>
      <c r="CB131" s="394"/>
      <c r="CC131" s="394"/>
      <c r="CD131" s="395"/>
      <c r="CE131" s="392"/>
      <c r="CF131" s="396"/>
      <c r="CG131" s="394"/>
      <c r="CH131" s="394"/>
      <c r="CI131" s="394"/>
      <c r="CJ131" s="395"/>
      <c r="CK131" s="393"/>
      <c r="CL131" s="391"/>
      <c r="CM131" s="396"/>
      <c r="CN131" s="394"/>
      <c r="CO131" s="394"/>
      <c r="CP131" s="394"/>
      <c r="CQ131" s="394"/>
      <c r="CR131" s="394"/>
      <c r="CS131" s="394"/>
      <c r="CT131" s="394"/>
      <c r="CU131" s="394"/>
      <c r="CV131" s="395"/>
      <c r="CW131" s="378"/>
      <c r="CX131" s="378"/>
      <c r="CY131" s="396"/>
      <c r="CZ131" s="394"/>
      <c r="DA131" s="394"/>
      <c r="DB131" s="394"/>
      <c r="DC131" s="394"/>
      <c r="DD131" s="394"/>
      <c r="DE131" s="394"/>
      <c r="DF131" s="394"/>
      <c r="DG131" s="394"/>
      <c r="DH131" s="395"/>
      <c r="DI131" s="443"/>
      <c r="DJ131" s="443"/>
      <c r="DK131" s="399"/>
      <c r="DL131" s="399"/>
      <c r="DM131" s="399"/>
      <c r="DN131" s="399"/>
      <c r="DO131" s="399"/>
      <c r="DP131" s="399"/>
      <c r="DQ131" s="494"/>
      <c r="DR131" s="396"/>
      <c r="DS131" s="394"/>
      <c r="DT131" s="394"/>
      <c r="DU131" s="394"/>
      <c r="DV131" s="395"/>
      <c r="DW131" s="496"/>
      <c r="DX131" s="396"/>
      <c r="DY131" s="394"/>
      <c r="DZ131" s="394"/>
      <c r="EA131" s="394"/>
      <c r="EB131" s="395"/>
      <c r="EC131" s="496"/>
      <c r="ED131" s="499"/>
    </row>
    <row r="132" spans="2:134" ht="12.6" customHeight="1" x14ac:dyDescent="0.2">
      <c r="B132" s="579">
        <f t="shared" ref="B132" si="2317">B129+1</f>
        <v>42</v>
      </c>
      <c r="C132" s="606"/>
      <c r="D132" s="606"/>
      <c r="E132" s="606"/>
      <c r="F132" s="580" t="s">
        <v>212</v>
      </c>
      <c r="G132" s="581"/>
      <c r="H132" s="582" t="str">
        <f t="shared" ref="H132" si="2318">IF($F132="3e)  Skoršia transpozícia  - zavedenie transpozície pred termínom ktorý určuje smernica EÚ. "," ","")</f>
        <v/>
      </c>
      <c r="I132" s="582" t="str">
        <f t="shared" ref="I132" si="2319">IF($F132="3e)  Skoršia transpozícia  - zavedenie transpozície pred termínom ktorý určuje smernica EÚ. ",$H132,"NA")</f>
        <v>NA</v>
      </c>
      <c r="J132" s="583">
        <f>IF(I132&gt;12,1,I132/12)</f>
        <v>1</v>
      </c>
      <c r="K132" s="580"/>
      <c r="L132" s="584"/>
      <c r="M132" s="607">
        <f>IF(L132="N",0,L132)</f>
        <v>0</v>
      </c>
      <c r="N132" s="584" t="s">
        <v>212</v>
      </c>
      <c r="O132" s="584"/>
      <c r="P132" s="584"/>
      <c r="Q132" s="587" t="s">
        <v>36</v>
      </c>
      <c r="R132" s="588">
        <f>VLOOKUP(Q132,vstupy!$B$3:$C$15,2,FALSE)</f>
        <v>0</v>
      </c>
      <c r="S132" s="584"/>
      <c r="T132" s="590"/>
      <c r="U132" s="587" t="s">
        <v>36</v>
      </c>
      <c r="V132" s="588">
        <f>VLOOKUP(U132,vstupy!$B$3:$C$15,2,FALSE)</f>
        <v>0</v>
      </c>
      <c r="W132" s="584"/>
      <c r="X132" s="591" t="s">
        <v>157</v>
      </c>
      <c r="Y132" s="592" t="s">
        <v>152</v>
      </c>
      <c r="Z132" s="593">
        <f>VLOOKUP($X132,vstupy!$B$18:$F$31,MATCH($Y132,vstupy!$B$17:$F$17,0),0)</f>
        <v>0</v>
      </c>
      <c r="AA132" s="594" t="s">
        <v>158</v>
      </c>
      <c r="AB132" s="593">
        <f>VLOOKUP($AA132,vstupy!$B$34:$C$36,2,FALSE)</f>
        <v>0</v>
      </c>
      <c r="AC132" s="593">
        <f t="shared" si="1271"/>
        <v>0</v>
      </c>
      <c r="AD132" s="595" t="s">
        <v>36</v>
      </c>
      <c r="AE132" s="474">
        <f>VLOOKUP(AD132,vstupy!$B$3:$C$15,2,FALSE)</f>
        <v>0</v>
      </c>
      <c r="AF132" s="473" t="str">
        <f>IFERROR(IF(M132=0,"N",O132/L132*J132),0)</f>
        <v>N</v>
      </c>
      <c r="AG132" s="450">
        <f>O132*J132</f>
        <v>0</v>
      </c>
      <c r="AH132" s="451">
        <f t="shared" ref="AH132" si="2320">P132*R132*J132</f>
        <v>0</v>
      </c>
      <c r="AI132" s="452">
        <f t="shared" ref="AI132" si="2321">IFERROR(AH132*M132,0)</f>
        <v>0</v>
      </c>
      <c r="AJ132" s="451" t="str">
        <f t="shared" si="1393"/>
        <v>N</v>
      </c>
      <c r="AK132" s="450">
        <f t="shared" ref="AK132" si="2322">S132*J132</f>
        <v>0</v>
      </c>
      <c r="AL132" s="450">
        <f>T132*V132*J132</f>
        <v>0</v>
      </c>
      <c r="AM132" s="466">
        <f t="shared" ref="AM132" si="2323">IFERROR(AL132*M132,0)</f>
        <v>0</v>
      </c>
      <c r="AN132" s="452">
        <f t="shared" ref="AN132" si="2324">IF(W132&gt;0,IF(AE132&gt;0,($G$5/160)*(W132/60)*AE132*J132,0),IF(AE132&gt;0,($G$5/160)*((AC132+AC133+AC134)/60)*AE132*J132,0))</f>
        <v>0</v>
      </c>
      <c r="AO132" s="472">
        <f>IFERROR(AN132*M132,0)</f>
        <v>0</v>
      </c>
      <c r="AP132" s="396">
        <f t="shared" ref="AP132" si="2325">IF($N132="In (zvyšuje náklady)",AF132,0)</f>
        <v>0</v>
      </c>
      <c r="AQ132" s="394">
        <f t="shared" ref="AQ132" si="2326">IF($N132="In (zvyšuje náklady)",AG132,0)</f>
        <v>0</v>
      </c>
      <c r="AR132" s="394">
        <f t="shared" ref="AR132" si="2327">IF($N132="In (zvyšuje náklady)",AH132,0)</f>
        <v>0</v>
      </c>
      <c r="AS132" s="394">
        <f t="shared" ref="AS132" si="2328">IF($N132="In (zvyšuje náklady)",AI132,0)</f>
        <v>0</v>
      </c>
      <c r="AT132" s="394">
        <f t="shared" ref="AT132" si="2329">IF($N132="In (zvyšuje náklady)",AJ132,0)</f>
        <v>0</v>
      </c>
      <c r="AU132" s="394">
        <f t="shared" ref="AU132" si="2330">IF($N132="In (zvyšuje náklady)",AK132,0)</f>
        <v>0</v>
      </c>
      <c r="AV132" s="394">
        <f t="shared" ref="AV132" si="2331">IF($N132="In (zvyšuje náklady)",AL132,0)</f>
        <v>0</v>
      </c>
      <c r="AW132" s="394">
        <f t="shared" ref="AW132" si="2332">IF($N132="In (zvyšuje náklady)",AM132,0)</f>
        <v>0</v>
      </c>
      <c r="AX132" s="394">
        <f t="shared" ref="AX132" si="2333">IF($N132="In (zvyšuje náklady)",AN132,0)</f>
        <v>0</v>
      </c>
      <c r="AY132" s="394">
        <f t="shared" ref="AY132" si="2334">IF($N132="In (zvyšuje náklady)",AO132,0)</f>
        <v>0</v>
      </c>
      <c r="AZ132" s="394" t="str">
        <f t="shared" ref="AZ132" si="2335">IF($N132="Out (znižuje náklady)",AF132,"0")</f>
        <v>0</v>
      </c>
      <c r="BA132" s="394" t="str">
        <f t="shared" ref="BA132" si="2336">IF($N132="Out (znižuje náklady)",AG132,"0")</f>
        <v>0</v>
      </c>
      <c r="BB132" s="394" t="str">
        <f t="shared" ref="BB132" si="2337">IF($N132="Out (znižuje náklady)",AH132,"0")</f>
        <v>0</v>
      </c>
      <c r="BC132" s="394" t="str">
        <f t="shared" ref="BC132" si="2338">IF($N132="Out (znižuje náklady)",AI132,"0")</f>
        <v>0</v>
      </c>
      <c r="BD132" s="394" t="str">
        <f t="shared" ref="BD132" si="2339">IF($N132="Out (znižuje náklady)",AJ132,"0")</f>
        <v>0</v>
      </c>
      <c r="BE132" s="394" t="str">
        <f t="shared" ref="BE132" si="2340">IF($N132="Out (znižuje náklady)",AK132,"0")</f>
        <v>0</v>
      </c>
      <c r="BF132" s="394" t="str">
        <f t="shared" ref="BF132" si="2341">IF($N132="Out (znižuje náklady)",AL132,"0")</f>
        <v>0</v>
      </c>
      <c r="BG132" s="394" t="str">
        <f t="shared" ref="BG132" si="2342">IF($N132="Out (znižuje náklady)",AM132,"0")</f>
        <v>0</v>
      </c>
      <c r="BH132" s="394" t="str">
        <f t="shared" ref="BH132" si="2343">IF($N132="Out (znižuje náklady)",AN132,"0")</f>
        <v>0</v>
      </c>
      <c r="BI132" s="432" t="str">
        <f t="shared" ref="BI132" si="2344">IF($N132="Out (znižuje náklady)",AO132,"0")</f>
        <v>0</v>
      </c>
      <c r="BJ132" s="378">
        <f>IF(F132=vstupy!$B$47,0,1)</f>
        <v>1</v>
      </c>
      <c r="BK132" s="396">
        <f t="shared" ref="BK132" si="2345">$BJ132*AP132</f>
        <v>0</v>
      </c>
      <c r="BL132" s="394">
        <f t="shared" ref="BL132" si="2346">$BJ132*AQ132</f>
        <v>0</v>
      </c>
      <c r="BM132" s="394">
        <f t="shared" ref="BM132" si="2347">$BJ132*AR132</f>
        <v>0</v>
      </c>
      <c r="BN132" s="394">
        <f t="shared" ref="BN132" si="2348">$BJ132*AS132</f>
        <v>0</v>
      </c>
      <c r="BO132" s="394">
        <f t="shared" ref="BO132" si="2349">$BJ132*AT132</f>
        <v>0</v>
      </c>
      <c r="BP132" s="394">
        <f t="shared" ref="BP132" si="2350">$BJ132*AU132</f>
        <v>0</v>
      </c>
      <c r="BQ132" s="394">
        <f t="shared" ref="BQ132" si="2351">$BJ132*AV132</f>
        <v>0</v>
      </c>
      <c r="BR132" s="394">
        <f t="shared" ref="BR132" si="2352">$BJ132*AW132</f>
        <v>0</v>
      </c>
      <c r="BS132" s="394">
        <f t="shared" ref="BS132" si="2353">$BJ132*AX132</f>
        <v>0</v>
      </c>
      <c r="BT132" s="395">
        <f t="shared" ref="BT132" si="2354">$BJ132*AY132</f>
        <v>0</v>
      </c>
      <c r="BU132" s="396">
        <f t="shared" ref="BU132" si="2355">$BJ132*AZ132</f>
        <v>0</v>
      </c>
      <c r="BV132" s="394">
        <f t="shared" ref="BV132" si="2356">$BJ132*BA132</f>
        <v>0</v>
      </c>
      <c r="BW132" s="394">
        <f t="shared" ref="BW132" si="2357">$BJ132*BB132</f>
        <v>0</v>
      </c>
      <c r="BX132" s="394">
        <f t="shared" ref="BX132" si="2358">$BJ132*BC132</f>
        <v>0</v>
      </c>
      <c r="BY132" s="394">
        <f t="shared" ref="BY132" si="2359">$BJ132*BD132</f>
        <v>0</v>
      </c>
      <c r="BZ132" s="394">
        <f t="shared" ref="BZ132" si="2360">$BJ132*BE132</f>
        <v>0</v>
      </c>
      <c r="CA132" s="394">
        <f t="shared" ref="CA132" si="2361">$BJ132*BF132</f>
        <v>0</v>
      </c>
      <c r="CB132" s="394">
        <f t="shared" ref="CB132" si="2362">$BJ132*BG132</f>
        <v>0</v>
      </c>
      <c r="CC132" s="394">
        <f t="shared" ref="CC132" si="2363">$BJ132*BH132</f>
        <v>0</v>
      </c>
      <c r="CD132" s="395">
        <f t="shared" ref="CD132" si="2364">$BJ132*BI132</f>
        <v>0</v>
      </c>
      <c r="CE132" s="392">
        <f>IF(N132="Nemení sa",1,0)</f>
        <v>0</v>
      </c>
      <c r="CF132" s="396">
        <f>AG132*$CE132</f>
        <v>0</v>
      </c>
      <c r="CG132" s="394">
        <f>AI132*$CE132</f>
        <v>0</v>
      </c>
      <c r="CH132" s="394">
        <f>AK132*$CE132</f>
        <v>0</v>
      </c>
      <c r="CI132" s="394">
        <f>AM132*$CE132</f>
        <v>0</v>
      </c>
      <c r="CJ132" s="395">
        <f>AO132*$CE132</f>
        <v>0</v>
      </c>
      <c r="CK132" s="393">
        <f t="shared" ref="CK132" si="2365">SUM(CF132:CJ134)</f>
        <v>0</v>
      </c>
      <c r="CL132" s="389">
        <f>IF(F132=vstupy!B$42,"1",0)</f>
        <v>0</v>
      </c>
      <c r="CM132" s="396">
        <f t="shared" ref="CM132:CV132" si="2366">IF($CL132="1",AP132,0)</f>
        <v>0</v>
      </c>
      <c r="CN132" s="394">
        <f t="shared" si="2366"/>
        <v>0</v>
      </c>
      <c r="CO132" s="394">
        <f t="shared" si="2366"/>
        <v>0</v>
      </c>
      <c r="CP132" s="394">
        <f t="shared" si="2366"/>
        <v>0</v>
      </c>
      <c r="CQ132" s="394">
        <f t="shared" si="2366"/>
        <v>0</v>
      </c>
      <c r="CR132" s="394">
        <f t="shared" si="2366"/>
        <v>0</v>
      </c>
      <c r="CS132" s="394">
        <f t="shared" si="2366"/>
        <v>0</v>
      </c>
      <c r="CT132" s="394">
        <f t="shared" si="2366"/>
        <v>0</v>
      </c>
      <c r="CU132" s="394">
        <f t="shared" si="2366"/>
        <v>0</v>
      </c>
      <c r="CV132" s="395">
        <f t="shared" si="2366"/>
        <v>0</v>
      </c>
      <c r="CW132" s="378">
        <f>CP132+CT132+CV132</f>
        <v>0</v>
      </c>
      <c r="CX132" s="378">
        <f t="shared" ref="CX132" si="2367">CN132+CR132</f>
        <v>0</v>
      </c>
      <c r="CY132" s="396">
        <f t="shared" ref="CY132:DH132" si="2368">IF($CL132="1",AZ132,0)</f>
        <v>0</v>
      </c>
      <c r="CZ132" s="394">
        <f t="shared" si="2368"/>
        <v>0</v>
      </c>
      <c r="DA132" s="394">
        <f t="shared" si="2368"/>
        <v>0</v>
      </c>
      <c r="DB132" s="394">
        <f t="shared" si="2368"/>
        <v>0</v>
      </c>
      <c r="DC132" s="394">
        <f t="shared" si="2368"/>
        <v>0</v>
      </c>
      <c r="DD132" s="394">
        <f t="shared" si="2368"/>
        <v>0</v>
      </c>
      <c r="DE132" s="394">
        <f t="shared" si="2368"/>
        <v>0</v>
      </c>
      <c r="DF132" s="394">
        <f t="shared" si="2368"/>
        <v>0</v>
      </c>
      <c r="DG132" s="394">
        <f t="shared" si="2368"/>
        <v>0</v>
      </c>
      <c r="DH132" s="395">
        <f t="shared" si="2368"/>
        <v>0</v>
      </c>
      <c r="DI132" s="443">
        <f>DB132+DF132+DH132</f>
        <v>0</v>
      </c>
      <c r="DJ132" s="443">
        <f t="shared" ref="DJ132" si="2369">CZ132+DD132</f>
        <v>0</v>
      </c>
      <c r="DK132" s="399">
        <f>IF(CE132=0,1,0)</f>
        <v>1</v>
      </c>
      <c r="DL132" s="399">
        <f>IFERROR(IF($AF132="N",AH132+AJ132+AL132+AN132,AF132+AH132+AJ132+AL132+AN132),0)*$DK132</f>
        <v>0</v>
      </c>
      <c r="DM132" s="399">
        <f>(AG132+AI132+AK132+AM132+AO132)*$DK132</f>
        <v>0</v>
      </c>
      <c r="DN132" s="399">
        <f>AS132+AW132+AY132-CW132</f>
        <v>0</v>
      </c>
      <c r="DO132" s="399">
        <f>BC132+BG132+BI132-DI132</f>
        <v>0</v>
      </c>
      <c r="DP132" s="399">
        <f>DN132+DO132</f>
        <v>0</v>
      </c>
      <c r="DQ132" s="494" t="str">
        <f>IF(OR(F132=vstupy!B$40,F132=vstupy!B$41,F132=vstupy!B$42,),"0","1")</f>
        <v>0</v>
      </c>
      <c r="DR132" s="396">
        <f>IF($DQ132="1",AQ132,"0")+CF132</f>
        <v>0</v>
      </c>
      <c r="DS132" s="394">
        <f>IF($DQ132="1",AS132,"0")+CG132</f>
        <v>0</v>
      </c>
      <c r="DT132" s="394">
        <f>IF($DQ132="1",AU132,"0")+CH132</f>
        <v>0</v>
      </c>
      <c r="DU132" s="394">
        <f>IF($DQ132="1",AW132,"0")+CI132</f>
        <v>0</v>
      </c>
      <c r="DV132" s="395">
        <f>IF($DQ132="1",AY132,"0")+CJ132</f>
        <v>0</v>
      </c>
      <c r="DW132" s="496">
        <f t="shared" ref="DW132" si="2370">SUM(DR132:DV134)</f>
        <v>0</v>
      </c>
      <c r="DX132" s="396" t="str">
        <f t="shared" ref="DX132" si="2371">IF($DQ132="1",BA132,"0")</f>
        <v>0</v>
      </c>
      <c r="DY132" s="394" t="str">
        <f t="shared" ref="DY132" si="2372">IF($DQ132="1",BC132,"0")</f>
        <v>0</v>
      </c>
      <c r="DZ132" s="394" t="str">
        <f t="shared" ref="DZ132" si="2373">IF($DQ132="1",BE132,"0")</f>
        <v>0</v>
      </c>
      <c r="EA132" s="394" t="str">
        <f>IF($DQ132="1",BG132,"0")</f>
        <v>0</v>
      </c>
      <c r="EB132" s="395" t="str">
        <f>IF($DQ132="1",BI132,"0")</f>
        <v>0</v>
      </c>
      <c r="EC132" s="496">
        <f t="shared" ref="EC132" si="2374">SUM(DX132:EB134)</f>
        <v>0</v>
      </c>
      <c r="ED132" s="499">
        <f>EC132+DW132</f>
        <v>0</v>
      </c>
    </row>
    <row r="133" spans="2:134" ht="12.6" customHeight="1" x14ac:dyDescent="0.2">
      <c r="B133" s="579"/>
      <c r="C133" s="606"/>
      <c r="D133" s="606"/>
      <c r="E133" s="606"/>
      <c r="F133" s="596"/>
      <c r="G133" s="581"/>
      <c r="H133" s="597"/>
      <c r="I133" s="597"/>
      <c r="J133" s="598"/>
      <c r="K133" s="596"/>
      <c r="L133" s="584"/>
      <c r="M133" s="607"/>
      <c r="N133" s="584"/>
      <c r="O133" s="584"/>
      <c r="P133" s="584"/>
      <c r="Q133" s="587"/>
      <c r="R133" s="588"/>
      <c r="S133" s="584"/>
      <c r="T133" s="590"/>
      <c r="U133" s="587"/>
      <c r="V133" s="588"/>
      <c r="W133" s="584"/>
      <c r="X133" s="591" t="s">
        <v>157</v>
      </c>
      <c r="Y133" s="592" t="s">
        <v>152</v>
      </c>
      <c r="Z133" s="593">
        <f>VLOOKUP($X133,vstupy!$B$18:$F$31,MATCH($Y133,vstupy!$B$17:$F$17,0),0)</f>
        <v>0</v>
      </c>
      <c r="AA133" s="594" t="s">
        <v>158</v>
      </c>
      <c r="AB133" s="593">
        <f>VLOOKUP($AA133,vstupy!$B$34:$C$36,2,FALSE)</f>
        <v>0</v>
      </c>
      <c r="AC133" s="593">
        <f t="shared" si="1271"/>
        <v>0</v>
      </c>
      <c r="AD133" s="600"/>
      <c r="AE133" s="475"/>
      <c r="AF133" s="396"/>
      <c r="AG133" s="450"/>
      <c r="AH133" s="450"/>
      <c r="AI133" s="450"/>
      <c r="AJ133" s="450"/>
      <c r="AK133" s="450"/>
      <c r="AL133" s="450"/>
      <c r="AM133" s="470"/>
      <c r="AN133" s="450"/>
      <c r="AO133" s="472"/>
      <c r="AP133" s="396"/>
      <c r="AQ133" s="394"/>
      <c r="AR133" s="394"/>
      <c r="AS133" s="394"/>
      <c r="AT133" s="394"/>
      <c r="AU133" s="394"/>
      <c r="AV133" s="394"/>
      <c r="AW133" s="394"/>
      <c r="AX133" s="394"/>
      <c r="AY133" s="394"/>
      <c r="AZ133" s="394"/>
      <c r="BA133" s="394"/>
      <c r="BB133" s="394"/>
      <c r="BC133" s="394"/>
      <c r="BD133" s="394"/>
      <c r="BE133" s="394"/>
      <c r="BF133" s="394"/>
      <c r="BG133" s="394"/>
      <c r="BH133" s="394"/>
      <c r="BI133" s="432"/>
      <c r="BJ133" s="378"/>
      <c r="BK133" s="396"/>
      <c r="BL133" s="394"/>
      <c r="BM133" s="394"/>
      <c r="BN133" s="394"/>
      <c r="BO133" s="394"/>
      <c r="BP133" s="394"/>
      <c r="BQ133" s="394"/>
      <c r="BR133" s="394"/>
      <c r="BS133" s="394"/>
      <c r="BT133" s="395"/>
      <c r="BU133" s="396"/>
      <c r="BV133" s="394"/>
      <c r="BW133" s="394"/>
      <c r="BX133" s="394"/>
      <c r="BY133" s="394"/>
      <c r="BZ133" s="394"/>
      <c r="CA133" s="394"/>
      <c r="CB133" s="394"/>
      <c r="CC133" s="394"/>
      <c r="CD133" s="395"/>
      <c r="CE133" s="392"/>
      <c r="CF133" s="396"/>
      <c r="CG133" s="394"/>
      <c r="CH133" s="394"/>
      <c r="CI133" s="394"/>
      <c r="CJ133" s="395"/>
      <c r="CK133" s="393"/>
      <c r="CL133" s="390"/>
      <c r="CM133" s="396"/>
      <c r="CN133" s="394"/>
      <c r="CO133" s="394"/>
      <c r="CP133" s="394"/>
      <c r="CQ133" s="394"/>
      <c r="CR133" s="394"/>
      <c r="CS133" s="394"/>
      <c r="CT133" s="394"/>
      <c r="CU133" s="394"/>
      <c r="CV133" s="395"/>
      <c r="CW133" s="378"/>
      <c r="CX133" s="378"/>
      <c r="CY133" s="396"/>
      <c r="CZ133" s="394"/>
      <c r="DA133" s="394"/>
      <c r="DB133" s="394"/>
      <c r="DC133" s="394"/>
      <c r="DD133" s="394"/>
      <c r="DE133" s="394"/>
      <c r="DF133" s="394"/>
      <c r="DG133" s="394"/>
      <c r="DH133" s="395"/>
      <c r="DI133" s="443"/>
      <c r="DJ133" s="443"/>
      <c r="DK133" s="399"/>
      <c r="DL133" s="399"/>
      <c r="DM133" s="399"/>
      <c r="DN133" s="399"/>
      <c r="DO133" s="399"/>
      <c r="DP133" s="399"/>
      <c r="DQ133" s="494"/>
      <c r="DR133" s="396"/>
      <c r="DS133" s="394"/>
      <c r="DT133" s="394"/>
      <c r="DU133" s="394"/>
      <c r="DV133" s="395"/>
      <c r="DW133" s="496"/>
      <c r="DX133" s="396"/>
      <c r="DY133" s="394"/>
      <c r="DZ133" s="394"/>
      <c r="EA133" s="394"/>
      <c r="EB133" s="395"/>
      <c r="EC133" s="496"/>
      <c r="ED133" s="499"/>
    </row>
    <row r="134" spans="2:134" ht="12.6" customHeight="1" x14ac:dyDescent="0.2">
      <c r="B134" s="579"/>
      <c r="C134" s="606"/>
      <c r="D134" s="606"/>
      <c r="E134" s="606"/>
      <c r="F134" s="601"/>
      <c r="G134" s="581"/>
      <c r="H134" s="602"/>
      <c r="I134" s="602"/>
      <c r="J134" s="603"/>
      <c r="K134" s="601"/>
      <c r="L134" s="584"/>
      <c r="M134" s="607"/>
      <c r="N134" s="584"/>
      <c r="O134" s="584"/>
      <c r="P134" s="584"/>
      <c r="Q134" s="587"/>
      <c r="R134" s="588"/>
      <c r="S134" s="584"/>
      <c r="T134" s="590"/>
      <c r="U134" s="587"/>
      <c r="V134" s="588"/>
      <c r="W134" s="584"/>
      <c r="X134" s="591" t="s">
        <v>157</v>
      </c>
      <c r="Y134" s="592" t="s">
        <v>152</v>
      </c>
      <c r="Z134" s="593">
        <f>VLOOKUP($X134,vstupy!$B$18:$F$31,MATCH($Y134,vstupy!$B$17:$F$17,0),0)</f>
        <v>0</v>
      </c>
      <c r="AA134" s="594" t="s">
        <v>158</v>
      </c>
      <c r="AB134" s="593">
        <f>VLOOKUP($AA134,vstupy!$B$34:$C$36,2,FALSE)</f>
        <v>0</v>
      </c>
      <c r="AC134" s="593">
        <f t="shared" si="1271"/>
        <v>0</v>
      </c>
      <c r="AD134" s="605"/>
      <c r="AE134" s="476"/>
      <c r="AF134" s="396"/>
      <c r="AG134" s="450"/>
      <c r="AH134" s="450"/>
      <c r="AI134" s="450"/>
      <c r="AJ134" s="450"/>
      <c r="AK134" s="450"/>
      <c r="AL134" s="450"/>
      <c r="AM134" s="452"/>
      <c r="AN134" s="450"/>
      <c r="AO134" s="472"/>
      <c r="AP134" s="396"/>
      <c r="AQ134" s="394"/>
      <c r="AR134" s="394"/>
      <c r="AS134" s="394"/>
      <c r="AT134" s="394"/>
      <c r="AU134" s="394"/>
      <c r="AV134" s="394"/>
      <c r="AW134" s="394"/>
      <c r="AX134" s="394"/>
      <c r="AY134" s="394"/>
      <c r="AZ134" s="394"/>
      <c r="BA134" s="394"/>
      <c r="BB134" s="394"/>
      <c r="BC134" s="394"/>
      <c r="BD134" s="394"/>
      <c r="BE134" s="394"/>
      <c r="BF134" s="394"/>
      <c r="BG134" s="394"/>
      <c r="BH134" s="394"/>
      <c r="BI134" s="432"/>
      <c r="BJ134" s="378"/>
      <c r="BK134" s="396"/>
      <c r="BL134" s="394"/>
      <c r="BM134" s="394"/>
      <c r="BN134" s="394"/>
      <c r="BO134" s="394"/>
      <c r="BP134" s="394"/>
      <c r="BQ134" s="394"/>
      <c r="BR134" s="394"/>
      <c r="BS134" s="394"/>
      <c r="BT134" s="395"/>
      <c r="BU134" s="396"/>
      <c r="BV134" s="394"/>
      <c r="BW134" s="394"/>
      <c r="BX134" s="394"/>
      <c r="BY134" s="394"/>
      <c r="BZ134" s="394"/>
      <c r="CA134" s="394"/>
      <c r="CB134" s="394"/>
      <c r="CC134" s="394"/>
      <c r="CD134" s="395"/>
      <c r="CE134" s="392"/>
      <c r="CF134" s="396"/>
      <c r="CG134" s="394"/>
      <c r="CH134" s="394"/>
      <c r="CI134" s="394"/>
      <c r="CJ134" s="395"/>
      <c r="CK134" s="393"/>
      <c r="CL134" s="391"/>
      <c r="CM134" s="396"/>
      <c r="CN134" s="394"/>
      <c r="CO134" s="394"/>
      <c r="CP134" s="394"/>
      <c r="CQ134" s="394"/>
      <c r="CR134" s="394"/>
      <c r="CS134" s="394"/>
      <c r="CT134" s="394"/>
      <c r="CU134" s="394"/>
      <c r="CV134" s="395"/>
      <c r="CW134" s="378"/>
      <c r="CX134" s="378"/>
      <c r="CY134" s="396"/>
      <c r="CZ134" s="394"/>
      <c r="DA134" s="394"/>
      <c r="DB134" s="394"/>
      <c r="DC134" s="394"/>
      <c r="DD134" s="394"/>
      <c r="DE134" s="394"/>
      <c r="DF134" s="394"/>
      <c r="DG134" s="394"/>
      <c r="DH134" s="395"/>
      <c r="DI134" s="443"/>
      <c r="DJ134" s="443"/>
      <c r="DK134" s="399"/>
      <c r="DL134" s="399"/>
      <c r="DM134" s="399"/>
      <c r="DN134" s="399"/>
      <c r="DO134" s="399"/>
      <c r="DP134" s="399"/>
      <c r="DQ134" s="494"/>
      <c r="DR134" s="396"/>
      <c r="DS134" s="394"/>
      <c r="DT134" s="394"/>
      <c r="DU134" s="394"/>
      <c r="DV134" s="395"/>
      <c r="DW134" s="496"/>
      <c r="DX134" s="396"/>
      <c r="DY134" s="394"/>
      <c r="DZ134" s="394"/>
      <c r="EA134" s="394"/>
      <c r="EB134" s="395"/>
      <c r="EC134" s="496"/>
      <c r="ED134" s="499"/>
    </row>
    <row r="135" spans="2:134" ht="12.6" customHeight="1" x14ac:dyDescent="0.2">
      <c r="B135" s="464">
        <f t="shared" ref="B135" si="2375">B132+1</f>
        <v>43</v>
      </c>
      <c r="C135" s="465"/>
      <c r="D135" s="465"/>
      <c r="E135" s="465"/>
      <c r="F135" s="405" t="s">
        <v>212</v>
      </c>
      <c r="G135" s="461"/>
      <c r="H135" s="386" t="str">
        <f t="shared" ref="H135" si="2376">IF($F135="3e)  Skoršia transpozícia  - zavedenie transpozície pred termínom ktorý určuje smernica EÚ. "," ","")</f>
        <v/>
      </c>
      <c r="I135" s="386" t="str">
        <f t="shared" ref="I135" si="2377">IF($F135="3e)  Skoršia transpozícia  - zavedenie transpozície pred termínom ktorý určuje smernica EÚ. ",$H135,"NA")</f>
        <v>NA</v>
      </c>
      <c r="J135" s="408">
        <f>IF(I135&gt;12,1,I135/12)</f>
        <v>1</v>
      </c>
      <c r="K135" s="405"/>
      <c r="L135" s="415"/>
      <c r="M135" s="462">
        <f>IF(L135="N",0,L135)</f>
        <v>0</v>
      </c>
      <c r="N135" s="415" t="s">
        <v>212</v>
      </c>
      <c r="O135" s="415"/>
      <c r="P135" s="415"/>
      <c r="Q135" s="420" t="s">
        <v>36</v>
      </c>
      <c r="R135" s="413">
        <f>VLOOKUP(Q135,vstupy!$B$3:$C$15,2,FALSE)</f>
        <v>0</v>
      </c>
      <c r="S135" s="415"/>
      <c r="T135" s="416"/>
      <c r="U135" s="420" t="s">
        <v>36</v>
      </c>
      <c r="V135" s="413">
        <f>VLOOKUP(U135,vstupy!$B$3:$C$15,2,FALSE)</f>
        <v>0</v>
      </c>
      <c r="W135" s="415"/>
      <c r="X135" s="194" t="s">
        <v>157</v>
      </c>
      <c r="Y135" s="208" t="s">
        <v>152</v>
      </c>
      <c r="Z135" s="205">
        <f>VLOOKUP($X135,vstupy!$B$18:$F$31,MATCH($Y135,vstupy!$B$17:$F$17,0),0)</f>
        <v>0</v>
      </c>
      <c r="AA135" s="133" t="s">
        <v>158</v>
      </c>
      <c r="AB135" s="205">
        <f>VLOOKUP($AA135,vstupy!$B$34:$C$36,2,FALSE)</f>
        <v>0</v>
      </c>
      <c r="AC135" s="205">
        <f t="shared" si="1271"/>
        <v>0</v>
      </c>
      <c r="AD135" s="453" t="s">
        <v>36</v>
      </c>
      <c r="AE135" s="474">
        <f>VLOOKUP(AD135,vstupy!$B$3:$C$15,2,FALSE)</f>
        <v>0</v>
      </c>
      <c r="AF135" s="473" t="str">
        <f>IFERROR(IF(M135=0,"N",O135/L135*J135),0)</f>
        <v>N</v>
      </c>
      <c r="AG135" s="450">
        <f>O135*J135</f>
        <v>0</v>
      </c>
      <c r="AH135" s="451">
        <f t="shared" ref="AH135" si="2378">P135*R135*J135</f>
        <v>0</v>
      </c>
      <c r="AI135" s="452">
        <f t="shared" ref="AI135" si="2379">IFERROR(AH135*M135,0)</f>
        <v>0</v>
      </c>
      <c r="AJ135" s="451" t="str">
        <f t="shared" si="1393"/>
        <v>N</v>
      </c>
      <c r="AK135" s="450">
        <f t="shared" ref="AK135" si="2380">S135*J135</f>
        <v>0</v>
      </c>
      <c r="AL135" s="450">
        <f>T135*V135*J135</f>
        <v>0</v>
      </c>
      <c r="AM135" s="466">
        <f t="shared" ref="AM135" si="2381">IFERROR(AL135*M135,0)</f>
        <v>0</v>
      </c>
      <c r="AN135" s="452">
        <f t="shared" ref="AN135" si="2382">IF(W135&gt;0,IF(AE135&gt;0,($G$5/160)*(W135/60)*AE135*J135,0),IF(AE135&gt;0,($G$5/160)*((AC135+AC136+AC137)/60)*AE135*J135,0))</f>
        <v>0</v>
      </c>
      <c r="AO135" s="472">
        <f>IFERROR(AN135*M135,0)</f>
        <v>0</v>
      </c>
      <c r="AP135" s="396">
        <f t="shared" ref="AP135" si="2383">IF($N135="In (zvyšuje náklady)",AF135,0)</f>
        <v>0</v>
      </c>
      <c r="AQ135" s="394">
        <f t="shared" ref="AQ135" si="2384">IF($N135="In (zvyšuje náklady)",AG135,0)</f>
        <v>0</v>
      </c>
      <c r="AR135" s="394">
        <f t="shared" ref="AR135" si="2385">IF($N135="In (zvyšuje náklady)",AH135,0)</f>
        <v>0</v>
      </c>
      <c r="AS135" s="394">
        <f t="shared" ref="AS135" si="2386">IF($N135="In (zvyšuje náklady)",AI135,0)</f>
        <v>0</v>
      </c>
      <c r="AT135" s="394">
        <f t="shared" ref="AT135" si="2387">IF($N135="In (zvyšuje náklady)",AJ135,0)</f>
        <v>0</v>
      </c>
      <c r="AU135" s="394">
        <f t="shared" ref="AU135" si="2388">IF($N135="In (zvyšuje náklady)",AK135,0)</f>
        <v>0</v>
      </c>
      <c r="AV135" s="394">
        <f t="shared" ref="AV135" si="2389">IF($N135="In (zvyšuje náklady)",AL135,0)</f>
        <v>0</v>
      </c>
      <c r="AW135" s="394">
        <f t="shared" ref="AW135" si="2390">IF($N135="In (zvyšuje náklady)",AM135,0)</f>
        <v>0</v>
      </c>
      <c r="AX135" s="394">
        <f t="shared" ref="AX135" si="2391">IF($N135="In (zvyšuje náklady)",AN135,0)</f>
        <v>0</v>
      </c>
      <c r="AY135" s="394">
        <f t="shared" ref="AY135" si="2392">IF($N135="In (zvyšuje náklady)",AO135,0)</f>
        <v>0</v>
      </c>
      <c r="AZ135" s="394" t="str">
        <f t="shared" ref="AZ135" si="2393">IF($N135="Out (znižuje náklady)",AF135,"0")</f>
        <v>0</v>
      </c>
      <c r="BA135" s="394" t="str">
        <f t="shared" ref="BA135" si="2394">IF($N135="Out (znižuje náklady)",AG135,"0")</f>
        <v>0</v>
      </c>
      <c r="BB135" s="394" t="str">
        <f t="shared" ref="BB135" si="2395">IF($N135="Out (znižuje náklady)",AH135,"0")</f>
        <v>0</v>
      </c>
      <c r="BC135" s="394" t="str">
        <f t="shared" ref="BC135" si="2396">IF($N135="Out (znižuje náklady)",AI135,"0")</f>
        <v>0</v>
      </c>
      <c r="BD135" s="394" t="str">
        <f t="shared" ref="BD135" si="2397">IF($N135="Out (znižuje náklady)",AJ135,"0")</f>
        <v>0</v>
      </c>
      <c r="BE135" s="394" t="str">
        <f t="shared" ref="BE135" si="2398">IF($N135="Out (znižuje náklady)",AK135,"0")</f>
        <v>0</v>
      </c>
      <c r="BF135" s="394" t="str">
        <f t="shared" ref="BF135" si="2399">IF($N135="Out (znižuje náklady)",AL135,"0")</f>
        <v>0</v>
      </c>
      <c r="BG135" s="394" t="str">
        <f t="shared" ref="BG135" si="2400">IF($N135="Out (znižuje náklady)",AM135,"0")</f>
        <v>0</v>
      </c>
      <c r="BH135" s="394" t="str">
        <f t="shared" ref="BH135" si="2401">IF($N135="Out (znižuje náklady)",AN135,"0")</f>
        <v>0</v>
      </c>
      <c r="BI135" s="432" t="str">
        <f t="shared" ref="BI135" si="2402">IF($N135="Out (znižuje náklady)",AO135,"0")</f>
        <v>0</v>
      </c>
      <c r="BJ135" s="378">
        <f>IF(F135=vstupy!$B$47,0,1)</f>
        <v>1</v>
      </c>
      <c r="BK135" s="396">
        <f t="shared" ref="BK135" si="2403">$BJ135*AP135</f>
        <v>0</v>
      </c>
      <c r="BL135" s="394">
        <f t="shared" ref="BL135" si="2404">$BJ135*AQ135</f>
        <v>0</v>
      </c>
      <c r="BM135" s="394">
        <f t="shared" ref="BM135" si="2405">$BJ135*AR135</f>
        <v>0</v>
      </c>
      <c r="BN135" s="394">
        <f t="shared" ref="BN135" si="2406">$BJ135*AS135</f>
        <v>0</v>
      </c>
      <c r="BO135" s="394">
        <f t="shared" ref="BO135" si="2407">$BJ135*AT135</f>
        <v>0</v>
      </c>
      <c r="BP135" s="394">
        <f t="shared" ref="BP135" si="2408">$BJ135*AU135</f>
        <v>0</v>
      </c>
      <c r="BQ135" s="394">
        <f t="shared" ref="BQ135" si="2409">$BJ135*AV135</f>
        <v>0</v>
      </c>
      <c r="BR135" s="394">
        <f t="shared" ref="BR135" si="2410">$BJ135*AW135</f>
        <v>0</v>
      </c>
      <c r="BS135" s="394">
        <f t="shared" ref="BS135" si="2411">$BJ135*AX135</f>
        <v>0</v>
      </c>
      <c r="BT135" s="395">
        <f t="shared" ref="BT135" si="2412">$BJ135*AY135</f>
        <v>0</v>
      </c>
      <c r="BU135" s="396">
        <f t="shared" ref="BU135" si="2413">$BJ135*AZ135</f>
        <v>0</v>
      </c>
      <c r="BV135" s="394">
        <f t="shared" ref="BV135" si="2414">$BJ135*BA135</f>
        <v>0</v>
      </c>
      <c r="BW135" s="394">
        <f t="shared" ref="BW135" si="2415">$BJ135*BB135</f>
        <v>0</v>
      </c>
      <c r="BX135" s="394">
        <f t="shared" ref="BX135" si="2416">$BJ135*BC135</f>
        <v>0</v>
      </c>
      <c r="BY135" s="394">
        <f t="shared" ref="BY135" si="2417">$BJ135*BD135</f>
        <v>0</v>
      </c>
      <c r="BZ135" s="394">
        <f t="shared" ref="BZ135" si="2418">$BJ135*BE135</f>
        <v>0</v>
      </c>
      <c r="CA135" s="394">
        <f t="shared" ref="CA135" si="2419">$BJ135*BF135</f>
        <v>0</v>
      </c>
      <c r="CB135" s="394">
        <f t="shared" ref="CB135" si="2420">$BJ135*BG135</f>
        <v>0</v>
      </c>
      <c r="CC135" s="394">
        <f t="shared" ref="CC135" si="2421">$BJ135*BH135</f>
        <v>0</v>
      </c>
      <c r="CD135" s="395">
        <f t="shared" ref="CD135" si="2422">$BJ135*BI135</f>
        <v>0</v>
      </c>
      <c r="CE135" s="392">
        <f>IF(N135="Nemení sa",1,0)</f>
        <v>0</v>
      </c>
      <c r="CF135" s="396">
        <f>AG135*$CE135</f>
        <v>0</v>
      </c>
      <c r="CG135" s="394">
        <f>AI135*$CE135</f>
        <v>0</v>
      </c>
      <c r="CH135" s="394">
        <f>AK135*$CE135</f>
        <v>0</v>
      </c>
      <c r="CI135" s="394">
        <f>AM135*$CE135</f>
        <v>0</v>
      </c>
      <c r="CJ135" s="395">
        <f>AO135*$CE135</f>
        <v>0</v>
      </c>
      <c r="CK135" s="393">
        <f t="shared" ref="CK135" si="2423">SUM(CF135:CJ137)</f>
        <v>0</v>
      </c>
      <c r="CL135" s="389">
        <f>IF(F135=vstupy!B$42,"1",0)</f>
        <v>0</v>
      </c>
      <c r="CM135" s="396">
        <f t="shared" ref="CM135:CV135" si="2424">IF($CL135="1",AP135,0)</f>
        <v>0</v>
      </c>
      <c r="CN135" s="394">
        <f t="shared" si="2424"/>
        <v>0</v>
      </c>
      <c r="CO135" s="394">
        <f t="shared" si="2424"/>
        <v>0</v>
      </c>
      <c r="CP135" s="394">
        <f t="shared" si="2424"/>
        <v>0</v>
      </c>
      <c r="CQ135" s="394">
        <f t="shared" si="2424"/>
        <v>0</v>
      </c>
      <c r="CR135" s="394">
        <f t="shared" si="2424"/>
        <v>0</v>
      </c>
      <c r="CS135" s="394">
        <f t="shared" si="2424"/>
        <v>0</v>
      </c>
      <c r="CT135" s="394">
        <f t="shared" si="2424"/>
        <v>0</v>
      </c>
      <c r="CU135" s="394">
        <f t="shared" si="2424"/>
        <v>0</v>
      </c>
      <c r="CV135" s="395">
        <f t="shared" si="2424"/>
        <v>0</v>
      </c>
      <c r="CW135" s="378">
        <f>CP135+CT135+CV135</f>
        <v>0</v>
      </c>
      <c r="CX135" s="378">
        <f t="shared" ref="CX135" si="2425">CN135+CR135</f>
        <v>0</v>
      </c>
      <c r="CY135" s="396">
        <f t="shared" ref="CY135:DH135" si="2426">IF($CL135="1",AZ135,0)</f>
        <v>0</v>
      </c>
      <c r="CZ135" s="394">
        <f t="shared" si="2426"/>
        <v>0</v>
      </c>
      <c r="DA135" s="394">
        <f t="shared" si="2426"/>
        <v>0</v>
      </c>
      <c r="DB135" s="394">
        <f t="shared" si="2426"/>
        <v>0</v>
      </c>
      <c r="DC135" s="394">
        <f t="shared" si="2426"/>
        <v>0</v>
      </c>
      <c r="DD135" s="394">
        <f t="shared" si="2426"/>
        <v>0</v>
      </c>
      <c r="DE135" s="394">
        <f t="shared" si="2426"/>
        <v>0</v>
      </c>
      <c r="DF135" s="394">
        <f t="shared" si="2426"/>
        <v>0</v>
      </c>
      <c r="DG135" s="394">
        <f t="shared" si="2426"/>
        <v>0</v>
      </c>
      <c r="DH135" s="395">
        <f t="shared" si="2426"/>
        <v>0</v>
      </c>
      <c r="DI135" s="443">
        <f>DB135+DF135+DH135</f>
        <v>0</v>
      </c>
      <c r="DJ135" s="443">
        <f t="shared" ref="DJ135" si="2427">CZ135+DD135</f>
        <v>0</v>
      </c>
      <c r="DK135" s="399">
        <f>IF(CE135=0,1,0)</f>
        <v>1</v>
      </c>
      <c r="DL135" s="399">
        <f>IFERROR(IF($AF135="N",AH135+AJ135+AL135+AN135,AF135+AH135+AJ135+AL135+AN135),0)*$DK135</f>
        <v>0</v>
      </c>
      <c r="DM135" s="399">
        <f>(AG135+AI135+AK135+AM135+AO135)*$DK135</f>
        <v>0</v>
      </c>
      <c r="DN135" s="399">
        <f>AS135+AW135+AY135-CW135</f>
        <v>0</v>
      </c>
      <c r="DO135" s="399">
        <f>BC135+BG135+BI135-DI135</f>
        <v>0</v>
      </c>
      <c r="DP135" s="399">
        <f>DN135+DO135</f>
        <v>0</v>
      </c>
      <c r="DQ135" s="494" t="str">
        <f>IF(OR(F135=vstupy!B$40,F135=vstupy!B$41,F135=vstupy!B$42,),"0","1")</f>
        <v>0</v>
      </c>
      <c r="DR135" s="396">
        <f>IF($DQ135="1",AQ135,"0")+CF135</f>
        <v>0</v>
      </c>
      <c r="DS135" s="394">
        <f>IF($DQ135="1",AS135,"0")+CG135</f>
        <v>0</v>
      </c>
      <c r="DT135" s="394">
        <f>IF($DQ135="1",AU135,"0")+CH135</f>
        <v>0</v>
      </c>
      <c r="DU135" s="394">
        <f>IF($DQ135="1",AW135,"0")+CI135</f>
        <v>0</v>
      </c>
      <c r="DV135" s="395">
        <f>IF($DQ135="1",AY135,"0")+CJ135</f>
        <v>0</v>
      </c>
      <c r="DW135" s="496">
        <f t="shared" ref="DW135" si="2428">SUM(DR135:DV137)</f>
        <v>0</v>
      </c>
      <c r="DX135" s="396" t="str">
        <f t="shared" ref="DX135" si="2429">IF($DQ135="1",BA135,"0")</f>
        <v>0</v>
      </c>
      <c r="DY135" s="394" t="str">
        <f t="shared" ref="DY135" si="2430">IF($DQ135="1",BC135,"0")</f>
        <v>0</v>
      </c>
      <c r="DZ135" s="394" t="str">
        <f t="shared" ref="DZ135" si="2431">IF($DQ135="1",BE135,"0")</f>
        <v>0</v>
      </c>
      <c r="EA135" s="394" t="str">
        <f>IF($DQ135="1",BG135,"0")</f>
        <v>0</v>
      </c>
      <c r="EB135" s="395" t="str">
        <f>IF($DQ135="1",BI135,"0")</f>
        <v>0</v>
      </c>
      <c r="EC135" s="496">
        <f t="shared" ref="EC135" si="2432">SUM(DX135:EB137)</f>
        <v>0</v>
      </c>
      <c r="ED135" s="499">
        <f>EC135+DW135</f>
        <v>0</v>
      </c>
    </row>
    <row r="136" spans="2:134" ht="12.6" customHeight="1" x14ac:dyDescent="0.2">
      <c r="B136" s="464"/>
      <c r="C136" s="465"/>
      <c r="D136" s="465"/>
      <c r="E136" s="465"/>
      <c r="F136" s="406"/>
      <c r="G136" s="461"/>
      <c r="H136" s="387"/>
      <c r="I136" s="387"/>
      <c r="J136" s="409"/>
      <c r="K136" s="406"/>
      <c r="L136" s="415"/>
      <c r="M136" s="462"/>
      <c r="N136" s="415"/>
      <c r="O136" s="415"/>
      <c r="P136" s="415"/>
      <c r="Q136" s="420"/>
      <c r="R136" s="413"/>
      <c r="S136" s="415"/>
      <c r="T136" s="416"/>
      <c r="U136" s="420"/>
      <c r="V136" s="413"/>
      <c r="W136" s="415"/>
      <c r="X136" s="194" t="s">
        <v>157</v>
      </c>
      <c r="Y136" s="208" t="s">
        <v>152</v>
      </c>
      <c r="Z136" s="205">
        <f>VLOOKUP($X136,vstupy!$B$18:$F$31,MATCH($Y136,vstupy!$B$17:$F$17,0),0)</f>
        <v>0</v>
      </c>
      <c r="AA136" s="133" t="s">
        <v>158</v>
      </c>
      <c r="AB136" s="205">
        <f>VLOOKUP($AA136,vstupy!$B$34:$C$36,2,FALSE)</f>
        <v>0</v>
      </c>
      <c r="AC136" s="205">
        <f t="shared" si="1271"/>
        <v>0</v>
      </c>
      <c r="AD136" s="454"/>
      <c r="AE136" s="475"/>
      <c r="AF136" s="396"/>
      <c r="AG136" s="450"/>
      <c r="AH136" s="450"/>
      <c r="AI136" s="450"/>
      <c r="AJ136" s="450"/>
      <c r="AK136" s="450"/>
      <c r="AL136" s="450"/>
      <c r="AM136" s="470"/>
      <c r="AN136" s="450"/>
      <c r="AO136" s="472"/>
      <c r="AP136" s="396"/>
      <c r="AQ136" s="394"/>
      <c r="AR136" s="394"/>
      <c r="AS136" s="394"/>
      <c r="AT136" s="394"/>
      <c r="AU136" s="394"/>
      <c r="AV136" s="394"/>
      <c r="AW136" s="394"/>
      <c r="AX136" s="394"/>
      <c r="AY136" s="394"/>
      <c r="AZ136" s="394"/>
      <c r="BA136" s="394"/>
      <c r="BB136" s="394"/>
      <c r="BC136" s="394"/>
      <c r="BD136" s="394"/>
      <c r="BE136" s="394"/>
      <c r="BF136" s="394"/>
      <c r="BG136" s="394"/>
      <c r="BH136" s="394"/>
      <c r="BI136" s="432"/>
      <c r="BJ136" s="378"/>
      <c r="BK136" s="396"/>
      <c r="BL136" s="394"/>
      <c r="BM136" s="394"/>
      <c r="BN136" s="394"/>
      <c r="BO136" s="394"/>
      <c r="BP136" s="394"/>
      <c r="BQ136" s="394"/>
      <c r="BR136" s="394"/>
      <c r="BS136" s="394"/>
      <c r="BT136" s="395"/>
      <c r="BU136" s="396"/>
      <c r="BV136" s="394"/>
      <c r="BW136" s="394"/>
      <c r="BX136" s="394"/>
      <c r="BY136" s="394"/>
      <c r="BZ136" s="394"/>
      <c r="CA136" s="394"/>
      <c r="CB136" s="394"/>
      <c r="CC136" s="394"/>
      <c r="CD136" s="395"/>
      <c r="CE136" s="392"/>
      <c r="CF136" s="396"/>
      <c r="CG136" s="394"/>
      <c r="CH136" s="394"/>
      <c r="CI136" s="394"/>
      <c r="CJ136" s="395"/>
      <c r="CK136" s="393"/>
      <c r="CL136" s="390"/>
      <c r="CM136" s="396"/>
      <c r="CN136" s="394"/>
      <c r="CO136" s="394"/>
      <c r="CP136" s="394"/>
      <c r="CQ136" s="394"/>
      <c r="CR136" s="394"/>
      <c r="CS136" s="394"/>
      <c r="CT136" s="394"/>
      <c r="CU136" s="394"/>
      <c r="CV136" s="395"/>
      <c r="CW136" s="378"/>
      <c r="CX136" s="378"/>
      <c r="CY136" s="396"/>
      <c r="CZ136" s="394"/>
      <c r="DA136" s="394"/>
      <c r="DB136" s="394"/>
      <c r="DC136" s="394"/>
      <c r="DD136" s="394"/>
      <c r="DE136" s="394"/>
      <c r="DF136" s="394"/>
      <c r="DG136" s="394"/>
      <c r="DH136" s="395"/>
      <c r="DI136" s="443"/>
      <c r="DJ136" s="443"/>
      <c r="DK136" s="399"/>
      <c r="DL136" s="399"/>
      <c r="DM136" s="399"/>
      <c r="DN136" s="399"/>
      <c r="DO136" s="399"/>
      <c r="DP136" s="399"/>
      <c r="DQ136" s="494"/>
      <c r="DR136" s="396"/>
      <c r="DS136" s="394"/>
      <c r="DT136" s="394"/>
      <c r="DU136" s="394"/>
      <c r="DV136" s="395"/>
      <c r="DW136" s="496"/>
      <c r="DX136" s="396"/>
      <c r="DY136" s="394"/>
      <c r="DZ136" s="394"/>
      <c r="EA136" s="394"/>
      <c r="EB136" s="395"/>
      <c r="EC136" s="496"/>
      <c r="ED136" s="499"/>
    </row>
    <row r="137" spans="2:134" ht="12.6" customHeight="1" x14ac:dyDescent="0.2">
      <c r="B137" s="464"/>
      <c r="C137" s="465"/>
      <c r="D137" s="465"/>
      <c r="E137" s="465"/>
      <c r="F137" s="407"/>
      <c r="G137" s="461"/>
      <c r="H137" s="388"/>
      <c r="I137" s="388"/>
      <c r="J137" s="410"/>
      <c r="K137" s="407"/>
      <c r="L137" s="415"/>
      <c r="M137" s="462"/>
      <c r="N137" s="415"/>
      <c r="O137" s="415"/>
      <c r="P137" s="415"/>
      <c r="Q137" s="420"/>
      <c r="R137" s="413"/>
      <c r="S137" s="415"/>
      <c r="T137" s="416"/>
      <c r="U137" s="420"/>
      <c r="V137" s="413"/>
      <c r="W137" s="415"/>
      <c r="X137" s="194" t="s">
        <v>157</v>
      </c>
      <c r="Y137" s="208" t="s">
        <v>152</v>
      </c>
      <c r="Z137" s="205">
        <f>VLOOKUP($X137,vstupy!$B$18:$F$31,MATCH($Y137,vstupy!$B$17:$F$17,0),0)</f>
        <v>0</v>
      </c>
      <c r="AA137" s="133" t="s">
        <v>158</v>
      </c>
      <c r="AB137" s="205">
        <f>VLOOKUP($AA137,vstupy!$B$34:$C$36,2,FALSE)</f>
        <v>0</v>
      </c>
      <c r="AC137" s="205">
        <f t="shared" si="1271"/>
        <v>0</v>
      </c>
      <c r="AD137" s="455"/>
      <c r="AE137" s="476"/>
      <c r="AF137" s="396"/>
      <c r="AG137" s="450"/>
      <c r="AH137" s="450"/>
      <c r="AI137" s="450"/>
      <c r="AJ137" s="450"/>
      <c r="AK137" s="450"/>
      <c r="AL137" s="450"/>
      <c r="AM137" s="452"/>
      <c r="AN137" s="450"/>
      <c r="AO137" s="472"/>
      <c r="AP137" s="396"/>
      <c r="AQ137" s="394"/>
      <c r="AR137" s="394"/>
      <c r="AS137" s="394"/>
      <c r="AT137" s="394"/>
      <c r="AU137" s="394"/>
      <c r="AV137" s="394"/>
      <c r="AW137" s="394"/>
      <c r="AX137" s="394"/>
      <c r="AY137" s="394"/>
      <c r="AZ137" s="394"/>
      <c r="BA137" s="394"/>
      <c r="BB137" s="394"/>
      <c r="BC137" s="394"/>
      <c r="BD137" s="394"/>
      <c r="BE137" s="394"/>
      <c r="BF137" s="394"/>
      <c r="BG137" s="394"/>
      <c r="BH137" s="394"/>
      <c r="BI137" s="432"/>
      <c r="BJ137" s="378"/>
      <c r="BK137" s="396"/>
      <c r="BL137" s="394"/>
      <c r="BM137" s="394"/>
      <c r="BN137" s="394"/>
      <c r="BO137" s="394"/>
      <c r="BP137" s="394"/>
      <c r="BQ137" s="394"/>
      <c r="BR137" s="394"/>
      <c r="BS137" s="394"/>
      <c r="BT137" s="395"/>
      <c r="BU137" s="396"/>
      <c r="BV137" s="394"/>
      <c r="BW137" s="394"/>
      <c r="BX137" s="394"/>
      <c r="BY137" s="394"/>
      <c r="BZ137" s="394"/>
      <c r="CA137" s="394"/>
      <c r="CB137" s="394"/>
      <c r="CC137" s="394"/>
      <c r="CD137" s="395"/>
      <c r="CE137" s="392"/>
      <c r="CF137" s="396"/>
      <c r="CG137" s="394"/>
      <c r="CH137" s="394"/>
      <c r="CI137" s="394"/>
      <c r="CJ137" s="395"/>
      <c r="CK137" s="393"/>
      <c r="CL137" s="391"/>
      <c r="CM137" s="396"/>
      <c r="CN137" s="394"/>
      <c r="CO137" s="394"/>
      <c r="CP137" s="394"/>
      <c r="CQ137" s="394"/>
      <c r="CR137" s="394"/>
      <c r="CS137" s="394"/>
      <c r="CT137" s="394"/>
      <c r="CU137" s="394"/>
      <c r="CV137" s="395"/>
      <c r="CW137" s="378"/>
      <c r="CX137" s="378"/>
      <c r="CY137" s="396"/>
      <c r="CZ137" s="394"/>
      <c r="DA137" s="394"/>
      <c r="DB137" s="394"/>
      <c r="DC137" s="394"/>
      <c r="DD137" s="394"/>
      <c r="DE137" s="394"/>
      <c r="DF137" s="394"/>
      <c r="DG137" s="394"/>
      <c r="DH137" s="395"/>
      <c r="DI137" s="443"/>
      <c r="DJ137" s="443"/>
      <c r="DK137" s="399"/>
      <c r="DL137" s="399"/>
      <c r="DM137" s="399"/>
      <c r="DN137" s="399"/>
      <c r="DO137" s="399"/>
      <c r="DP137" s="399"/>
      <c r="DQ137" s="494"/>
      <c r="DR137" s="396"/>
      <c r="DS137" s="394"/>
      <c r="DT137" s="394"/>
      <c r="DU137" s="394"/>
      <c r="DV137" s="395"/>
      <c r="DW137" s="496"/>
      <c r="DX137" s="396"/>
      <c r="DY137" s="394"/>
      <c r="DZ137" s="394"/>
      <c r="EA137" s="394"/>
      <c r="EB137" s="395"/>
      <c r="EC137" s="496"/>
      <c r="ED137" s="499"/>
    </row>
    <row r="138" spans="2:134" ht="12.6" customHeight="1" x14ac:dyDescent="0.2">
      <c r="B138" s="579">
        <f t="shared" ref="B138" si="2433">B135+1</f>
        <v>44</v>
      </c>
      <c r="C138" s="606"/>
      <c r="D138" s="606"/>
      <c r="E138" s="606"/>
      <c r="F138" s="580" t="s">
        <v>212</v>
      </c>
      <c r="G138" s="581"/>
      <c r="H138" s="582" t="str">
        <f t="shared" ref="H138" si="2434">IF($F138="3e)  Skoršia transpozícia  - zavedenie transpozície pred termínom ktorý určuje smernica EÚ. "," ","")</f>
        <v/>
      </c>
      <c r="I138" s="582" t="str">
        <f t="shared" ref="I138" si="2435">IF($F138="3e)  Skoršia transpozícia  - zavedenie transpozície pred termínom ktorý určuje smernica EÚ. ",$H138,"NA")</f>
        <v>NA</v>
      </c>
      <c r="J138" s="583">
        <f>IF(I138&gt;12,1,I138/12)</f>
        <v>1</v>
      </c>
      <c r="K138" s="580"/>
      <c r="L138" s="584"/>
      <c r="M138" s="607">
        <f>IF(L138="N",0,L138)</f>
        <v>0</v>
      </c>
      <c r="N138" s="584" t="s">
        <v>212</v>
      </c>
      <c r="O138" s="584"/>
      <c r="P138" s="584"/>
      <c r="Q138" s="587" t="s">
        <v>36</v>
      </c>
      <c r="R138" s="588">
        <f>VLOOKUP(Q138,vstupy!$B$3:$C$15,2,FALSE)</f>
        <v>0</v>
      </c>
      <c r="S138" s="584"/>
      <c r="T138" s="590"/>
      <c r="U138" s="587" t="s">
        <v>36</v>
      </c>
      <c r="V138" s="588">
        <f>VLOOKUP(U138,vstupy!$B$3:$C$15,2,FALSE)</f>
        <v>0</v>
      </c>
      <c r="W138" s="584"/>
      <c r="X138" s="591" t="s">
        <v>157</v>
      </c>
      <c r="Y138" s="592" t="s">
        <v>152</v>
      </c>
      <c r="Z138" s="593">
        <f>VLOOKUP($X138,vstupy!$B$18:$F$31,MATCH($Y138,vstupy!$B$17:$F$17,0),0)</f>
        <v>0</v>
      </c>
      <c r="AA138" s="594" t="s">
        <v>158</v>
      </c>
      <c r="AB138" s="593">
        <f>VLOOKUP($AA138,vstupy!$B$34:$C$36,2,FALSE)</f>
        <v>0</v>
      </c>
      <c r="AC138" s="593">
        <f t="shared" si="1271"/>
        <v>0</v>
      </c>
      <c r="AD138" s="595" t="s">
        <v>36</v>
      </c>
      <c r="AE138" s="474">
        <f>VLOOKUP(AD138,vstupy!$B$3:$C$15,2,FALSE)</f>
        <v>0</v>
      </c>
      <c r="AF138" s="473" t="str">
        <f>IFERROR(IF(M138=0,"N",O138/L138*J138),0)</f>
        <v>N</v>
      </c>
      <c r="AG138" s="450">
        <f>O138*J138</f>
        <v>0</v>
      </c>
      <c r="AH138" s="451">
        <f t="shared" ref="AH138" si="2436">P138*R138*J138</f>
        <v>0</v>
      </c>
      <c r="AI138" s="452">
        <f t="shared" ref="AI138" si="2437">IFERROR(AH138*M138,0)</f>
        <v>0</v>
      </c>
      <c r="AJ138" s="451" t="str">
        <f t="shared" si="1393"/>
        <v>N</v>
      </c>
      <c r="AK138" s="450">
        <f t="shared" ref="AK138" si="2438">S138*J138</f>
        <v>0</v>
      </c>
      <c r="AL138" s="450">
        <f>T138*V138*J138</f>
        <v>0</v>
      </c>
      <c r="AM138" s="466">
        <f t="shared" ref="AM138" si="2439">IFERROR(AL138*M138,0)</f>
        <v>0</v>
      </c>
      <c r="AN138" s="452">
        <f t="shared" ref="AN138" si="2440">IF(W138&gt;0,IF(AE138&gt;0,($G$5/160)*(W138/60)*AE138*J138,0),IF(AE138&gt;0,($G$5/160)*((AC138+AC139+AC140)/60)*AE138*J138,0))</f>
        <v>0</v>
      </c>
      <c r="AO138" s="472">
        <f>IFERROR(AN138*M138,0)</f>
        <v>0</v>
      </c>
      <c r="AP138" s="396">
        <f t="shared" ref="AP138" si="2441">IF($N138="In (zvyšuje náklady)",AF138,0)</f>
        <v>0</v>
      </c>
      <c r="AQ138" s="394">
        <f t="shared" ref="AQ138" si="2442">IF($N138="In (zvyšuje náklady)",AG138,0)</f>
        <v>0</v>
      </c>
      <c r="AR138" s="394">
        <f t="shared" ref="AR138" si="2443">IF($N138="In (zvyšuje náklady)",AH138,0)</f>
        <v>0</v>
      </c>
      <c r="AS138" s="394">
        <f t="shared" ref="AS138" si="2444">IF($N138="In (zvyšuje náklady)",AI138,0)</f>
        <v>0</v>
      </c>
      <c r="AT138" s="394">
        <f t="shared" ref="AT138" si="2445">IF($N138="In (zvyšuje náklady)",AJ138,0)</f>
        <v>0</v>
      </c>
      <c r="AU138" s="394">
        <f t="shared" ref="AU138" si="2446">IF($N138="In (zvyšuje náklady)",AK138,0)</f>
        <v>0</v>
      </c>
      <c r="AV138" s="394">
        <f t="shared" ref="AV138" si="2447">IF($N138="In (zvyšuje náklady)",AL138,0)</f>
        <v>0</v>
      </c>
      <c r="AW138" s="394">
        <f t="shared" ref="AW138" si="2448">IF($N138="In (zvyšuje náklady)",AM138,0)</f>
        <v>0</v>
      </c>
      <c r="AX138" s="394">
        <f t="shared" ref="AX138" si="2449">IF($N138="In (zvyšuje náklady)",AN138,0)</f>
        <v>0</v>
      </c>
      <c r="AY138" s="394">
        <f t="shared" ref="AY138" si="2450">IF($N138="In (zvyšuje náklady)",AO138,0)</f>
        <v>0</v>
      </c>
      <c r="AZ138" s="394" t="str">
        <f t="shared" ref="AZ138" si="2451">IF($N138="Out (znižuje náklady)",AF138,"0")</f>
        <v>0</v>
      </c>
      <c r="BA138" s="394" t="str">
        <f t="shared" ref="BA138" si="2452">IF($N138="Out (znižuje náklady)",AG138,"0")</f>
        <v>0</v>
      </c>
      <c r="BB138" s="394" t="str">
        <f t="shared" ref="BB138" si="2453">IF($N138="Out (znižuje náklady)",AH138,"0")</f>
        <v>0</v>
      </c>
      <c r="BC138" s="394" t="str">
        <f t="shared" ref="BC138" si="2454">IF($N138="Out (znižuje náklady)",AI138,"0")</f>
        <v>0</v>
      </c>
      <c r="BD138" s="394" t="str">
        <f t="shared" ref="BD138" si="2455">IF($N138="Out (znižuje náklady)",AJ138,"0")</f>
        <v>0</v>
      </c>
      <c r="BE138" s="394" t="str">
        <f t="shared" ref="BE138" si="2456">IF($N138="Out (znižuje náklady)",AK138,"0")</f>
        <v>0</v>
      </c>
      <c r="BF138" s="394" t="str">
        <f t="shared" ref="BF138" si="2457">IF($N138="Out (znižuje náklady)",AL138,"0")</f>
        <v>0</v>
      </c>
      <c r="BG138" s="394" t="str">
        <f t="shared" ref="BG138" si="2458">IF($N138="Out (znižuje náklady)",AM138,"0")</f>
        <v>0</v>
      </c>
      <c r="BH138" s="394" t="str">
        <f t="shared" ref="BH138" si="2459">IF($N138="Out (znižuje náklady)",AN138,"0")</f>
        <v>0</v>
      </c>
      <c r="BI138" s="432" t="str">
        <f t="shared" ref="BI138" si="2460">IF($N138="Out (znižuje náklady)",AO138,"0")</f>
        <v>0</v>
      </c>
      <c r="BJ138" s="378">
        <f>IF(F138=vstupy!$B$47,0,1)</f>
        <v>1</v>
      </c>
      <c r="BK138" s="396">
        <f t="shared" ref="BK138" si="2461">$BJ138*AP138</f>
        <v>0</v>
      </c>
      <c r="BL138" s="394">
        <f t="shared" ref="BL138" si="2462">$BJ138*AQ138</f>
        <v>0</v>
      </c>
      <c r="BM138" s="394">
        <f t="shared" ref="BM138" si="2463">$BJ138*AR138</f>
        <v>0</v>
      </c>
      <c r="BN138" s="394">
        <f t="shared" ref="BN138" si="2464">$BJ138*AS138</f>
        <v>0</v>
      </c>
      <c r="BO138" s="394">
        <f t="shared" ref="BO138" si="2465">$BJ138*AT138</f>
        <v>0</v>
      </c>
      <c r="BP138" s="394">
        <f t="shared" ref="BP138" si="2466">$BJ138*AU138</f>
        <v>0</v>
      </c>
      <c r="BQ138" s="394">
        <f t="shared" ref="BQ138" si="2467">$BJ138*AV138</f>
        <v>0</v>
      </c>
      <c r="BR138" s="394">
        <f t="shared" ref="BR138" si="2468">$BJ138*AW138</f>
        <v>0</v>
      </c>
      <c r="BS138" s="394">
        <f t="shared" ref="BS138" si="2469">$BJ138*AX138</f>
        <v>0</v>
      </c>
      <c r="BT138" s="395">
        <f t="shared" ref="BT138" si="2470">$BJ138*AY138</f>
        <v>0</v>
      </c>
      <c r="BU138" s="396">
        <f t="shared" ref="BU138" si="2471">$BJ138*AZ138</f>
        <v>0</v>
      </c>
      <c r="BV138" s="394">
        <f t="shared" ref="BV138" si="2472">$BJ138*BA138</f>
        <v>0</v>
      </c>
      <c r="BW138" s="394">
        <f t="shared" ref="BW138" si="2473">$BJ138*BB138</f>
        <v>0</v>
      </c>
      <c r="BX138" s="394">
        <f t="shared" ref="BX138" si="2474">$BJ138*BC138</f>
        <v>0</v>
      </c>
      <c r="BY138" s="394">
        <f t="shared" ref="BY138" si="2475">$BJ138*BD138</f>
        <v>0</v>
      </c>
      <c r="BZ138" s="394">
        <f t="shared" ref="BZ138" si="2476">$BJ138*BE138</f>
        <v>0</v>
      </c>
      <c r="CA138" s="394">
        <f t="shared" ref="CA138" si="2477">$BJ138*BF138</f>
        <v>0</v>
      </c>
      <c r="CB138" s="394">
        <f t="shared" ref="CB138" si="2478">$BJ138*BG138</f>
        <v>0</v>
      </c>
      <c r="CC138" s="394">
        <f t="shared" ref="CC138" si="2479">$BJ138*BH138</f>
        <v>0</v>
      </c>
      <c r="CD138" s="395">
        <f t="shared" ref="CD138" si="2480">$BJ138*BI138</f>
        <v>0</v>
      </c>
      <c r="CE138" s="392">
        <f>IF(N138="Nemení sa",1,0)</f>
        <v>0</v>
      </c>
      <c r="CF138" s="396">
        <f>AG138*$CE138</f>
        <v>0</v>
      </c>
      <c r="CG138" s="394">
        <f>AI138*$CE138</f>
        <v>0</v>
      </c>
      <c r="CH138" s="394">
        <f>AK138*$CE138</f>
        <v>0</v>
      </c>
      <c r="CI138" s="394">
        <f>AM138*$CE138</f>
        <v>0</v>
      </c>
      <c r="CJ138" s="395">
        <f>AO138*$CE138</f>
        <v>0</v>
      </c>
      <c r="CK138" s="393">
        <f t="shared" ref="CK138" si="2481">SUM(CF138:CJ140)</f>
        <v>0</v>
      </c>
      <c r="CL138" s="389">
        <f>IF(F138=vstupy!B$42,"1",0)</f>
        <v>0</v>
      </c>
      <c r="CM138" s="396">
        <f t="shared" ref="CM138:CV138" si="2482">IF($CL138="1",AP138,0)</f>
        <v>0</v>
      </c>
      <c r="CN138" s="394">
        <f t="shared" si="2482"/>
        <v>0</v>
      </c>
      <c r="CO138" s="394">
        <f t="shared" si="2482"/>
        <v>0</v>
      </c>
      <c r="CP138" s="394">
        <f t="shared" si="2482"/>
        <v>0</v>
      </c>
      <c r="CQ138" s="394">
        <f t="shared" si="2482"/>
        <v>0</v>
      </c>
      <c r="CR138" s="394">
        <f t="shared" si="2482"/>
        <v>0</v>
      </c>
      <c r="CS138" s="394">
        <f t="shared" si="2482"/>
        <v>0</v>
      </c>
      <c r="CT138" s="394">
        <f t="shared" si="2482"/>
        <v>0</v>
      </c>
      <c r="CU138" s="394">
        <f t="shared" si="2482"/>
        <v>0</v>
      </c>
      <c r="CV138" s="395">
        <f t="shared" si="2482"/>
        <v>0</v>
      </c>
      <c r="CW138" s="378">
        <f>CP138+CT138+CV138</f>
        <v>0</v>
      </c>
      <c r="CX138" s="378">
        <f t="shared" ref="CX138" si="2483">CN138+CR138</f>
        <v>0</v>
      </c>
      <c r="CY138" s="396">
        <f t="shared" ref="CY138:DH138" si="2484">IF($CL138="1",AZ138,0)</f>
        <v>0</v>
      </c>
      <c r="CZ138" s="394">
        <f t="shared" si="2484"/>
        <v>0</v>
      </c>
      <c r="DA138" s="394">
        <f t="shared" si="2484"/>
        <v>0</v>
      </c>
      <c r="DB138" s="394">
        <f t="shared" si="2484"/>
        <v>0</v>
      </c>
      <c r="DC138" s="394">
        <f t="shared" si="2484"/>
        <v>0</v>
      </c>
      <c r="DD138" s="394">
        <f t="shared" si="2484"/>
        <v>0</v>
      </c>
      <c r="DE138" s="394">
        <f t="shared" si="2484"/>
        <v>0</v>
      </c>
      <c r="DF138" s="394">
        <f t="shared" si="2484"/>
        <v>0</v>
      </c>
      <c r="DG138" s="394">
        <f t="shared" si="2484"/>
        <v>0</v>
      </c>
      <c r="DH138" s="395">
        <f t="shared" si="2484"/>
        <v>0</v>
      </c>
      <c r="DI138" s="443">
        <f>DB138+DF138+DH138</f>
        <v>0</v>
      </c>
      <c r="DJ138" s="443">
        <f t="shared" ref="DJ138" si="2485">CZ138+DD138</f>
        <v>0</v>
      </c>
      <c r="DK138" s="399">
        <f>IF(CE138=0,1,0)</f>
        <v>1</v>
      </c>
      <c r="DL138" s="399">
        <f>IFERROR(IF($AF138="N",AH138+AJ138+AL138+AN138,AF138+AH138+AJ138+AL138+AN138),0)*$DK138</f>
        <v>0</v>
      </c>
      <c r="DM138" s="399">
        <f>(AG138+AI138+AK138+AM138+AO138)*$DK138</f>
        <v>0</v>
      </c>
      <c r="DN138" s="399">
        <f>AS138+AW138+AY138-CW138</f>
        <v>0</v>
      </c>
      <c r="DO138" s="399">
        <f>BC138+BG138+BI138-DI138</f>
        <v>0</v>
      </c>
      <c r="DP138" s="399">
        <f>DN138+DO138</f>
        <v>0</v>
      </c>
      <c r="DQ138" s="494" t="str">
        <f>IF(OR(F138=vstupy!B$40,F138=vstupy!B$41,F138=vstupy!B$42,),"0","1")</f>
        <v>0</v>
      </c>
      <c r="DR138" s="396">
        <f>IF($DQ138="1",AQ138,"0")+CF138</f>
        <v>0</v>
      </c>
      <c r="DS138" s="394">
        <f>IF($DQ138="1",AS138,"0")+CG138</f>
        <v>0</v>
      </c>
      <c r="DT138" s="394">
        <f>IF($DQ138="1",AU138,"0")+CH138</f>
        <v>0</v>
      </c>
      <c r="DU138" s="394">
        <f>IF($DQ138="1",AW138,"0")+CI138</f>
        <v>0</v>
      </c>
      <c r="DV138" s="395">
        <f>IF($DQ138="1",AY138,"0")+CJ138</f>
        <v>0</v>
      </c>
      <c r="DW138" s="496">
        <f t="shared" ref="DW138" si="2486">SUM(DR138:DV140)</f>
        <v>0</v>
      </c>
      <c r="DX138" s="396" t="str">
        <f t="shared" ref="DX138" si="2487">IF($DQ138="1",BA138,"0")</f>
        <v>0</v>
      </c>
      <c r="DY138" s="394" t="str">
        <f t="shared" ref="DY138" si="2488">IF($DQ138="1",BC138,"0")</f>
        <v>0</v>
      </c>
      <c r="DZ138" s="394" t="str">
        <f t="shared" ref="DZ138" si="2489">IF($DQ138="1",BE138,"0")</f>
        <v>0</v>
      </c>
      <c r="EA138" s="394" t="str">
        <f>IF($DQ138="1",BG138,"0")</f>
        <v>0</v>
      </c>
      <c r="EB138" s="395" t="str">
        <f>IF($DQ138="1",BI138,"0")</f>
        <v>0</v>
      </c>
      <c r="EC138" s="496">
        <f t="shared" ref="EC138" si="2490">SUM(DX138:EB140)</f>
        <v>0</v>
      </c>
      <c r="ED138" s="499">
        <f>EC138+DW138</f>
        <v>0</v>
      </c>
    </row>
    <row r="139" spans="2:134" ht="12.6" customHeight="1" x14ac:dyDescent="0.2">
      <c r="B139" s="579"/>
      <c r="C139" s="606"/>
      <c r="D139" s="606"/>
      <c r="E139" s="606"/>
      <c r="F139" s="596"/>
      <c r="G139" s="581"/>
      <c r="H139" s="597"/>
      <c r="I139" s="597"/>
      <c r="J139" s="598"/>
      <c r="K139" s="596"/>
      <c r="L139" s="584"/>
      <c r="M139" s="607"/>
      <c r="N139" s="584"/>
      <c r="O139" s="584"/>
      <c r="P139" s="584"/>
      <c r="Q139" s="587"/>
      <c r="R139" s="588"/>
      <c r="S139" s="584"/>
      <c r="T139" s="590"/>
      <c r="U139" s="587"/>
      <c r="V139" s="588"/>
      <c r="W139" s="584"/>
      <c r="X139" s="591" t="s">
        <v>157</v>
      </c>
      <c r="Y139" s="592" t="s">
        <v>152</v>
      </c>
      <c r="Z139" s="593">
        <f>VLOOKUP($X139,vstupy!$B$18:$F$31,MATCH($Y139,vstupy!$B$17:$F$17,0),0)</f>
        <v>0</v>
      </c>
      <c r="AA139" s="594" t="s">
        <v>158</v>
      </c>
      <c r="AB139" s="593">
        <f>VLOOKUP($AA139,vstupy!$B$34:$C$36,2,FALSE)</f>
        <v>0</v>
      </c>
      <c r="AC139" s="593">
        <f t="shared" si="1271"/>
        <v>0</v>
      </c>
      <c r="AD139" s="600"/>
      <c r="AE139" s="475"/>
      <c r="AF139" s="396"/>
      <c r="AG139" s="450"/>
      <c r="AH139" s="450"/>
      <c r="AI139" s="450"/>
      <c r="AJ139" s="450"/>
      <c r="AK139" s="450"/>
      <c r="AL139" s="450"/>
      <c r="AM139" s="470"/>
      <c r="AN139" s="450"/>
      <c r="AO139" s="472"/>
      <c r="AP139" s="396"/>
      <c r="AQ139" s="394"/>
      <c r="AR139" s="394"/>
      <c r="AS139" s="394"/>
      <c r="AT139" s="394"/>
      <c r="AU139" s="394"/>
      <c r="AV139" s="394"/>
      <c r="AW139" s="394"/>
      <c r="AX139" s="394"/>
      <c r="AY139" s="394"/>
      <c r="AZ139" s="394"/>
      <c r="BA139" s="394"/>
      <c r="BB139" s="394"/>
      <c r="BC139" s="394"/>
      <c r="BD139" s="394"/>
      <c r="BE139" s="394"/>
      <c r="BF139" s="394"/>
      <c r="BG139" s="394"/>
      <c r="BH139" s="394"/>
      <c r="BI139" s="432"/>
      <c r="BJ139" s="378"/>
      <c r="BK139" s="396"/>
      <c r="BL139" s="394"/>
      <c r="BM139" s="394"/>
      <c r="BN139" s="394"/>
      <c r="BO139" s="394"/>
      <c r="BP139" s="394"/>
      <c r="BQ139" s="394"/>
      <c r="BR139" s="394"/>
      <c r="BS139" s="394"/>
      <c r="BT139" s="395"/>
      <c r="BU139" s="396"/>
      <c r="BV139" s="394"/>
      <c r="BW139" s="394"/>
      <c r="BX139" s="394"/>
      <c r="BY139" s="394"/>
      <c r="BZ139" s="394"/>
      <c r="CA139" s="394"/>
      <c r="CB139" s="394"/>
      <c r="CC139" s="394"/>
      <c r="CD139" s="395"/>
      <c r="CE139" s="392"/>
      <c r="CF139" s="396"/>
      <c r="CG139" s="394"/>
      <c r="CH139" s="394"/>
      <c r="CI139" s="394"/>
      <c r="CJ139" s="395"/>
      <c r="CK139" s="393"/>
      <c r="CL139" s="390"/>
      <c r="CM139" s="396"/>
      <c r="CN139" s="394"/>
      <c r="CO139" s="394"/>
      <c r="CP139" s="394"/>
      <c r="CQ139" s="394"/>
      <c r="CR139" s="394"/>
      <c r="CS139" s="394"/>
      <c r="CT139" s="394"/>
      <c r="CU139" s="394"/>
      <c r="CV139" s="395"/>
      <c r="CW139" s="378"/>
      <c r="CX139" s="378"/>
      <c r="CY139" s="396"/>
      <c r="CZ139" s="394"/>
      <c r="DA139" s="394"/>
      <c r="DB139" s="394"/>
      <c r="DC139" s="394"/>
      <c r="DD139" s="394"/>
      <c r="DE139" s="394"/>
      <c r="DF139" s="394"/>
      <c r="DG139" s="394"/>
      <c r="DH139" s="395"/>
      <c r="DI139" s="443"/>
      <c r="DJ139" s="443"/>
      <c r="DK139" s="399"/>
      <c r="DL139" s="399"/>
      <c r="DM139" s="399"/>
      <c r="DN139" s="399"/>
      <c r="DO139" s="399"/>
      <c r="DP139" s="399"/>
      <c r="DQ139" s="494"/>
      <c r="DR139" s="396"/>
      <c r="DS139" s="394"/>
      <c r="DT139" s="394"/>
      <c r="DU139" s="394"/>
      <c r="DV139" s="395"/>
      <c r="DW139" s="496"/>
      <c r="DX139" s="396"/>
      <c r="DY139" s="394"/>
      <c r="DZ139" s="394"/>
      <c r="EA139" s="394"/>
      <c r="EB139" s="395"/>
      <c r="EC139" s="496"/>
      <c r="ED139" s="499"/>
    </row>
    <row r="140" spans="2:134" ht="12.6" customHeight="1" x14ac:dyDescent="0.2">
      <c r="B140" s="579"/>
      <c r="C140" s="606"/>
      <c r="D140" s="606"/>
      <c r="E140" s="606"/>
      <c r="F140" s="601"/>
      <c r="G140" s="581"/>
      <c r="H140" s="602"/>
      <c r="I140" s="602"/>
      <c r="J140" s="603"/>
      <c r="K140" s="601"/>
      <c r="L140" s="584"/>
      <c r="M140" s="607"/>
      <c r="N140" s="584"/>
      <c r="O140" s="584"/>
      <c r="P140" s="584"/>
      <c r="Q140" s="587"/>
      <c r="R140" s="588"/>
      <c r="S140" s="584"/>
      <c r="T140" s="590"/>
      <c r="U140" s="587"/>
      <c r="V140" s="588"/>
      <c r="W140" s="584"/>
      <c r="X140" s="591" t="s">
        <v>157</v>
      </c>
      <c r="Y140" s="592" t="s">
        <v>152</v>
      </c>
      <c r="Z140" s="593">
        <f>VLOOKUP($X140,vstupy!$B$18:$F$31,MATCH($Y140,vstupy!$B$17:$F$17,0),0)</f>
        <v>0</v>
      </c>
      <c r="AA140" s="594" t="s">
        <v>158</v>
      </c>
      <c r="AB140" s="593">
        <f>VLOOKUP($AA140,vstupy!$B$34:$C$36,2,FALSE)</f>
        <v>0</v>
      </c>
      <c r="AC140" s="593">
        <f t="shared" si="1271"/>
        <v>0</v>
      </c>
      <c r="AD140" s="605"/>
      <c r="AE140" s="476"/>
      <c r="AF140" s="396"/>
      <c r="AG140" s="450"/>
      <c r="AH140" s="450"/>
      <c r="AI140" s="450"/>
      <c r="AJ140" s="450"/>
      <c r="AK140" s="450"/>
      <c r="AL140" s="450"/>
      <c r="AM140" s="452"/>
      <c r="AN140" s="450"/>
      <c r="AO140" s="472"/>
      <c r="AP140" s="396"/>
      <c r="AQ140" s="394"/>
      <c r="AR140" s="394"/>
      <c r="AS140" s="394"/>
      <c r="AT140" s="394"/>
      <c r="AU140" s="394"/>
      <c r="AV140" s="394"/>
      <c r="AW140" s="394"/>
      <c r="AX140" s="394"/>
      <c r="AY140" s="394"/>
      <c r="AZ140" s="394"/>
      <c r="BA140" s="394"/>
      <c r="BB140" s="394"/>
      <c r="BC140" s="394"/>
      <c r="BD140" s="394"/>
      <c r="BE140" s="394"/>
      <c r="BF140" s="394"/>
      <c r="BG140" s="394"/>
      <c r="BH140" s="394"/>
      <c r="BI140" s="432"/>
      <c r="BJ140" s="378"/>
      <c r="BK140" s="396"/>
      <c r="BL140" s="394"/>
      <c r="BM140" s="394"/>
      <c r="BN140" s="394"/>
      <c r="BO140" s="394"/>
      <c r="BP140" s="394"/>
      <c r="BQ140" s="394"/>
      <c r="BR140" s="394"/>
      <c r="BS140" s="394"/>
      <c r="BT140" s="395"/>
      <c r="BU140" s="396"/>
      <c r="BV140" s="394"/>
      <c r="BW140" s="394"/>
      <c r="BX140" s="394"/>
      <c r="BY140" s="394"/>
      <c r="BZ140" s="394"/>
      <c r="CA140" s="394"/>
      <c r="CB140" s="394"/>
      <c r="CC140" s="394"/>
      <c r="CD140" s="395"/>
      <c r="CE140" s="392"/>
      <c r="CF140" s="396"/>
      <c r="CG140" s="394"/>
      <c r="CH140" s="394"/>
      <c r="CI140" s="394"/>
      <c r="CJ140" s="395"/>
      <c r="CK140" s="393"/>
      <c r="CL140" s="391"/>
      <c r="CM140" s="396"/>
      <c r="CN140" s="394"/>
      <c r="CO140" s="394"/>
      <c r="CP140" s="394"/>
      <c r="CQ140" s="394"/>
      <c r="CR140" s="394"/>
      <c r="CS140" s="394"/>
      <c r="CT140" s="394"/>
      <c r="CU140" s="394"/>
      <c r="CV140" s="395"/>
      <c r="CW140" s="378"/>
      <c r="CX140" s="378"/>
      <c r="CY140" s="396"/>
      <c r="CZ140" s="394"/>
      <c r="DA140" s="394"/>
      <c r="DB140" s="394"/>
      <c r="DC140" s="394"/>
      <c r="DD140" s="394"/>
      <c r="DE140" s="394"/>
      <c r="DF140" s="394"/>
      <c r="DG140" s="394"/>
      <c r="DH140" s="395"/>
      <c r="DI140" s="443"/>
      <c r="DJ140" s="443"/>
      <c r="DK140" s="399"/>
      <c r="DL140" s="399"/>
      <c r="DM140" s="399"/>
      <c r="DN140" s="399"/>
      <c r="DO140" s="399"/>
      <c r="DP140" s="399"/>
      <c r="DQ140" s="494"/>
      <c r="DR140" s="396"/>
      <c r="DS140" s="394"/>
      <c r="DT140" s="394"/>
      <c r="DU140" s="394"/>
      <c r="DV140" s="395"/>
      <c r="DW140" s="496"/>
      <c r="DX140" s="396"/>
      <c r="DY140" s="394"/>
      <c r="DZ140" s="394"/>
      <c r="EA140" s="394"/>
      <c r="EB140" s="395"/>
      <c r="EC140" s="496"/>
      <c r="ED140" s="499"/>
    </row>
    <row r="141" spans="2:134" ht="12.6" customHeight="1" x14ac:dyDescent="0.2">
      <c r="B141" s="464">
        <f t="shared" ref="B141" si="2491">B138+1</f>
        <v>45</v>
      </c>
      <c r="C141" s="465"/>
      <c r="D141" s="465"/>
      <c r="E141" s="465"/>
      <c r="F141" s="405" t="s">
        <v>212</v>
      </c>
      <c r="G141" s="461"/>
      <c r="H141" s="386" t="str">
        <f t="shared" ref="H141" si="2492">IF($F141="3e)  Skoršia transpozícia  - zavedenie transpozície pred termínom ktorý určuje smernica EÚ. "," ","")</f>
        <v/>
      </c>
      <c r="I141" s="386" t="str">
        <f t="shared" ref="I141" si="2493">IF($F141="3e)  Skoršia transpozícia  - zavedenie transpozície pred termínom ktorý určuje smernica EÚ. ",$H141,"NA")</f>
        <v>NA</v>
      </c>
      <c r="J141" s="408">
        <f>IF(I141&gt;12,1,I141/12)</f>
        <v>1</v>
      </c>
      <c r="K141" s="405"/>
      <c r="L141" s="415"/>
      <c r="M141" s="462">
        <f>IF(L141="N",0,L141)</f>
        <v>0</v>
      </c>
      <c r="N141" s="415" t="s">
        <v>212</v>
      </c>
      <c r="O141" s="415"/>
      <c r="P141" s="415"/>
      <c r="Q141" s="420" t="s">
        <v>36</v>
      </c>
      <c r="R141" s="413">
        <f>VLOOKUP(Q141,vstupy!$B$3:$C$15,2,FALSE)</f>
        <v>0</v>
      </c>
      <c r="S141" s="415"/>
      <c r="T141" s="416"/>
      <c r="U141" s="420" t="s">
        <v>36</v>
      </c>
      <c r="V141" s="413">
        <f>VLOOKUP(U141,vstupy!$B$3:$C$15,2,FALSE)</f>
        <v>0</v>
      </c>
      <c r="W141" s="415"/>
      <c r="X141" s="194" t="s">
        <v>157</v>
      </c>
      <c r="Y141" s="208" t="s">
        <v>152</v>
      </c>
      <c r="Z141" s="205">
        <f>VLOOKUP($X141,vstupy!$B$18:$F$31,MATCH($Y141,vstupy!$B$17:$F$17,0),0)</f>
        <v>0</v>
      </c>
      <c r="AA141" s="133" t="s">
        <v>158</v>
      </c>
      <c r="AB141" s="205">
        <f>VLOOKUP($AA141,vstupy!$B$34:$C$36,2,FALSE)</f>
        <v>0</v>
      </c>
      <c r="AC141" s="205">
        <f t="shared" ref="AC141:AC158" si="2494">Z141+AB141</f>
        <v>0</v>
      </c>
      <c r="AD141" s="453" t="s">
        <v>36</v>
      </c>
      <c r="AE141" s="474">
        <f>VLOOKUP(AD141,vstupy!$B$3:$C$15,2,FALSE)</f>
        <v>0</v>
      </c>
      <c r="AF141" s="473" t="str">
        <f>IFERROR(IF(M141=0,"N",O141/L141*J141),0)</f>
        <v>N</v>
      </c>
      <c r="AG141" s="450">
        <f>O141*J141</f>
        <v>0</v>
      </c>
      <c r="AH141" s="451">
        <f t="shared" ref="AH141" si="2495">P141*R141*J141</f>
        <v>0</v>
      </c>
      <c r="AI141" s="452">
        <f t="shared" ref="AI141" si="2496">IFERROR(AH141*M141,0)</f>
        <v>0</v>
      </c>
      <c r="AJ141" s="451" t="str">
        <f t="shared" si="1393"/>
        <v>N</v>
      </c>
      <c r="AK141" s="450">
        <f t="shared" ref="AK141" si="2497">S141*J141</f>
        <v>0</v>
      </c>
      <c r="AL141" s="450">
        <f>T141*V141*J141</f>
        <v>0</v>
      </c>
      <c r="AM141" s="466">
        <f t="shared" ref="AM141" si="2498">IFERROR(AL141*M141,0)</f>
        <v>0</v>
      </c>
      <c r="AN141" s="452">
        <f t="shared" ref="AN141" si="2499">IF(W141&gt;0,IF(AE141&gt;0,($G$5/160)*(W141/60)*AE141*J141,0),IF(AE141&gt;0,($G$5/160)*((AC141+AC142+AC143)/60)*AE141*J141,0))</f>
        <v>0</v>
      </c>
      <c r="AO141" s="472">
        <f>IFERROR(AN141*M141,0)</f>
        <v>0</v>
      </c>
      <c r="AP141" s="396">
        <f t="shared" ref="AP141" si="2500">IF($N141="In (zvyšuje náklady)",AF141,0)</f>
        <v>0</v>
      </c>
      <c r="AQ141" s="394">
        <f t="shared" ref="AQ141" si="2501">IF($N141="In (zvyšuje náklady)",AG141,0)</f>
        <v>0</v>
      </c>
      <c r="AR141" s="394">
        <f t="shared" ref="AR141" si="2502">IF($N141="In (zvyšuje náklady)",AH141,0)</f>
        <v>0</v>
      </c>
      <c r="AS141" s="394">
        <f t="shared" ref="AS141" si="2503">IF($N141="In (zvyšuje náklady)",AI141,0)</f>
        <v>0</v>
      </c>
      <c r="AT141" s="394">
        <f t="shared" ref="AT141" si="2504">IF($N141="In (zvyšuje náklady)",AJ141,0)</f>
        <v>0</v>
      </c>
      <c r="AU141" s="394">
        <f t="shared" ref="AU141" si="2505">IF($N141="In (zvyšuje náklady)",AK141,0)</f>
        <v>0</v>
      </c>
      <c r="AV141" s="394">
        <f t="shared" ref="AV141" si="2506">IF($N141="In (zvyšuje náklady)",AL141,0)</f>
        <v>0</v>
      </c>
      <c r="AW141" s="394">
        <f t="shared" ref="AW141" si="2507">IF($N141="In (zvyšuje náklady)",AM141,0)</f>
        <v>0</v>
      </c>
      <c r="AX141" s="394">
        <f t="shared" ref="AX141" si="2508">IF($N141="In (zvyšuje náklady)",AN141,0)</f>
        <v>0</v>
      </c>
      <c r="AY141" s="394">
        <f t="shared" ref="AY141" si="2509">IF($N141="In (zvyšuje náklady)",AO141,0)</f>
        <v>0</v>
      </c>
      <c r="AZ141" s="394" t="str">
        <f t="shared" ref="AZ141" si="2510">IF($N141="Out (znižuje náklady)",AF141,"0")</f>
        <v>0</v>
      </c>
      <c r="BA141" s="394" t="str">
        <f t="shared" ref="BA141" si="2511">IF($N141="Out (znižuje náklady)",AG141,"0")</f>
        <v>0</v>
      </c>
      <c r="BB141" s="394" t="str">
        <f t="shared" ref="BB141" si="2512">IF($N141="Out (znižuje náklady)",AH141,"0")</f>
        <v>0</v>
      </c>
      <c r="BC141" s="394" t="str">
        <f t="shared" ref="BC141" si="2513">IF($N141="Out (znižuje náklady)",AI141,"0")</f>
        <v>0</v>
      </c>
      <c r="BD141" s="394" t="str">
        <f t="shared" ref="BD141" si="2514">IF($N141="Out (znižuje náklady)",AJ141,"0")</f>
        <v>0</v>
      </c>
      <c r="BE141" s="394" t="str">
        <f t="shared" ref="BE141" si="2515">IF($N141="Out (znižuje náklady)",AK141,"0")</f>
        <v>0</v>
      </c>
      <c r="BF141" s="394" t="str">
        <f t="shared" ref="BF141" si="2516">IF($N141="Out (znižuje náklady)",AL141,"0")</f>
        <v>0</v>
      </c>
      <c r="BG141" s="394" t="str">
        <f t="shared" ref="BG141" si="2517">IF($N141="Out (znižuje náklady)",AM141,"0")</f>
        <v>0</v>
      </c>
      <c r="BH141" s="394" t="str">
        <f t="shared" ref="BH141" si="2518">IF($N141="Out (znižuje náklady)",AN141,"0")</f>
        <v>0</v>
      </c>
      <c r="BI141" s="432" t="str">
        <f t="shared" ref="BI141" si="2519">IF($N141="Out (znižuje náklady)",AO141,"0")</f>
        <v>0</v>
      </c>
      <c r="BJ141" s="378">
        <f>IF(F141=vstupy!$B$47,0,1)</f>
        <v>1</v>
      </c>
      <c r="BK141" s="396">
        <f t="shared" ref="BK141" si="2520">$BJ141*AP141</f>
        <v>0</v>
      </c>
      <c r="BL141" s="394">
        <f t="shared" ref="BL141" si="2521">$BJ141*AQ141</f>
        <v>0</v>
      </c>
      <c r="BM141" s="394">
        <f t="shared" ref="BM141" si="2522">$BJ141*AR141</f>
        <v>0</v>
      </c>
      <c r="BN141" s="394">
        <f t="shared" ref="BN141" si="2523">$BJ141*AS141</f>
        <v>0</v>
      </c>
      <c r="BO141" s="394">
        <f t="shared" ref="BO141" si="2524">$BJ141*AT141</f>
        <v>0</v>
      </c>
      <c r="BP141" s="394">
        <f t="shared" ref="BP141" si="2525">$BJ141*AU141</f>
        <v>0</v>
      </c>
      <c r="BQ141" s="394">
        <f t="shared" ref="BQ141" si="2526">$BJ141*AV141</f>
        <v>0</v>
      </c>
      <c r="BR141" s="394">
        <f t="shared" ref="BR141" si="2527">$BJ141*AW141</f>
        <v>0</v>
      </c>
      <c r="BS141" s="394">
        <f t="shared" ref="BS141" si="2528">$BJ141*AX141</f>
        <v>0</v>
      </c>
      <c r="BT141" s="395">
        <f t="shared" ref="BT141" si="2529">$BJ141*AY141</f>
        <v>0</v>
      </c>
      <c r="BU141" s="396">
        <f t="shared" ref="BU141" si="2530">$BJ141*AZ141</f>
        <v>0</v>
      </c>
      <c r="BV141" s="394">
        <f t="shared" ref="BV141" si="2531">$BJ141*BA141</f>
        <v>0</v>
      </c>
      <c r="BW141" s="394">
        <f t="shared" ref="BW141" si="2532">$BJ141*BB141</f>
        <v>0</v>
      </c>
      <c r="BX141" s="394">
        <f t="shared" ref="BX141" si="2533">$BJ141*BC141</f>
        <v>0</v>
      </c>
      <c r="BY141" s="394">
        <f t="shared" ref="BY141" si="2534">$BJ141*BD141</f>
        <v>0</v>
      </c>
      <c r="BZ141" s="394">
        <f t="shared" ref="BZ141" si="2535">$BJ141*BE141</f>
        <v>0</v>
      </c>
      <c r="CA141" s="394">
        <f t="shared" ref="CA141" si="2536">$BJ141*BF141</f>
        <v>0</v>
      </c>
      <c r="CB141" s="394">
        <f t="shared" ref="CB141" si="2537">$BJ141*BG141</f>
        <v>0</v>
      </c>
      <c r="CC141" s="394">
        <f t="shared" ref="CC141" si="2538">$BJ141*BH141</f>
        <v>0</v>
      </c>
      <c r="CD141" s="395">
        <f t="shared" ref="CD141" si="2539">$BJ141*BI141</f>
        <v>0</v>
      </c>
      <c r="CE141" s="392">
        <f>IF(N141="Nemení sa",1,0)</f>
        <v>0</v>
      </c>
      <c r="CF141" s="396">
        <f>AG141*$CE141</f>
        <v>0</v>
      </c>
      <c r="CG141" s="394">
        <f>AI141*$CE141</f>
        <v>0</v>
      </c>
      <c r="CH141" s="394">
        <f>AK141*$CE141</f>
        <v>0</v>
      </c>
      <c r="CI141" s="394">
        <f>AM141*$CE141</f>
        <v>0</v>
      </c>
      <c r="CJ141" s="395">
        <f>AO141*$CE141</f>
        <v>0</v>
      </c>
      <c r="CK141" s="393">
        <f t="shared" ref="CK141" si="2540">SUM(CF141:CJ143)</f>
        <v>0</v>
      </c>
      <c r="CL141" s="389">
        <f>IF(F141=vstupy!B$42,"1",0)</f>
        <v>0</v>
      </c>
      <c r="CM141" s="396">
        <f t="shared" ref="CM141:CV141" si="2541">IF($CL141="1",AP141,0)</f>
        <v>0</v>
      </c>
      <c r="CN141" s="394">
        <f t="shared" si="2541"/>
        <v>0</v>
      </c>
      <c r="CO141" s="394">
        <f t="shared" si="2541"/>
        <v>0</v>
      </c>
      <c r="CP141" s="394">
        <f t="shared" si="2541"/>
        <v>0</v>
      </c>
      <c r="CQ141" s="394">
        <f t="shared" si="2541"/>
        <v>0</v>
      </c>
      <c r="CR141" s="394">
        <f t="shared" si="2541"/>
        <v>0</v>
      </c>
      <c r="CS141" s="394">
        <f t="shared" si="2541"/>
        <v>0</v>
      </c>
      <c r="CT141" s="394">
        <f t="shared" si="2541"/>
        <v>0</v>
      </c>
      <c r="CU141" s="394">
        <f t="shared" si="2541"/>
        <v>0</v>
      </c>
      <c r="CV141" s="395">
        <f t="shared" si="2541"/>
        <v>0</v>
      </c>
      <c r="CW141" s="378">
        <f>CP141+CT141+CV141</f>
        <v>0</v>
      </c>
      <c r="CX141" s="378">
        <f t="shared" ref="CX141" si="2542">CN141+CR141</f>
        <v>0</v>
      </c>
      <c r="CY141" s="396">
        <f t="shared" ref="CY141:DH141" si="2543">IF($CL141="1",AZ141,0)</f>
        <v>0</v>
      </c>
      <c r="CZ141" s="394">
        <f t="shared" si="2543"/>
        <v>0</v>
      </c>
      <c r="DA141" s="394">
        <f t="shared" si="2543"/>
        <v>0</v>
      </c>
      <c r="DB141" s="394">
        <f t="shared" si="2543"/>
        <v>0</v>
      </c>
      <c r="DC141" s="394">
        <f t="shared" si="2543"/>
        <v>0</v>
      </c>
      <c r="DD141" s="394">
        <f t="shared" si="2543"/>
        <v>0</v>
      </c>
      <c r="DE141" s="394">
        <f t="shared" si="2543"/>
        <v>0</v>
      </c>
      <c r="DF141" s="394">
        <f t="shared" si="2543"/>
        <v>0</v>
      </c>
      <c r="DG141" s="394">
        <f t="shared" si="2543"/>
        <v>0</v>
      </c>
      <c r="DH141" s="395">
        <f t="shared" si="2543"/>
        <v>0</v>
      </c>
      <c r="DI141" s="443">
        <f>DB141+DF141+DH141</f>
        <v>0</v>
      </c>
      <c r="DJ141" s="443">
        <f t="shared" ref="DJ141" si="2544">CZ141+DD141</f>
        <v>0</v>
      </c>
      <c r="DK141" s="399">
        <f>IF(CE141=0,1,0)</f>
        <v>1</v>
      </c>
      <c r="DL141" s="399">
        <f>IFERROR(IF($AF141="N",AH141+AJ141+AL141+AN141,AF141+AH141+AJ141+AL141+AN141),0)*$DK141</f>
        <v>0</v>
      </c>
      <c r="DM141" s="399">
        <f>(AG141+AI141+AK141+AM141+AO141)*$DK141</f>
        <v>0</v>
      </c>
      <c r="DN141" s="399">
        <f>AS141+AW141+AY141-CW141</f>
        <v>0</v>
      </c>
      <c r="DO141" s="399">
        <f>BC141+BG141+BI141-DI141</f>
        <v>0</v>
      </c>
      <c r="DP141" s="399">
        <f>DN141+DO141</f>
        <v>0</v>
      </c>
      <c r="DQ141" s="494" t="str">
        <f>IF(OR(F141=vstupy!B$40,F141=vstupy!B$41,F141=vstupy!B$42,),"0","1")</f>
        <v>0</v>
      </c>
      <c r="DR141" s="396">
        <f>IF($DQ141="1",AQ141,"0")+CF141</f>
        <v>0</v>
      </c>
      <c r="DS141" s="394">
        <f>IF($DQ141="1",AS141,"0")+CG141</f>
        <v>0</v>
      </c>
      <c r="DT141" s="394">
        <f>IF($DQ141="1",AU141,"0")+CH141</f>
        <v>0</v>
      </c>
      <c r="DU141" s="394">
        <f>IF($DQ141="1",AW141,"0")+CI141</f>
        <v>0</v>
      </c>
      <c r="DV141" s="395">
        <f>IF($DQ141="1",AY141,"0")+CJ141</f>
        <v>0</v>
      </c>
      <c r="DW141" s="496">
        <f t="shared" ref="DW141" si="2545">SUM(DR141:DV143)</f>
        <v>0</v>
      </c>
      <c r="DX141" s="396" t="str">
        <f t="shared" ref="DX141" si="2546">IF($DQ141="1",BA141,"0")</f>
        <v>0</v>
      </c>
      <c r="DY141" s="394" t="str">
        <f t="shared" ref="DY141" si="2547">IF($DQ141="1",BC141,"0")</f>
        <v>0</v>
      </c>
      <c r="DZ141" s="394" t="str">
        <f t="shared" ref="DZ141" si="2548">IF($DQ141="1",BE141,"0")</f>
        <v>0</v>
      </c>
      <c r="EA141" s="394" t="str">
        <f>IF($DQ141="1",BG141,"0")</f>
        <v>0</v>
      </c>
      <c r="EB141" s="395" t="str">
        <f>IF($DQ141="1",BI141,"0")</f>
        <v>0</v>
      </c>
      <c r="EC141" s="496">
        <f t="shared" ref="EC141" si="2549">SUM(DX141:EB143)</f>
        <v>0</v>
      </c>
      <c r="ED141" s="499">
        <f>EC141+DW141</f>
        <v>0</v>
      </c>
    </row>
    <row r="142" spans="2:134" ht="12.6" customHeight="1" x14ac:dyDescent="0.2">
      <c r="B142" s="464"/>
      <c r="C142" s="465"/>
      <c r="D142" s="465"/>
      <c r="E142" s="465"/>
      <c r="F142" s="406"/>
      <c r="G142" s="461"/>
      <c r="H142" s="387"/>
      <c r="I142" s="387"/>
      <c r="J142" s="409"/>
      <c r="K142" s="406"/>
      <c r="L142" s="415"/>
      <c r="M142" s="462"/>
      <c r="N142" s="415"/>
      <c r="O142" s="415"/>
      <c r="P142" s="415"/>
      <c r="Q142" s="420"/>
      <c r="R142" s="413"/>
      <c r="S142" s="415"/>
      <c r="T142" s="416"/>
      <c r="U142" s="420"/>
      <c r="V142" s="413"/>
      <c r="W142" s="415"/>
      <c r="X142" s="194" t="s">
        <v>157</v>
      </c>
      <c r="Y142" s="208" t="s">
        <v>152</v>
      </c>
      <c r="Z142" s="205">
        <f>VLOOKUP($X142,vstupy!$B$18:$F$31,MATCH($Y142,vstupy!$B$17:$F$17,0),0)</f>
        <v>0</v>
      </c>
      <c r="AA142" s="133" t="s">
        <v>158</v>
      </c>
      <c r="AB142" s="205">
        <f>VLOOKUP($AA142,vstupy!$B$34:$C$36,2,FALSE)</f>
        <v>0</v>
      </c>
      <c r="AC142" s="205">
        <f t="shared" si="2494"/>
        <v>0</v>
      </c>
      <c r="AD142" s="454"/>
      <c r="AE142" s="475"/>
      <c r="AF142" s="396"/>
      <c r="AG142" s="450"/>
      <c r="AH142" s="450"/>
      <c r="AI142" s="450"/>
      <c r="AJ142" s="450"/>
      <c r="AK142" s="450"/>
      <c r="AL142" s="450"/>
      <c r="AM142" s="470"/>
      <c r="AN142" s="450"/>
      <c r="AO142" s="472"/>
      <c r="AP142" s="396"/>
      <c r="AQ142" s="394"/>
      <c r="AR142" s="394"/>
      <c r="AS142" s="394"/>
      <c r="AT142" s="394"/>
      <c r="AU142" s="394"/>
      <c r="AV142" s="394"/>
      <c r="AW142" s="394"/>
      <c r="AX142" s="394"/>
      <c r="AY142" s="394"/>
      <c r="AZ142" s="394"/>
      <c r="BA142" s="394"/>
      <c r="BB142" s="394"/>
      <c r="BC142" s="394"/>
      <c r="BD142" s="394"/>
      <c r="BE142" s="394"/>
      <c r="BF142" s="394"/>
      <c r="BG142" s="394"/>
      <c r="BH142" s="394"/>
      <c r="BI142" s="432"/>
      <c r="BJ142" s="378"/>
      <c r="BK142" s="396"/>
      <c r="BL142" s="394"/>
      <c r="BM142" s="394"/>
      <c r="BN142" s="394"/>
      <c r="BO142" s="394"/>
      <c r="BP142" s="394"/>
      <c r="BQ142" s="394"/>
      <c r="BR142" s="394"/>
      <c r="BS142" s="394"/>
      <c r="BT142" s="395"/>
      <c r="BU142" s="396"/>
      <c r="BV142" s="394"/>
      <c r="BW142" s="394"/>
      <c r="BX142" s="394"/>
      <c r="BY142" s="394"/>
      <c r="BZ142" s="394"/>
      <c r="CA142" s="394"/>
      <c r="CB142" s="394"/>
      <c r="CC142" s="394"/>
      <c r="CD142" s="395"/>
      <c r="CE142" s="392"/>
      <c r="CF142" s="396"/>
      <c r="CG142" s="394"/>
      <c r="CH142" s="394"/>
      <c r="CI142" s="394"/>
      <c r="CJ142" s="395"/>
      <c r="CK142" s="393"/>
      <c r="CL142" s="390"/>
      <c r="CM142" s="396"/>
      <c r="CN142" s="394"/>
      <c r="CO142" s="394"/>
      <c r="CP142" s="394"/>
      <c r="CQ142" s="394"/>
      <c r="CR142" s="394"/>
      <c r="CS142" s="394"/>
      <c r="CT142" s="394"/>
      <c r="CU142" s="394"/>
      <c r="CV142" s="395"/>
      <c r="CW142" s="378"/>
      <c r="CX142" s="378"/>
      <c r="CY142" s="396"/>
      <c r="CZ142" s="394"/>
      <c r="DA142" s="394"/>
      <c r="DB142" s="394"/>
      <c r="DC142" s="394"/>
      <c r="DD142" s="394"/>
      <c r="DE142" s="394"/>
      <c r="DF142" s="394"/>
      <c r="DG142" s="394"/>
      <c r="DH142" s="395"/>
      <c r="DI142" s="443"/>
      <c r="DJ142" s="443"/>
      <c r="DK142" s="399"/>
      <c r="DL142" s="399"/>
      <c r="DM142" s="399"/>
      <c r="DN142" s="399"/>
      <c r="DO142" s="399"/>
      <c r="DP142" s="399"/>
      <c r="DQ142" s="494"/>
      <c r="DR142" s="396"/>
      <c r="DS142" s="394"/>
      <c r="DT142" s="394"/>
      <c r="DU142" s="394"/>
      <c r="DV142" s="395"/>
      <c r="DW142" s="496"/>
      <c r="DX142" s="396"/>
      <c r="DY142" s="394"/>
      <c r="DZ142" s="394"/>
      <c r="EA142" s="394"/>
      <c r="EB142" s="395"/>
      <c r="EC142" s="496"/>
      <c r="ED142" s="499"/>
    </row>
    <row r="143" spans="2:134" ht="12.6" customHeight="1" x14ac:dyDescent="0.2">
      <c r="B143" s="464"/>
      <c r="C143" s="465"/>
      <c r="D143" s="465"/>
      <c r="E143" s="465"/>
      <c r="F143" s="407"/>
      <c r="G143" s="461"/>
      <c r="H143" s="388"/>
      <c r="I143" s="388"/>
      <c r="J143" s="410"/>
      <c r="K143" s="407"/>
      <c r="L143" s="415"/>
      <c r="M143" s="462"/>
      <c r="N143" s="415"/>
      <c r="O143" s="415"/>
      <c r="P143" s="415"/>
      <c r="Q143" s="420"/>
      <c r="R143" s="413"/>
      <c r="S143" s="415"/>
      <c r="T143" s="416"/>
      <c r="U143" s="420"/>
      <c r="V143" s="413"/>
      <c r="W143" s="415"/>
      <c r="X143" s="194" t="s">
        <v>157</v>
      </c>
      <c r="Y143" s="208" t="s">
        <v>152</v>
      </c>
      <c r="Z143" s="205">
        <f>VLOOKUP($X143,vstupy!$B$18:$F$31,MATCH($Y143,vstupy!$B$17:$F$17,0),0)</f>
        <v>0</v>
      </c>
      <c r="AA143" s="133" t="s">
        <v>158</v>
      </c>
      <c r="AB143" s="205">
        <f>VLOOKUP($AA143,vstupy!$B$34:$C$36,2,FALSE)</f>
        <v>0</v>
      </c>
      <c r="AC143" s="205">
        <f t="shared" si="2494"/>
        <v>0</v>
      </c>
      <c r="AD143" s="455"/>
      <c r="AE143" s="476"/>
      <c r="AF143" s="396"/>
      <c r="AG143" s="450"/>
      <c r="AH143" s="450"/>
      <c r="AI143" s="450"/>
      <c r="AJ143" s="450"/>
      <c r="AK143" s="450"/>
      <c r="AL143" s="450"/>
      <c r="AM143" s="452"/>
      <c r="AN143" s="450"/>
      <c r="AO143" s="472"/>
      <c r="AP143" s="396"/>
      <c r="AQ143" s="394"/>
      <c r="AR143" s="394"/>
      <c r="AS143" s="394"/>
      <c r="AT143" s="394"/>
      <c r="AU143" s="394"/>
      <c r="AV143" s="394"/>
      <c r="AW143" s="394"/>
      <c r="AX143" s="394"/>
      <c r="AY143" s="394"/>
      <c r="AZ143" s="394"/>
      <c r="BA143" s="394"/>
      <c r="BB143" s="394"/>
      <c r="BC143" s="394"/>
      <c r="BD143" s="394"/>
      <c r="BE143" s="394"/>
      <c r="BF143" s="394"/>
      <c r="BG143" s="394"/>
      <c r="BH143" s="394"/>
      <c r="BI143" s="432"/>
      <c r="BJ143" s="378"/>
      <c r="BK143" s="396"/>
      <c r="BL143" s="394"/>
      <c r="BM143" s="394"/>
      <c r="BN143" s="394"/>
      <c r="BO143" s="394"/>
      <c r="BP143" s="394"/>
      <c r="BQ143" s="394"/>
      <c r="BR143" s="394"/>
      <c r="BS143" s="394"/>
      <c r="BT143" s="395"/>
      <c r="BU143" s="396"/>
      <c r="BV143" s="394"/>
      <c r="BW143" s="394"/>
      <c r="BX143" s="394"/>
      <c r="BY143" s="394"/>
      <c r="BZ143" s="394"/>
      <c r="CA143" s="394"/>
      <c r="CB143" s="394"/>
      <c r="CC143" s="394"/>
      <c r="CD143" s="395"/>
      <c r="CE143" s="392"/>
      <c r="CF143" s="396"/>
      <c r="CG143" s="394"/>
      <c r="CH143" s="394"/>
      <c r="CI143" s="394"/>
      <c r="CJ143" s="395"/>
      <c r="CK143" s="393"/>
      <c r="CL143" s="391"/>
      <c r="CM143" s="396"/>
      <c r="CN143" s="394"/>
      <c r="CO143" s="394"/>
      <c r="CP143" s="394"/>
      <c r="CQ143" s="394"/>
      <c r="CR143" s="394"/>
      <c r="CS143" s="394"/>
      <c r="CT143" s="394"/>
      <c r="CU143" s="394"/>
      <c r="CV143" s="395"/>
      <c r="CW143" s="378"/>
      <c r="CX143" s="378"/>
      <c r="CY143" s="396"/>
      <c r="CZ143" s="394"/>
      <c r="DA143" s="394"/>
      <c r="DB143" s="394"/>
      <c r="DC143" s="394"/>
      <c r="DD143" s="394"/>
      <c r="DE143" s="394"/>
      <c r="DF143" s="394"/>
      <c r="DG143" s="394"/>
      <c r="DH143" s="395"/>
      <c r="DI143" s="443"/>
      <c r="DJ143" s="443"/>
      <c r="DK143" s="399"/>
      <c r="DL143" s="399"/>
      <c r="DM143" s="399"/>
      <c r="DN143" s="399"/>
      <c r="DO143" s="399"/>
      <c r="DP143" s="399"/>
      <c r="DQ143" s="494"/>
      <c r="DR143" s="396"/>
      <c r="DS143" s="394"/>
      <c r="DT143" s="394"/>
      <c r="DU143" s="394"/>
      <c r="DV143" s="395"/>
      <c r="DW143" s="496"/>
      <c r="DX143" s="396"/>
      <c r="DY143" s="394"/>
      <c r="DZ143" s="394"/>
      <c r="EA143" s="394"/>
      <c r="EB143" s="395"/>
      <c r="EC143" s="496"/>
      <c r="ED143" s="499"/>
    </row>
    <row r="144" spans="2:134" ht="12.6" customHeight="1" x14ac:dyDescent="0.2">
      <c r="B144" s="579">
        <f t="shared" ref="B144" si="2550">B141+1</f>
        <v>46</v>
      </c>
      <c r="C144" s="606"/>
      <c r="D144" s="606"/>
      <c r="E144" s="606"/>
      <c r="F144" s="580" t="s">
        <v>212</v>
      </c>
      <c r="G144" s="581"/>
      <c r="H144" s="582" t="str">
        <f t="shared" ref="H144" si="2551">IF($F144="3e)  Skoršia transpozícia  - zavedenie transpozície pred termínom ktorý určuje smernica EÚ. "," ","")</f>
        <v/>
      </c>
      <c r="I144" s="582" t="str">
        <f t="shared" ref="I144" si="2552">IF($F144="3e)  Skoršia transpozícia  - zavedenie transpozície pred termínom ktorý určuje smernica EÚ. ",$H144,"NA")</f>
        <v>NA</v>
      </c>
      <c r="J144" s="583">
        <f>IF(I144&gt;12,1,I144/12)</f>
        <v>1</v>
      </c>
      <c r="K144" s="580"/>
      <c r="L144" s="584"/>
      <c r="M144" s="607">
        <f>IF(L144="N",0,L144)</f>
        <v>0</v>
      </c>
      <c r="N144" s="584" t="s">
        <v>212</v>
      </c>
      <c r="O144" s="584"/>
      <c r="P144" s="584"/>
      <c r="Q144" s="587" t="s">
        <v>36</v>
      </c>
      <c r="R144" s="588">
        <f>VLOOKUP(Q144,vstupy!$B$3:$C$15,2,FALSE)</f>
        <v>0</v>
      </c>
      <c r="S144" s="584"/>
      <c r="T144" s="590"/>
      <c r="U144" s="587" t="s">
        <v>36</v>
      </c>
      <c r="V144" s="588">
        <f>VLOOKUP(U144,vstupy!$B$3:$C$15,2,FALSE)</f>
        <v>0</v>
      </c>
      <c r="W144" s="584"/>
      <c r="X144" s="591" t="s">
        <v>157</v>
      </c>
      <c r="Y144" s="592" t="s">
        <v>152</v>
      </c>
      <c r="Z144" s="593">
        <f>VLOOKUP($X144,vstupy!$B$18:$F$31,MATCH($Y144,vstupy!$B$17:$F$17,0),0)</f>
        <v>0</v>
      </c>
      <c r="AA144" s="594" t="s">
        <v>158</v>
      </c>
      <c r="AB144" s="593">
        <f>VLOOKUP($AA144,vstupy!$B$34:$C$36,2,FALSE)</f>
        <v>0</v>
      </c>
      <c r="AC144" s="593">
        <f t="shared" si="2494"/>
        <v>0</v>
      </c>
      <c r="AD144" s="595" t="s">
        <v>36</v>
      </c>
      <c r="AE144" s="474">
        <f>VLOOKUP(AD144,vstupy!$B$3:$C$15,2,FALSE)</f>
        <v>0</v>
      </c>
      <c r="AF144" s="473" t="str">
        <f>IFERROR(IF(M144=0,"N",O144/L144*J144),0)</f>
        <v>N</v>
      </c>
      <c r="AG144" s="450">
        <f>O144*J144</f>
        <v>0</v>
      </c>
      <c r="AH144" s="451">
        <f t="shared" ref="AH144" si="2553">P144*R144*J144</f>
        <v>0</v>
      </c>
      <c r="AI144" s="452">
        <f t="shared" ref="AI144" si="2554">IFERROR(AH144*M144,0)</f>
        <v>0</v>
      </c>
      <c r="AJ144" s="451" t="str">
        <f t="shared" si="1393"/>
        <v>N</v>
      </c>
      <c r="AK144" s="450">
        <f t="shared" ref="AK144" si="2555">S144*J144</f>
        <v>0</v>
      </c>
      <c r="AL144" s="450">
        <f>T144*V144*J144</f>
        <v>0</v>
      </c>
      <c r="AM144" s="466">
        <f t="shared" ref="AM144" si="2556">IFERROR(AL144*M144,0)</f>
        <v>0</v>
      </c>
      <c r="AN144" s="452">
        <f>IF(W144&gt;0,IF(AE144&gt;0,($G$5/160)*(W144/60)*AE144*J144,0),IF(AE144&gt;0,($G$5/160)*((AC144+AC145+AC146)/60)*AE144*J144,0))</f>
        <v>0</v>
      </c>
      <c r="AO144" s="472">
        <f>IFERROR(AN144*M144,0)</f>
        <v>0</v>
      </c>
      <c r="AP144" s="396">
        <f t="shared" ref="AP144" si="2557">IF($N144="In (zvyšuje náklady)",AF144,0)</f>
        <v>0</v>
      </c>
      <c r="AQ144" s="394">
        <f t="shared" ref="AQ144" si="2558">IF($N144="In (zvyšuje náklady)",AG144,0)</f>
        <v>0</v>
      </c>
      <c r="AR144" s="394">
        <f t="shared" ref="AR144" si="2559">IF($N144="In (zvyšuje náklady)",AH144,0)</f>
        <v>0</v>
      </c>
      <c r="AS144" s="394">
        <f t="shared" ref="AS144" si="2560">IF($N144="In (zvyšuje náklady)",AI144,0)</f>
        <v>0</v>
      </c>
      <c r="AT144" s="394">
        <f t="shared" ref="AT144" si="2561">IF($N144="In (zvyšuje náklady)",AJ144,0)</f>
        <v>0</v>
      </c>
      <c r="AU144" s="394">
        <f t="shared" ref="AU144" si="2562">IF($N144="In (zvyšuje náklady)",AK144,0)</f>
        <v>0</v>
      </c>
      <c r="AV144" s="394">
        <f t="shared" ref="AV144" si="2563">IF($N144="In (zvyšuje náklady)",AL144,0)</f>
        <v>0</v>
      </c>
      <c r="AW144" s="394">
        <f t="shared" ref="AW144" si="2564">IF($N144="In (zvyšuje náklady)",AM144,0)</f>
        <v>0</v>
      </c>
      <c r="AX144" s="394">
        <f t="shared" ref="AX144" si="2565">IF($N144="In (zvyšuje náklady)",AN144,0)</f>
        <v>0</v>
      </c>
      <c r="AY144" s="394">
        <f t="shared" ref="AY144" si="2566">IF($N144="In (zvyšuje náklady)",AO144,0)</f>
        <v>0</v>
      </c>
      <c r="AZ144" s="394" t="str">
        <f t="shared" ref="AZ144" si="2567">IF($N144="Out (znižuje náklady)",AF144,"0")</f>
        <v>0</v>
      </c>
      <c r="BA144" s="394" t="str">
        <f t="shared" ref="BA144" si="2568">IF($N144="Out (znižuje náklady)",AG144,"0")</f>
        <v>0</v>
      </c>
      <c r="BB144" s="394" t="str">
        <f t="shared" ref="BB144" si="2569">IF($N144="Out (znižuje náklady)",AH144,"0")</f>
        <v>0</v>
      </c>
      <c r="BC144" s="394" t="str">
        <f t="shared" ref="BC144" si="2570">IF($N144="Out (znižuje náklady)",AI144,"0")</f>
        <v>0</v>
      </c>
      <c r="BD144" s="394" t="str">
        <f t="shared" ref="BD144" si="2571">IF($N144="Out (znižuje náklady)",AJ144,"0")</f>
        <v>0</v>
      </c>
      <c r="BE144" s="394" t="str">
        <f t="shared" ref="BE144" si="2572">IF($N144="Out (znižuje náklady)",AK144,"0")</f>
        <v>0</v>
      </c>
      <c r="BF144" s="394" t="str">
        <f t="shared" ref="BF144" si="2573">IF($N144="Out (znižuje náklady)",AL144,"0")</f>
        <v>0</v>
      </c>
      <c r="BG144" s="394" t="str">
        <f t="shared" ref="BG144" si="2574">IF($N144="Out (znižuje náklady)",AM144,"0")</f>
        <v>0</v>
      </c>
      <c r="BH144" s="394" t="str">
        <f t="shared" ref="BH144" si="2575">IF($N144="Out (znižuje náklady)",AN144,"0")</f>
        <v>0</v>
      </c>
      <c r="BI144" s="432" t="str">
        <f t="shared" ref="BI144" si="2576">IF($N144="Out (znižuje náklady)",AO144,"0")</f>
        <v>0</v>
      </c>
      <c r="BJ144" s="378">
        <f>IF(F144=vstupy!$B$47,0,1)</f>
        <v>1</v>
      </c>
      <c r="BK144" s="396">
        <f t="shared" ref="BK144" si="2577">$BJ144*AP144</f>
        <v>0</v>
      </c>
      <c r="BL144" s="394">
        <f t="shared" ref="BL144" si="2578">$BJ144*AQ144</f>
        <v>0</v>
      </c>
      <c r="BM144" s="394">
        <f t="shared" ref="BM144" si="2579">$BJ144*AR144</f>
        <v>0</v>
      </c>
      <c r="BN144" s="394">
        <f t="shared" ref="BN144" si="2580">$BJ144*AS144</f>
        <v>0</v>
      </c>
      <c r="BO144" s="394">
        <f t="shared" ref="BO144" si="2581">$BJ144*AT144</f>
        <v>0</v>
      </c>
      <c r="BP144" s="394">
        <f t="shared" ref="BP144" si="2582">$BJ144*AU144</f>
        <v>0</v>
      </c>
      <c r="BQ144" s="394">
        <f t="shared" ref="BQ144" si="2583">$BJ144*AV144</f>
        <v>0</v>
      </c>
      <c r="BR144" s="394">
        <f t="shared" ref="BR144" si="2584">$BJ144*AW144</f>
        <v>0</v>
      </c>
      <c r="BS144" s="394">
        <f t="shared" ref="BS144" si="2585">$BJ144*AX144</f>
        <v>0</v>
      </c>
      <c r="BT144" s="395">
        <f t="shared" ref="BT144" si="2586">$BJ144*AY144</f>
        <v>0</v>
      </c>
      <c r="BU144" s="396">
        <f t="shared" ref="BU144" si="2587">$BJ144*AZ144</f>
        <v>0</v>
      </c>
      <c r="BV144" s="394">
        <f t="shared" ref="BV144" si="2588">$BJ144*BA144</f>
        <v>0</v>
      </c>
      <c r="BW144" s="394">
        <f t="shared" ref="BW144" si="2589">$BJ144*BB144</f>
        <v>0</v>
      </c>
      <c r="BX144" s="394">
        <f t="shared" ref="BX144" si="2590">$BJ144*BC144</f>
        <v>0</v>
      </c>
      <c r="BY144" s="394">
        <f t="shared" ref="BY144" si="2591">$BJ144*BD144</f>
        <v>0</v>
      </c>
      <c r="BZ144" s="394">
        <f t="shared" ref="BZ144" si="2592">$BJ144*BE144</f>
        <v>0</v>
      </c>
      <c r="CA144" s="394">
        <f t="shared" ref="CA144" si="2593">$BJ144*BF144</f>
        <v>0</v>
      </c>
      <c r="CB144" s="394">
        <f t="shared" ref="CB144" si="2594">$BJ144*BG144</f>
        <v>0</v>
      </c>
      <c r="CC144" s="394">
        <f t="shared" ref="CC144" si="2595">$BJ144*BH144</f>
        <v>0</v>
      </c>
      <c r="CD144" s="395">
        <f t="shared" ref="CD144" si="2596">$BJ144*BI144</f>
        <v>0</v>
      </c>
      <c r="CE144" s="392">
        <f>IF(N144="Nemení sa",1,0)</f>
        <v>0</v>
      </c>
      <c r="CF144" s="396">
        <f>AG144*$CE144</f>
        <v>0</v>
      </c>
      <c r="CG144" s="394">
        <f>AI144*$CE144</f>
        <v>0</v>
      </c>
      <c r="CH144" s="394">
        <f>AK144*$CE144</f>
        <v>0</v>
      </c>
      <c r="CI144" s="394">
        <f>AM144*$CE144</f>
        <v>0</v>
      </c>
      <c r="CJ144" s="395">
        <f>AO144*$CE144</f>
        <v>0</v>
      </c>
      <c r="CK144" s="393">
        <f t="shared" ref="CK144" si="2597">SUM(CF144:CJ146)</f>
        <v>0</v>
      </c>
      <c r="CL144" s="389">
        <f>IF(F144=vstupy!B$42,"1",0)</f>
        <v>0</v>
      </c>
      <c r="CM144" s="396">
        <f t="shared" ref="CM144:CV144" si="2598">IF($CL144="1",AP144,0)</f>
        <v>0</v>
      </c>
      <c r="CN144" s="394">
        <f t="shared" si="2598"/>
        <v>0</v>
      </c>
      <c r="CO144" s="394">
        <f t="shared" si="2598"/>
        <v>0</v>
      </c>
      <c r="CP144" s="394">
        <f t="shared" si="2598"/>
        <v>0</v>
      </c>
      <c r="CQ144" s="394">
        <f t="shared" si="2598"/>
        <v>0</v>
      </c>
      <c r="CR144" s="394">
        <f t="shared" si="2598"/>
        <v>0</v>
      </c>
      <c r="CS144" s="394">
        <f t="shared" si="2598"/>
        <v>0</v>
      </c>
      <c r="CT144" s="394">
        <f t="shared" si="2598"/>
        <v>0</v>
      </c>
      <c r="CU144" s="394">
        <f t="shared" si="2598"/>
        <v>0</v>
      </c>
      <c r="CV144" s="395">
        <f t="shared" si="2598"/>
        <v>0</v>
      </c>
      <c r="CW144" s="378">
        <f>CP144+CT144+CV144</f>
        <v>0</v>
      </c>
      <c r="CX144" s="378">
        <f t="shared" ref="CX144" si="2599">CN144+CR144</f>
        <v>0</v>
      </c>
      <c r="CY144" s="396">
        <f t="shared" ref="CY144:DH144" si="2600">IF($CL144="1",AZ144,0)</f>
        <v>0</v>
      </c>
      <c r="CZ144" s="394">
        <f t="shared" si="2600"/>
        <v>0</v>
      </c>
      <c r="DA144" s="394">
        <f t="shared" si="2600"/>
        <v>0</v>
      </c>
      <c r="DB144" s="394">
        <f t="shared" si="2600"/>
        <v>0</v>
      </c>
      <c r="DC144" s="394">
        <f t="shared" si="2600"/>
        <v>0</v>
      </c>
      <c r="DD144" s="394">
        <f t="shared" si="2600"/>
        <v>0</v>
      </c>
      <c r="DE144" s="394">
        <f t="shared" si="2600"/>
        <v>0</v>
      </c>
      <c r="DF144" s="394">
        <f t="shared" si="2600"/>
        <v>0</v>
      </c>
      <c r="DG144" s="394">
        <f t="shared" si="2600"/>
        <v>0</v>
      </c>
      <c r="DH144" s="395">
        <f t="shared" si="2600"/>
        <v>0</v>
      </c>
      <c r="DI144" s="443">
        <f>DB144+DF144+DH144</f>
        <v>0</v>
      </c>
      <c r="DJ144" s="443">
        <f t="shared" ref="DJ144" si="2601">CZ144+DD144</f>
        <v>0</v>
      </c>
      <c r="DK144" s="399">
        <f>IF(CE144=0,1,0)</f>
        <v>1</v>
      </c>
      <c r="DL144" s="399">
        <f>IFERROR(IF($AF144="N",AH144+AJ144+AL144+AN144,AF144+AH144+AJ144+AL144+AN144),0)*$DK144</f>
        <v>0</v>
      </c>
      <c r="DM144" s="399">
        <f>(AG144+AI144+AK144+AM144+AO144)*$DK144</f>
        <v>0</v>
      </c>
      <c r="DN144" s="399">
        <f>AS144+AW144+AY144-CW144</f>
        <v>0</v>
      </c>
      <c r="DO144" s="399">
        <f>BC144+BG144+BI144-DI144</f>
        <v>0</v>
      </c>
      <c r="DP144" s="399">
        <f>DN144+DO144</f>
        <v>0</v>
      </c>
      <c r="DQ144" s="494" t="str">
        <f>IF(OR(F144=vstupy!B$40,F144=vstupy!B$41,F144=vstupy!B$42,),"0","1")</f>
        <v>0</v>
      </c>
      <c r="DR144" s="396">
        <f>IF($DQ144="1",AQ144,"0")+CF144</f>
        <v>0</v>
      </c>
      <c r="DS144" s="394">
        <f>IF($DQ144="1",AS144,"0")+CG144</f>
        <v>0</v>
      </c>
      <c r="DT144" s="394">
        <f>IF($DQ144="1",AU144,"0")+CH144</f>
        <v>0</v>
      </c>
      <c r="DU144" s="394">
        <f>IF($DQ144="1",AW144,"0")+CI144</f>
        <v>0</v>
      </c>
      <c r="DV144" s="395">
        <f>IF($DQ144="1",AY144,"0")+CJ144</f>
        <v>0</v>
      </c>
      <c r="DW144" s="496">
        <f t="shared" ref="DW144" si="2602">SUM(DR144:DV146)</f>
        <v>0</v>
      </c>
      <c r="DX144" s="396" t="str">
        <f t="shared" ref="DX144" si="2603">IF($DQ144="1",BA144,"0")</f>
        <v>0</v>
      </c>
      <c r="DY144" s="394" t="str">
        <f t="shared" ref="DY144" si="2604">IF($DQ144="1",BC144,"0")</f>
        <v>0</v>
      </c>
      <c r="DZ144" s="394" t="str">
        <f t="shared" ref="DZ144" si="2605">IF($DQ144="1",BE144,"0")</f>
        <v>0</v>
      </c>
      <c r="EA144" s="394" t="str">
        <f>IF($DQ144="1",BG144,"0")</f>
        <v>0</v>
      </c>
      <c r="EB144" s="395" t="str">
        <f>IF($DQ144="1",BI144,"0")</f>
        <v>0</v>
      </c>
      <c r="EC144" s="496">
        <f t="shared" ref="EC144" si="2606">SUM(DX144:EB146)</f>
        <v>0</v>
      </c>
      <c r="ED144" s="499">
        <f>EC144+DW144</f>
        <v>0</v>
      </c>
    </row>
    <row r="145" spans="2:134" ht="12.6" customHeight="1" x14ac:dyDescent="0.2">
      <c r="B145" s="579"/>
      <c r="C145" s="606"/>
      <c r="D145" s="606"/>
      <c r="E145" s="606"/>
      <c r="F145" s="596"/>
      <c r="G145" s="581"/>
      <c r="H145" s="597"/>
      <c r="I145" s="597"/>
      <c r="J145" s="598"/>
      <c r="K145" s="596"/>
      <c r="L145" s="584"/>
      <c r="M145" s="607"/>
      <c r="N145" s="584"/>
      <c r="O145" s="584"/>
      <c r="P145" s="584"/>
      <c r="Q145" s="587"/>
      <c r="R145" s="588"/>
      <c r="S145" s="584"/>
      <c r="T145" s="590"/>
      <c r="U145" s="587"/>
      <c r="V145" s="588"/>
      <c r="W145" s="584"/>
      <c r="X145" s="591" t="s">
        <v>157</v>
      </c>
      <c r="Y145" s="592" t="s">
        <v>152</v>
      </c>
      <c r="Z145" s="593">
        <f>VLOOKUP($X145,vstupy!$B$18:$F$31,MATCH($Y145,vstupy!$B$17:$F$17,0),0)</f>
        <v>0</v>
      </c>
      <c r="AA145" s="594" t="s">
        <v>158</v>
      </c>
      <c r="AB145" s="593">
        <f>VLOOKUP($AA145,vstupy!$B$34:$C$36,2,FALSE)</f>
        <v>0</v>
      </c>
      <c r="AC145" s="593">
        <f t="shared" si="2494"/>
        <v>0</v>
      </c>
      <c r="AD145" s="600"/>
      <c r="AE145" s="475"/>
      <c r="AF145" s="396"/>
      <c r="AG145" s="450"/>
      <c r="AH145" s="450"/>
      <c r="AI145" s="450"/>
      <c r="AJ145" s="450"/>
      <c r="AK145" s="450"/>
      <c r="AL145" s="450"/>
      <c r="AM145" s="470"/>
      <c r="AN145" s="450"/>
      <c r="AO145" s="472"/>
      <c r="AP145" s="396"/>
      <c r="AQ145" s="394"/>
      <c r="AR145" s="394"/>
      <c r="AS145" s="394"/>
      <c r="AT145" s="394"/>
      <c r="AU145" s="394"/>
      <c r="AV145" s="394"/>
      <c r="AW145" s="394"/>
      <c r="AX145" s="394"/>
      <c r="AY145" s="394"/>
      <c r="AZ145" s="394"/>
      <c r="BA145" s="394"/>
      <c r="BB145" s="394"/>
      <c r="BC145" s="394"/>
      <c r="BD145" s="394"/>
      <c r="BE145" s="394"/>
      <c r="BF145" s="394"/>
      <c r="BG145" s="394"/>
      <c r="BH145" s="394"/>
      <c r="BI145" s="432"/>
      <c r="BJ145" s="378"/>
      <c r="BK145" s="396"/>
      <c r="BL145" s="394"/>
      <c r="BM145" s="394"/>
      <c r="BN145" s="394"/>
      <c r="BO145" s="394"/>
      <c r="BP145" s="394"/>
      <c r="BQ145" s="394"/>
      <c r="BR145" s="394"/>
      <c r="BS145" s="394"/>
      <c r="BT145" s="395"/>
      <c r="BU145" s="396"/>
      <c r="BV145" s="394"/>
      <c r="BW145" s="394"/>
      <c r="BX145" s="394"/>
      <c r="BY145" s="394"/>
      <c r="BZ145" s="394"/>
      <c r="CA145" s="394"/>
      <c r="CB145" s="394"/>
      <c r="CC145" s="394"/>
      <c r="CD145" s="395"/>
      <c r="CE145" s="392"/>
      <c r="CF145" s="396"/>
      <c r="CG145" s="394"/>
      <c r="CH145" s="394"/>
      <c r="CI145" s="394"/>
      <c r="CJ145" s="395"/>
      <c r="CK145" s="393"/>
      <c r="CL145" s="390"/>
      <c r="CM145" s="396"/>
      <c r="CN145" s="394"/>
      <c r="CO145" s="394"/>
      <c r="CP145" s="394"/>
      <c r="CQ145" s="394"/>
      <c r="CR145" s="394"/>
      <c r="CS145" s="394"/>
      <c r="CT145" s="394"/>
      <c r="CU145" s="394"/>
      <c r="CV145" s="395"/>
      <c r="CW145" s="378"/>
      <c r="CX145" s="378"/>
      <c r="CY145" s="396"/>
      <c r="CZ145" s="394"/>
      <c r="DA145" s="394"/>
      <c r="DB145" s="394"/>
      <c r="DC145" s="394"/>
      <c r="DD145" s="394"/>
      <c r="DE145" s="394"/>
      <c r="DF145" s="394"/>
      <c r="DG145" s="394"/>
      <c r="DH145" s="395"/>
      <c r="DI145" s="443"/>
      <c r="DJ145" s="443"/>
      <c r="DK145" s="399"/>
      <c r="DL145" s="399"/>
      <c r="DM145" s="399"/>
      <c r="DN145" s="399"/>
      <c r="DO145" s="399"/>
      <c r="DP145" s="399"/>
      <c r="DQ145" s="494"/>
      <c r="DR145" s="396"/>
      <c r="DS145" s="394"/>
      <c r="DT145" s="394"/>
      <c r="DU145" s="394"/>
      <c r="DV145" s="395"/>
      <c r="DW145" s="496"/>
      <c r="DX145" s="396"/>
      <c r="DY145" s="394"/>
      <c r="DZ145" s="394"/>
      <c r="EA145" s="394"/>
      <c r="EB145" s="395"/>
      <c r="EC145" s="496"/>
      <c r="ED145" s="499"/>
    </row>
    <row r="146" spans="2:134" ht="12.6" customHeight="1" x14ac:dyDescent="0.2">
      <c r="B146" s="579"/>
      <c r="C146" s="606"/>
      <c r="D146" s="606"/>
      <c r="E146" s="606"/>
      <c r="F146" s="601"/>
      <c r="G146" s="581"/>
      <c r="H146" s="602"/>
      <c r="I146" s="602"/>
      <c r="J146" s="603"/>
      <c r="K146" s="601"/>
      <c r="L146" s="584"/>
      <c r="M146" s="607"/>
      <c r="N146" s="584"/>
      <c r="O146" s="584"/>
      <c r="P146" s="584"/>
      <c r="Q146" s="587"/>
      <c r="R146" s="588"/>
      <c r="S146" s="584"/>
      <c r="T146" s="590"/>
      <c r="U146" s="587"/>
      <c r="V146" s="588"/>
      <c r="W146" s="584"/>
      <c r="X146" s="591" t="s">
        <v>157</v>
      </c>
      <c r="Y146" s="592" t="s">
        <v>152</v>
      </c>
      <c r="Z146" s="593">
        <f>VLOOKUP($X146,vstupy!$B$18:$F$31,MATCH($Y146,vstupy!$B$17:$F$17,0),0)</f>
        <v>0</v>
      </c>
      <c r="AA146" s="594" t="s">
        <v>158</v>
      </c>
      <c r="AB146" s="593">
        <f>VLOOKUP($AA146,vstupy!$B$34:$C$36,2,FALSE)</f>
        <v>0</v>
      </c>
      <c r="AC146" s="593">
        <f t="shared" si="2494"/>
        <v>0</v>
      </c>
      <c r="AD146" s="605"/>
      <c r="AE146" s="476"/>
      <c r="AF146" s="396"/>
      <c r="AG146" s="450"/>
      <c r="AH146" s="450"/>
      <c r="AI146" s="450"/>
      <c r="AJ146" s="450"/>
      <c r="AK146" s="450"/>
      <c r="AL146" s="450"/>
      <c r="AM146" s="452"/>
      <c r="AN146" s="450"/>
      <c r="AO146" s="472"/>
      <c r="AP146" s="396"/>
      <c r="AQ146" s="394"/>
      <c r="AR146" s="394"/>
      <c r="AS146" s="394"/>
      <c r="AT146" s="394"/>
      <c r="AU146" s="394"/>
      <c r="AV146" s="394"/>
      <c r="AW146" s="394"/>
      <c r="AX146" s="394"/>
      <c r="AY146" s="394"/>
      <c r="AZ146" s="394"/>
      <c r="BA146" s="394"/>
      <c r="BB146" s="394"/>
      <c r="BC146" s="394"/>
      <c r="BD146" s="394"/>
      <c r="BE146" s="394"/>
      <c r="BF146" s="394"/>
      <c r="BG146" s="394"/>
      <c r="BH146" s="394"/>
      <c r="BI146" s="432"/>
      <c r="BJ146" s="378"/>
      <c r="BK146" s="396"/>
      <c r="BL146" s="394"/>
      <c r="BM146" s="394"/>
      <c r="BN146" s="394"/>
      <c r="BO146" s="394"/>
      <c r="BP146" s="394"/>
      <c r="BQ146" s="394"/>
      <c r="BR146" s="394"/>
      <c r="BS146" s="394"/>
      <c r="BT146" s="395"/>
      <c r="BU146" s="396"/>
      <c r="BV146" s="394"/>
      <c r="BW146" s="394"/>
      <c r="BX146" s="394"/>
      <c r="BY146" s="394"/>
      <c r="BZ146" s="394"/>
      <c r="CA146" s="394"/>
      <c r="CB146" s="394"/>
      <c r="CC146" s="394"/>
      <c r="CD146" s="395"/>
      <c r="CE146" s="392"/>
      <c r="CF146" s="396"/>
      <c r="CG146" s="394"/>
      <c r="CH146" s="394"/>
      <c r="CI146" s="394"/>
      <c r="CJ146" s="395"/>
      <c r="CK146" s="393"/>
      <c r="CL146" s="391"/>
      <c r="CM146" s="396"/>
      <c r="CN146" s="394"/>
      <c r="CO146" s="394"/>
      <c r="CP146" s="394"/>
      <c r="CQ146" s="394"/>
      <c r="CR146" s="394"/>
      <c r="CS146" s="394"/>
      <c r="CT146" s="394"/>
      <c r="CU146" s="394"/>
      <c r="CV146" s="395"/>
      <c r="CW146" s="378"/>
      <c r="CX146" s="378"/>
      <c r="CY146" s="396"/>
      <c r="CZ146" s="394"/>
      <c r="DA146" s="394"/>
      <c r="DB146" s="394"/>
      <c r="DC146" s="394"/>
      <c r="DD146" s="394"/>
      <c r="DE146" s="394"/>
      <c r="DF146" s="394"/>
      <c r="DG146" s="394"/>
      <c r="DH146" s="395"/>
      <c r="DI146" s="443"/>
      <c r="DJ146" s="443"/>
      <c r="DK146" s="399"/>
      <c r="DL146" s="399"/>
      <c r="DM146" s="399"/>
      <c r="DN146" s="399"/>
      <c r="DO146" s="399"/>
      <c r="DP146" s="399"/>
      <c r="DQ146" s="494"/>
      <c r="DR146" s="396"/>
      <c r="DS146" s="394"/>
      <c r="DT146" s="394"/>
      <c r="DU146" s="394"/>
      <c r="DV146" s="395"/>
      <c r="DW146" s="496"/>
      <c r="DX146" s="396"/>
      <c r="DY146" s="394"/>
      <c r="DZ146" s="394"/>
      <c r="EA146" s="394"/>
      <c r="EB146" s="395"/>
      <c r="EC146" s="496"/>
      <c r="ED146" s="499"/>
    </row>
    <row r="147" spans="2:134" ht="12.6" customHeight="1" x14ac:dyDescent="0.2">
      <c r="B147" s="464">
        <f t="shared" ref="B147" si="2607">B144+1</f>
        <v>47</v>
      </c>
      <c r="C147" s="465"/>
      <c r="D147" s="465"/>
      <c r="E147" s="465"/>
      <c r="F147" s="405" t="s">
        <v>212</v>
      </c>
      <c r="G147" s="461"/>
      <c r="H147" s="386" t="str">
        <f t="shared" ref="H147" si="2608">IF($F147="3e)  Skoršia transpozícia  - zavedenie transpozície pred termínom ktorý určuje smernica EÚ. "," ","")</f>
        <v/>
      </c>
      <c r="I147" s="386" t="str">
        <f t="shared" ref="I147" si="2609">IF($F147="3e)  Skoršia transpozícia  - zavedenie transpozície pred termínom ktorý určuje smernica EÚ. ",$H147,"NA")</f>
        <v>NA</v>
      </c>
      <c r="J147" s="408">
        <f>IF(I147&gt;12,1,I147/12)</f>
        <v>1</v>
      </c>
      <c r="K147" s="405"/>
      <c r="L147" s="415"/>
      <c r="M147" s="462">
        <f>IF(L147="N",0,L147)</f>
        <v>0</v>
      </c>
      <c r="N147" s="415" t="s">
        <v>212</v>
      </c>
      <c r="O147" s="415"/>
      <c r="P147" s="415"/>
      <c r="Q147" s="420" t="s">
        <v>36</v>
      </c>
      <c r="R147" s="413">
        <f>VLOOKUP(Q147,vstupy!$B$3:$C$15,2,FALSE)</f>
        <v>0</v>
      </c>
      <c r="S147" s="415"/>
      <c r="T147" s="416"/>
      <c r="U147" s="420" t="s">
        <v>36</v>
      </c>
      <c r="V147" s="413">
        <f>VLOOKUP(U147,vstupy!$B$3:$C$15,2,FALSE)</f>
        <v>0</v>
      </c>
      <c r="W147" s="415"/>
      <c r="X147" s="194" t="s">
        <v>157</v>
      </c>
      <c r="Y147" s="208" t="s">
        <v>152</v>
      </c>
      <c r="Z147" s="205">
        <f>VLOOKUP($X147,vstupy!$B$18:$F$31,MATCH($Y147,vstupy!$B$17:$F$17,0),0)</f>
        <v>0</v>
      </c>
      <c r="AA147" s="133" t="s">
        <v>158</v>
      </c>
      <c r="AB147" s="205">
        <f>VLOOKUP($AA147,vstupy!$B$34:$C$36,2,FALSE)</f>
        <v>0</v>
      </c>
      <c r="AC147" s="205">
        <f t="shared" si="2494"/>
        <v>0</v>
      </c>
      <c r="AD147" s="453" t="s">
        <v>36</v>
      </c>
      <c r="AE147" s="474">
        <f>VLOOKUP(AD147,vstupy!$B$3:$C$15,2,FALSE)</f>
        <v>0</v>
      </c>
      <c r="AF147" s="473" t="str">
        <f>IFERROR(IF(M147=0,"N",O147/L147*J147),0)</f>
        <v>N</v>
      </c>
      <c r="AG147" s="450">
        <f>O147*J147</f>
        <v>0</v>
      </c>
      <c r="AH147" s="451">
        <f t="shared" ref="AH147" si="2610">P147*R147*J147</f>
        <v>0</v>
      </c>
      <c r="AI147" s="452">
        <f t="shared" ref="AI147" si="2611">IFERROR(AH147*M147,0)</f>
        <v>0</v>
      </c>
      <c r="AJ147" s="451" t="str">
        <f t="shared" si="1393"/>
        <v>N</v>
      </c>
      <c r="AK147" s="450">
        <f t="shared" ref="AK147" si="2612">S147*J147</f>
        <v>0</v>
      </c>
      <c r="AL147" s="450">
        <f>T147*V147*J147</f>
        <v>0</v>
      </c>
      <c r="AM147" s="466">
        <f t="shared" ref="AM147" si="2613">IFERROR(AL147*M147,0)</f>
        <v>0</v>
      </c>
      <c r="AN147" s="452">
        <f t="shared" ref="AN147" si="2614">IF(W147&gt;0,IF(AE147&gt;0,($G$5/160)*(W147/60)*AE147*J147,0),IF(AE147&gt;0,($G$5/160)*((AC147+AC148+AC149)/60)*AE147*J147,0))</f>
        <v>0</v>
      </c>
      <c r="AO147" s="472">
        <f>IFERROR(AN147*M147,0)</f>
        <v>0</v>
      </c>
      <c r="AP147" s="396">
        <f t="shared" ref="AP147" si="2615">IF($N147="In (zvyšuje náklady)",AF147,0)</f>
        <v>0</v>
      </c>
      <c r="AQ147" s="394">
        <f t="shared" ref="AQ147" si="2616">IF($N147="In (zvyšuje náklady)",AG147,0)</f>
        <v>0</v>
      </c>
      <c r="AR147" s="394">
        <f t="shared" ref="AR147" si="2617">IF($N147="In (zvyšuje náklady)",AH147,0)</f>
        <v>0</v>
      </c>
      <c r="AS147" s="394">
        <f t="shared" ref="AS147" si="2618">IF($N147="In (zvyšuje náklady)",AI147,0)</f>
        <v>0</v>
      </c>
      <c r="AT147" s="394">
        <f t="shared" ref="AT147" si="2619">IF($N147="In (zvyšuje náklady)",AJ147,0)</f>
        <v>0</v>
      </c>
      <c r="AU147" s="394">
        <f t="shared" ref="AU147" si="2620">IF($N147="In (zvyšuje náklady)",AK147,0)</f>
        <v>0</v>
      </c>
      <c r="AV147" s="394">
        <f t="shared" ref="AV147" si="2621">IF($N147="In (zvyšuje náklady)",AL147,0)</f>
        <v>0</v>
      </c>
      <c r="AW147" s="394">
        <f t="shared" ref="AW147" si="2622">IF($N147="In (zvyšuje náklady)",AM147,0)</f>
        <v>0</v>
      </c>
      <c r="AX147" s="394">
        <f t="shared" ref="AX147" si="2623">IF($N147="In (zvyšuje náklady)",AN147,0)</f>
        <v>0</v>
      </c>
      <c r="AY147" s="394">
        <f t="shared" ref="AY147" si="2624">IF($N147="In (zvyšuje náklady)",AO147,0)</f>
        <v>0</v>
      </c>
      <c r="AZ147" s="394" t="str">
        <f t="shared" ref="AZ147" si="2625">IF($N147="Out (znižuje náklady)",AF147,"0")</f>
        <v>0</v>
      </c>
      <c r="BA147" s="394" t="str">
        <f t="shared" ref="BA147" si="2626">IF($N147="Out (znižuje náklady)",AG147,"0")</f>
        <v>0</v>
      </c>
      <c r="BB147" s="394" t="str">
        <f t="shared" ref="BB147" si="2627">IF($N147="Out (znižuje náklady)",AH147,"0")</f>
        <v>0</v>
      </c>
      <c r="BC147" s="394" t="str">
        <f t="shared" ref="BC147" si="2628">IF($N147="Out (znižuje náklady)",AI147,"0")</f>
        <v>0</v>
      </c>
      <c r="BD147" s="394" t="str">
        <f t="shared" ref="BD147" si="2629">IF($N147="Out (znižuje náklady)",AJ147,"0")</f>
        <v>0</v>
      </c>
      <c r="BE147" s="394" t="str">
        <f t="shared" ref="BE147" si="2630">IF($N147="Out (znižuje náklady)",AK147,"0")</f>
        <v>0</v>
      </c>
      <c r="BF147" s="394" t="str">
        <f t="shared" ref="BF147" si="2631">IF($N147="Out (znižuje náklady)",AL147,"0")</f>
        <v>0</v>
      </c>
      <c r="BG147" s="394" t="str">
        <f t="shared" ref="BG147" si="2632">IF($N147="Out (znižuje náklady)",AM147,"0")</f>
        <v>0</v>
      </c>
      <c r="BH147" s="394" t="str">
        <f t="shared" ref="BH147" si="2633">IF($N147="Out (znižuje náklady)",AN147,"0")</f>
        <v>0</v>
      </c>
      <c r="BI147" s="432" t="str">
        <f t="shared" ref="BI147" si="2634">IF($N147="Out (znižuje náklady)",AO147,"0")</f>
        <v>0</v>
      </c>
      <c r="BJ147" s="378">
        <f>IF(F147=vstupy!$B$47,0,1)</f>
        <v>1</v>
      </c>
      <c r="BK147" s="396">
        <f t="shared" ref="BK147" si="2635">$BJ147*AP147</f>
        <v>0</v>
      </c>
      <c r="BL147" s="394">
        <f t="shared" ref="BL147" si="2636">$BJ147*AQ147</f>
        <v>0</v>
      </c>
      <c r="BM147" s="394">
        <f t="shared" ref="BM147" si="2637">$BJ147*AR147</f>
        <v>0</v>
      </c>
      <c r="BN147" s="394">
        <f t="shared" ref="BN147" si="2638">$BJ147*AS147</f>
        <v>0</v>
      </c>
      <c r="BO147" s="394">
        <f t="shared" ref="BO147" si="2639">$BJ147*AT147</f>
        <v>0</v>
      </c>
      <c r="BP147" s="394">
        <f t="shared" ref="BP147" si="2640">$BJ147*AU147</f>
        <v>0</v>
      </c>
      <c r="BQ147" s="394">
        <f t="shared" ref="BQ147" si="2641">$BJ147*AV147</f>
        <v>0</v>
      </c>
      <c r="BR147" s="394">
        <f t="shared" ref="BR147" si="2642">$BJ147*AW147</f>
        <v>0</v>
      </c>
      <c r="BS147" s="394">
        <f t="shared" ref="BS147" si="2643">$BJ147*AX147</f>
        <v>0</v>
      </c>
      <c r="BT147" s="395">
        <f t="shared" ref="BT147" si="2644">$BJ147*AY147</f>
        <v>0</v>
      </c>
      <c r="BU147" s="396">
        <f t="shared" ref="BU147" si="2645">$BJ147*AZ147</f>
        <v>0</v>
      </c>
      <c r="BV147" s="394">
        <f t="shared" ref="BV147" si="2646">$BJ147*BA147</f>
        <v>0</v>
      </c>
      <c r="BW147" s="394">
        <f t="shared" ref="BW147" si="2647">$BJ147*BB147</f>
        <v>0</v>
      </c>
      <c r="BX147" s="394">
        <f t="shared" ref="BX147" si="2648">$BJ147*BC147</f>
        <v>0</v>
      </c>
      <c r="BY147" s="394">
        <f t="shared" ref="BY147" si="2649">$BJ147*BD147</f>
        <v>0</v>
      </c>
      <c r="BZ147" s="394">
        <f t="shared" ref="BZ147" si="2650">$BJ147*BE147</f>
        <v>0</v>
      </c>
      <c r="CA147" s="394">
        <f t="shared" ref="CA147" si="2651">$BJ147*BF147</f>
        <v>0</v>
      </c>
      <c r="CB147" s="394">
        <f t="shared" ref="CB147" si="2652">$BJ147*BG147</f>
        <v>0</v>
      </c>
      <c r="CC147" s="394">
        <f t="shared" ref="CC147" si="2653">$BJ147*BH147</f>
        <v>0</v>
      </c>
      <c r="CD147" s="395">
        <f t="shared" ref="CD147" si="2654">$BJ147*BI147</f>
        <v>0</v>
      </c>
      <c r="CE147" s="392">
        <f>IF(N147="Nemení sa",1,0)</f>
        <v>0</v>
      </c>
      <c r="CF147" s="396">
        <f>AG147*$CE147</f>
        <v>0</v>
      </c>
      <c r="CG147" s="394">
        <f>AI147*$CE147</f>
        <v>0</v>
      </c>
      <c r="CH147" s="394">
        <f>AK147*$CE147</f>
        <v>0</v>
      </c>
      <c r="CI147" s="394">
        <f>AM147*$CE147</f>
        <v>0</v>
      </c>
      <c r="CJ147" s="395">
        <f>AO147*$CE147</f>
        <v>0</v>
      </c>
      <c r="CK147" s="393">
        <f t="shared" ref="CK147" si="2655">SUM(CF147:CJ149)</f>
        <v>0</v>
      </c>
      <c r="CL147" s="389">
        <f>IF(F147=vstupy!B$42,"1",0)</f>
        <v>0</v>
      </c>
      <c r="CM147" s="396">
        <f t="shared" ref="CM147:CV147" si="2656">IF($CL147="1",AP147,0)</f>
        <v>0</v>
      </c>
      <c r="CN147" s="394">
        <f t="shared" si="2656"/>
        <v>0</v>
      </c>
      <c r="CO147" s="394">
        <f t="shared" si="2656"/>
        <v>0</v>
      </c>
      <c r="CP147" s="394">
        <f t="shared" si="2656"/>
        <v>0</v>
      </c>
      <c r="CQ147" s="394">
        <f t="shared" si="2656"/>
        <v>0</v>
      </c>
      <c r="CR147" s="394">
        <f t="shared" si="2656"/>
        <v>0</v>
      </c>
      <c r="CS147" s="394">
        <f t="shared" si="2656"/>
        <v>0</v>
      </c>
      <c r="CT147" s="394">
        <f t="shared" si="2656"/>
        <v>0</v>
      </c>
      <c r="CU147" s="394">
        <f t="shared" si="2656"/>
        <v>0</v>
      </c>
      <c r="CV147" s="395">
        <f t="shared" si="2656"/>
        <v>0</v>
      </c>
      <c r="CW147" s="378">
        <f>CP147+CT147+CV147</f>
        <v>0</v>
      </c>
      <c r="CX147" s="378">
        <f t="shared" ref="CX147" si="2657">CN147+CR147</f>
        <v>0</v>
      </c>
      <c r="CY147" s="396">
        <f t="shared" ref="CY147:DH147" si="2658">IF($CL147="1",AZ147,0)</f>
        <v>0</v>
      </c>
      <c r="CZ147" s="394">
        <f t="shared" si="2658"/>
        <v>0</v>
      </c>
      <c r="DA147" s="394">
        <f t="shared" si="2658"/>
        <v>0</v>
      </c>
      <c r="DB147" s="394">
        <f t="shared" si="2658"/>
        <v>0</v>
      </c>
      <c r="DC147" s="394">
        <f t="shared" si="2658"/>
        <v>0</v>
      </c>
      <c r="DD147" s="394">
        <f t="shared" si="2658"/>
        <v>0</v>
      </c>
      <c r="DE147" s="394">
        <f t="shared" si="2658"/>
        <v>0</v>
      </c>
      <c r="DF147" s="394">
        <f t="shared" si="2658"/>
        <v>0</v>
      </c>
      <c r="DG147" s="394">
        <f t="shared" si="2658"/>
        <v>0</v>
      </c>
      <c r="DH147" s="395">
        <f t="shared" si="2658"/>
        <v>0</v>
      </c>
      <c r="DI147" s="443">
        <f>DB147+DF147+DH147</f>
        <v>0</v>
      </c>
      <c r="DJ147" s="443">
        <f t="shared" ref="DJ147" si="2659">CZ147+DD147</f>
        <v>0</v>
      </c>
      <c r="DK147" s="399">
        <f>IF(CE147=0,1,0)</f>
        <v>1</v>
      </c>
      <c r="DL147" s="399">
        <f>IFERROR(IF($AF147="N",AH147+AJ147+AL147+AN147,AF147+AH147+AJ147+AL147+AN147),0)*$DK147</f>
        <v>0</v>
      </c>
      <c r="DM147" s="399">
        <f>(AG147+AI147+AK147+AM147+AO147)*$DK147</f>
        <v>0</v>
      </c>
      <c r="DN147" s="399">
        <f>AS147+AW147+AY147-CW147</f>
        <v>0</v>
      </c>
      <c r="DO147" s="399">
        <f>BC147+BG147+BI147-DI147</f>
        <v>0</v>
      </c>
      <c r="DP147" s="399">
        <f>DN147+DO147</f>
        <v>0</v>
      </c>
      <c r="DQ147" s="494" t="str">
        <f>IF(OR(F147=vstupy!B$40,F147=vstupy!B$41,F147=vstupy!B$42,),"0","1")</f>
        <v>0</v>
      </c>
      <c r="DR147" s="396">
        <f>IF($DQ147="1",AQ147,"0")+CF147</f>
        <v>0</v>
      </c>
      <c r="DS147" s="394">
        <f>IF($DQ147="1",AS147,"0")+CG147</f>
        <v>0</v>
      </c>
      <c r="DT147" s="394">
        <f>IF($DQ147="1",AU147,"0")+CH147</f>
        <v>0</v>
      </c>
      <c r="DU147" s="394">
        <f>IF($DQ147="1",AW147,"0")+CI147</f>
        <v>0</v>
      </c>
      <c r="DV147" s="395">
        <f>IF($DQ147="1",AY147,"0")+CJ147</f>
        <v>0</v>
      </c>
      <c r="DW147" s="496">
        <f t="shared" ref="DW147" si="2660">SUM(DR147:DV149)</f>
        <v>0</v>
      </c>
      <c r="DX147" s="396" t="str">
        <f t="shared" ref="DX147" si="2661">IF($DQ147="1",BA147,"0")</f>
        <v>0</v>
      </c>
      <c r="DY147" s="394" t="str">
        <f t="shared" ref="DY147" si="2662">IF($DQ147="1",BC147,"0")</f>
        <v>0</v>
      </c>
      <c r="DZ147" s="394" t="str">
        <f t="shared" ref="DZ147" si="2663">IF($DQ147="1",BE147,"0")</f>
        <v>0</v>
      </c>
      <c r="EA147" s="394" t="str">
        <f>IF($DQ147="1",BG147,"0")</f>
        <v>0</v>
      </c>
      <c r="EB147" s="395" t="str">
        <f>IF($DQ147="1",BI147,"0")</f>
        <v>0</v>
      </c>
      <c r="EC147" s="496">
        <f t="shared" ref="EC147" si="2664">SUM(DX147:EB149)</f>
        <v>0</v>
      </c>
      <c r="ED147" s="499">
        <f>EC147+DW147</f>
        <v>0</v>
      </c>
    </row>
    <row r="148" spans="2:134" ht="12.6" customHeight="1" x14ac:dyDescent="0.2">
      <c r="B148" s="464"/>
      <c r="C148" s="465"/>
      <c r="D148" s="465"/>
      <c r="E148" s="465"/>
      <c r="F148" s="406"/>
      <c r="G148" s="461"/>
      <c r="H148" s="387"/>
      <c r="I148" s="387"/>
      <c r="J148" s="409"/>
      <c r="K148" s="406"/>
      <c r="L148" s="415"/>
      <c r="M148" s="462"/>
      <c r="N148" s="415"/>
      <c r="O148" s="415"/>
      <c r="P148" s="415"/>
      <c r="Q148" s="420"/>
      <c r="R148" s="413"/>
      <c r="S148" s="415"/>
      <c r="T148" s="416"/>
      <c r="U148" s="420"/>
      <c r="V148" s="413"/>
      <c r="W148" s="415"/>
      <c r="X148" s="194" t="s">
        <v>157</v>
      </c>
      <c r="Y148" s="208" t="s">
        <v>152</v>
      </c>
      <c r="Z148" s="205">
        <f>VLOOKUP($X148,vstupy!$B$18:$F$31,MATCH($Y148,vstupy!$B$17:$F$17,0),0)</f>
        <v>0</v>
      </c>
      <c r="AA148" s="133" t="s">
        <v>158</v>
      </c>
      <c r="AB148" s="205">
        <f>VLOOKUP($AA148,vstupy!$B$34:$C$36,2,FALSE)</f>
        <v>0</v>
      </c>
      <c r="AC148" s="205">
        <f t="shared" si="2494"/>
        <v>0</v>
      </c>
      <c r="AD148" s="454"/>
      <c r="AE148" s="475"/>
      <c r="AF148" s="396"/>
      <c r="AG148" s="450"/>
      <c r="AH148" s="450"/>
      <c r="AI148" s="450"/>
      <c r="AJ148" s="450"/>
      <c r="AK148" s="450"/>
      <c r="AL148" s="450"/>
      <c r="AM148" s="470"/>
      <c r="AN148" s="450"/>
      <c r="AO148" s="472"/>
      <c r="AP148" s="396"/>
      <c r="AQ148" s="394"/>
      <c r="AR148" s="394"/>
      <c r="AS148" s="394"/>
      <c r="AT148" s="394"/>
      <c r="AU148" s="394"/>
      <c r="AV148" s="394"/>
      <c r="AW148" s="394"/>
      <c r="AX148" s="394"/>
      <c r="AY148" s="394"/>
      <c r="AZ148" s="394"/>
      <c r="BA148" s="394"/>
      <c r="BB148" s="394"/>
      <c r="BC148" s="394"/>
      <c r="BD148" s="394"/>
      <c r="BE148" s="394"/>
      <c r="BF148" s="394"/>
      <c r="BG148" s="394"/>
      <c r="BH148" s="394"/>
      <c r="BI148" s="432"/>
      <c r="BJ148" s="378"/>
      <c r="BK148" s="396"/>
      <c r="BL148" s="394"/>
      <c r="BM148" s="394"/>
      <c r="BN148" s="394"/>
      <c r="BO148" s="394"/>
      <c r="BP148" s="394"/>
      <c r="BQ148" s="394"/>
      <c r="BR148" s="394"/>
      <c r="BS148" s="394"/>
      <c r="BT148" s="395"/>
      <c r="BU148" s="396"/>
      <c r="BV148" s="394"/>
      <c r="BW148" s="394"/>
      <c r="BX148" s="394"/>
      <c r="BY148" s="394"/>
      <c r="BZ148" s="394"/>
      <c r="CA148" s="394"/>
      <c r="CB148" s="394"/>
      <c r="CC148" s="394"/>
      <c r="CD148" s="395"/>
      <c r="CE148" s="392"/>
      <c r="CF148" s="396"/>
      <c r="CG148" s="394"/>
      <c r="CH148" s="394"/>
      <c r="CI148" s="394"/>
      <c r="CJ148" s="395"/>
      <c r="CK148" s="393"/>
      <c r="CL148" s="390"/>
      <c r="CM148" s="396"/>
      <c r="CN148" s="394"/>
      <c r="CO148" s="394"/>
      <c r="CP148" s="394"/>
      <c r="CQ148" s="394"/>
      <c r="CR148" s="394"/>
      <c r="CS148" s="394"/>
      <c r="CT148" s="394"/>
      <c r="CU148" s="394"/>
      <c r="CV148" s="395"/>
      <c r="CW148" s="378"/>
      <c r="CX148" s="378"/>
      <c r="CY148" s="396"/>
      <c r="CZ148" s="394"/>
      <c r="DA148" s="394"/>
      <c r="DB148" s="394"/>
      <c r="DC148" s="394"/>
      <c r="DD148" s="394"/>
      <c r="DE148" s="394"/>
      <c r="DF148" s="394"/>
      <c r="DG148" s="394"/>
      <c r="DH148" s="395"/>
      <c r="DI148" s="443"/>
      <c r="DJ148" s="443"/>
      <c r="DK148" s="399"/>
      <c r="DL148" s="399"/>
      <c r="DM148" s="399"/>
      <c r="DN148" s="399"/>
      <c r="DO148" s="399"/>
      <c r="DP148" s="399"/>
      <c r="DQ148" s="494"/>
      <c r="DR148" s="396"/>
      <c r="DS148" s="394"/>
      <c r="DT148" s="394"/>
      <c r="DU148" s="394"/>
      <c r="DV148" s="395"/>
      <c r="DW148" s="496"/>
      <c r="DX148" s="396"/>
      <c r="DY148" s="394"/>
      <c r="DZ148" s="394"/>
      <c r="EA148" s="394"/>
      <c r="EB148" s="395"/>
      <c r="EC148" s="496"/>
      <c r="ED148" s="499"/>
    </row>
    <row r="149" spans="2:134" ht="12.6" customHeight="1" x14ac:dyDescent="0.2">
      <c r="B149" s="464"/>
      <c r="C149" s="465"/>
      <c r="D149" s="465"/>
      <c r="E149" s="465"/>
      <c r="F149" s="407"/>
      <c r="G149" s="461"/>
      <c r="H149" s="388"/>
      <c r="I149" s="388"/>
      <c r="J149" s="410"/>
      <c r="K149" s="407"/>
      <c r="L149" s="415"/>
      <c r="M149" s="462"/>
      <c r="N149" s="415"/>
      <c r="O149" s="415"/>
      <c r="P149" s="415"/>
      <c r="Q149" s="420"/>
      <c r="R149" s="413"/>
      <c r="S149" s="415"/>
      <c r="T149" s="416"/>
      <c r="U149" s="420"/>
      <c r="V149" s="413"/>
      <c r="W149" s="415"/>
      <c r="X149" s="194" t="s">
        <v>157</v>
      </c>
      <c r="Y149" s="208" t="s">
        <v>152</v>
      </c>
      <c r="Z149" s="205">
        <f>VLOOKUP($X149,vstupy!$B$18:$F$31,MATCH($Y149,vstupy!$B$17:$F$17,0),0)</f>
        <v>0</v>
      </c>
      <c r="AA149" s="133" t="s">
        <v>158</v>
      </c>
      <c r="AB149" s="205">
        <f>VLOOKUP($AA149,vstupy!$B$34:$C$36,2,FALSE)</f>
        <v>0</v>
      </c>
      <c r="AC149" s="205">
        <f t="shared" si="2494"/>
        <v>0</v>
      </c>
      <c r="AD149" s="455"/>
      <c r="AE149" s="476"/>
      <c r="AF149" s="396"/>
      <c r="AG149" s="450"/>
      <c r="AH149" s="450"/>
      <c r="AI149" s="450"/>
      <c r="AJ149" s="450"/>
      <c r="AK149" s="450"/>
      <c r="AL149" s="450"/>
      <c r="AM149" s="452"/>
      <c r="AN149" s="450"/>
      <c r="AO149" s="472"/>
      <c r="AP149" s="396"/>
      <c r="AQ149" s="394"/>
      <c r="AR149" s="394"/>
      <c r="AS149" s="394"/>
      <c r="AT149" s="394"/>
      <c r="AU149" s="394"/>
      <c r="AV149" s="394"/>
      <c r="AW149" s="394"/>
      <c r="AX149" s="394"/>
      <c r="AY149" s="394"/>
      <c r="AZ149" s="394"/>
      <c r="BA149" s="394"/>
      <c r="BB149" s="394"/>
      <c r="BC149" s="394"/>
      <c r="BD149" s="394"/>
      <c r="BE149" s="394"/>
      <c r="BF149" s="394"/>
      <c r="BG149" s="394"/>
      <c r="BH149" s="394"/>
      <c r="BI149" s="432"/>
      <c r="BJ149" s="378"/>
      <c r="BK149" s="396"/>
      <c r="BL149" s="394"/>
      <c r="BM149" s="394"/>
      <c r="BN149" s="394"/>
      <c r="BO149" s="394"/>
      <c r="BP149" s="394"/>
      <c r="BQ149" s="394"/>
      <c r="BR149" s="394"/>
      <c r="BS149" s="394"/>
      <c r="BT149" s="395"/>
      <c r="BU149" s="396"/>
      <c r="BV149" s="394"/>
      <c r="BW149" s="394"/>
      <c r="BX149" s="394"/>
      <c r="BY149" s="394"/>
      <c r="BZ149" s="394"/>
      <c r="CA149" s="394"/>
      <c r="CB149" s="394"/>
      <c r="CC149" s="394"/>
      <c r="CD149" s="395"/>
      <c r="CE149" s="392"/>
      <c r="CF149" s="396"/>
      <c r="CG149" s="394"/>
      <c r="CH149" s="394"/>
      <c r="CI149" s="394"/>
      <c r="CJ149" s="395"/>
      <c r="CK149" s="393"/>
      <c r="CL149" s="391"/>
      <c r="CM149" s="396"/>
      <c r="CN149" s="394"/>
      <c r="CO149" s="394"/>
      <c r="CP149" s="394"/>
      <c r="CQ149" s="394"/>
      <c r="CR149" s="394"/>
      <c r="CS149" s="394"/>
      <c r="CT149" s="394"/>
      <c r="CU149" s="394"/>
      <c r="CV149" s="395"/>
      <c r="CW149" s="378"/>
      <c r="CX149" s="378"/>
      <c r="CY149" s="396"/>
      <c r="CZ149" s="394"/>
      <c r="DA149" s="394"/>
      <c r="DB149" s="394"/>
      <c r="DC149" s="394"/>
      <c r="DD149" s="394"/>
      <c r="DE149" s="394"/>
      <c r="DF149" s="394"/>
      <c r="DG149" s="394"/>
      <c r="DH149" s="395"/>
      <c r="DI149" s="443"/>
      <c r="DJ149" s="443"/>
      <c r="DK149" s="399"/>
      <c r="DL149" s="399"/>
      <c r="DM149" s="399"/>
      <c r="DN149" s="399"/>
      <c r="DO149" s="399"/>
      <c r="DP149" s="399"/>
      <c r="DQ149" s="494"/>
      <c r="DR149" s="396"/>
      <c r="DS149" s="394"/>
      <c r="DT149" s="394"/>
      <c r="DU149" s="394"/>
      <c r="DV149" s="395"/>
      <c r="DW149" s="496"/>
      <c r="DX149" s="396"/>
      <c r="DY149" s="394"/>
      <c r="DZ149" s="394"/>
      <c r="EA149" s="394"/>
      <c r="EB149" s="395"/>
      <c r="EC149" s="496"/>
      <c r="ED149" s="499"/>
    </row>
    <row r="150" spans="2:134" ht="12.6" customHeight="1" x14ac:dyDescent="0.2">
      <c r="B150" s="579">
        <f t="shared" ref="B150" si="2665">B147+1</f>
        <v>48</v>
      </c>
      <c r="C150" s="606"/>
      <c r="D150" s="606"/>
      <c r="E150" s="606"/>
      <c r="F150" s="580" t="s">
        <v>212</v>
      </c>
      <c r="G150" s="581"/>
      <c r="H150" s="582" t="str">
        <f t="shared" ref="H150" si="2666">IF($F150="3e)  Skoršia transpozícia  - zavedenie transpozície pred termínom ktorý určuje smernica EÚ. "," ","")</f>
        <v/>
      </c>
      <c r="I150" s="582" t="str">
        <f t="shared" ref="I150" si="2667">IF($F150="3e)  Skoršia transpozícia  - zavedenie transpozície pred termínom ktorý určuje smernica EÚ. ",$H150,"NA")</f>
        <v>NA</v>
      </c>
      <c r="J150" s="583">
        <f>IF(I150&gt;12,1,I150/12)</f>
        <v>1</v>
      </c>
      <c r="K150" s="580"/>
      <c r="L150" s="584"/>
      <c r="M150" s="607">
        <f>IF(L150="N",0,L150)</f>
        <v>0</v>
      </c>
      <c r="N150" s="584" t="s">
        <v>212</v>
      </c>
      <c r="O150" s="584"/>
      <c r="P150" s="584"/>
      <c r="Q150" s="587" t="s">
        <v>36</v>
      </c>
      <c r="R150" s="588">
        <f>VLOOKUP(Q150,vstupy!$B$3:$C$15,2,FALSE)</f>
        <v>0</v>
      </c>
      <c r="S150" s="584"/>
      <c r="T150" s="590"/>
      <c r="U150" s="587" t="s">
        <v>36</v>
      </c>
      <c r="V150" s="588">
        <f>VLOOKUP(U150,vstupy!$B$3:$C$15,2,FALSE)</f>
        <v>0</v>
      </c>
      <c r="W150" s="584"/>
      <c r="X150" s="591" t="s">
        <v>157</v>
      </c>
      <c r="Y150" s="592" t="s">
        <v>152</v>
      </c>
      <c r="Z150" s="593">
        <f>VLOOKUP($X150,vstupy!$B$18:$F$31,MATCH($Y150,vstupy!$B$17:$F$17,0),0)</f>
        <v>0</v>
      </c>
      <c r="AA150" s="594" t="s">
        <v>158</v>
      </c>
      <c r="AB150" s="593">
        <f>VLOOKUP($AA150,vstupy!$B$34:$C$36,2,FALSE)</f>
        <v>0</v>
      </c>
      <c r="AC150" s="593">
        <f t="shared" si="2494"/>
        <v>0</v>
      </c>
      <c r="AD150" s="595" t="s">
        <v>36</v>
      </c>
      <c r="AE150" s="474">
        <f>VLOOKUP(AD150,vstupy!$B$3:$C$15,2,FALSE)</f>
        <v>0</v>
      </c>
      <c r="AF150" s="473" t="str">
        <f>IFERROR(IF(M150=0,"N",O150/L150*J150),0)</f>
        <v>N</v>
      </c>
      <c r="AG150" s="450">
        <f>O150*J150</f>
        <v>0</v>
      </c>
      <c r="AH150" s="451">
        <f t="shared" ref="AH150" si="2668">P150*R150*J150</f>
        <v>0</v>
      </c>
      <c r="AI150" s="452">
        <f t="shared" ref="AI150" si="2669">IFERROR(AH150*M150,0)</f>
        <v>0</v>
      </c>
      <c r="AJ150" s="451" t="str">
        <f t="shared" ref="AJ150:AJ156" si="2670">IFERROR(IF(M150=0,"N",S150/L150*J150),0)</f>
        <v>N</v>
      </c>
      <c r="AK150" s="450">
        <f t="shared" ref="AK150" si="2671">S150*J150</f>
        <v>0</v>
      </c>
      <c r="AL150" s="450">
        <f>T150*V150*J150</f>
        <v>0</v>
      </c>
      <c r="AM150" s="466">
        <f t="shared" ref="AM150" si="2672">IFERROR(AL150*M150,0)</f>
        <v>0</v>
      </c>
      <c r="AN150" s="452">
        <f t="shared" ref="AN150" si="2673">IF(W150&gt;0,IF(AE150&gt;0,($G$5/160)*(W150/60)*AE150*J150,0),IF(AE150&gt;0,($G$5/160)*((AC150+AC151+AC152)/60)*AE150*J150,0))</f>
        <v>0</v>
      </c>
      <c r="AO150" s="472">
        <f>IFERROR(AN150*M150,0)</f>
        <v>0</v>
      </c>
      <c r="AP150" s="396">
        <f t="shared" ref="AP150" si="2674">IF($N150="In (zvyšuje náklady)",AF150,0)</f>
        <v>0</v>
      </c>
      <c r="AQ150" s="394">
        <f t="shared" ref="AQ150" si="2675">IF($N150="In (zvyšuje náklady)",AG150,0)</f>
        <v>0</v>
      </c>
      <c r="AR150" s="394">
        <f t="shared" ref="AR150" si="2676">IF($N150="In (zvyšuje náklady)",AH150,0)</f>
        <v>0</v>
      </c>
      <c r="AS150" s="394">
        <f t="shared" ref="AS150" si="2677">IF($N150="In (zvyšuje náklady)",AI150,0)</f>
        <v>0</v>
      </c>
      <c r="AT150" s="394">
        <f t="shared" ref="AT150" si="2678">IF($N150="In (zvyšuje náklady)",AJ150,0)</f>
        <v>0</v>
      </c>
      <c r="AU150" s="394">
        <f t="shared" ref="AU150" si="2679">IF($N150="In (zvyšuje náklady)",AK150,0)</f>
        <v>0</v>
      </c>
      <c r="AV150" s="394">
        <f t="shared" ref="AV150" si="2680">IF($N150="In (zvyšuje náklady)",AL150,0)</f>
        <v>0</v>
      </c>
      <c r="AW150" s="394">
        <f t="shared" ref="AW150" si="2681">IF($N150="In (zvyšuje náklady)",AM150,0)</f>
        <v>0</v>
      </c>
      <c r="AX150" s="394">
        <f t="shared" ref="AX150" si="2682">IF($N150="In (zvyšuje náklady)",AN150,0)</f>
        <v>0</v>
      </c>
      <c r="AY150" s="394">
        <f t="shared" ref="AY150" si="2683">IF($N150="In (zvyšuje náklady)",AO150,0)</f>
        <v>0</v>
      </c>
      <c r="AZ150" s="394" t="str">
        <f t="shared" ref="AZ150" si="2684">IF($N150="Out (znižuje náklady)",AF150,"0")</f>
        <v>0</v>
      </c>
      <c r="BA150" s="394" t="str">
        <f t="shared" ref="BA150" si="2685">IF($N150="Out (znižuje náklady)",AG150,"0")</f>
        <v>0</v>
      </c>
      <c r="BB150" s="394" t="str">
        <f t="shared" ref="BB150" si="2686">IF($N150="Out (znižuje náklady)",AH150,"0")</f>
        <v>0</v>
      </c>
      <c r="BC150" s="394" t="str">
        <f t="shared" ref="BC150" si="2687">IF($N150="Out (znižuje náklady)",AI150,"0")</f>
        <v>0</v>
      </c>
      <c r="BD150" s="394" t="str">
        <f t="shared" ref="BD150" si="2688">IF($N150="Out (znižuje náklady)",AJ150,"0")</f>
        <v>0</v>
      </c>
      <c r="BE150" s="394" t="str">
        <f t="shared" ref="BE150" si="2689">IF($N150="Out (znižuje náklady)",AK150,"0")</f>
        <v>0</v>
      </c>
      <c r="BF150" s="394" t="str">
        <f t="shared" ref="BF150" si="2690">IF($N150="Out (znižuje náklady)",AL150,"0")</f>
        <v>0</v>
      </c>
      <c r="BG150" s="394" t="str">
        <f t="shared" ref="BG150" si="2691">IF($N150="Out (znižuje náklady)",AM150,"0")</f>
        <v>0</v>
      </c>
      <c r="BH150" s="394" t="str">
        <f t="shared" ref="BH150" si="2692">IF($N150="Out (znižuje náklady)",AN150,"0")</f>
        <v>0</v>
      </c>
      <c r="BI150" s="432" t="str">
        <f t="shared" ref="BI150" si="2693">IF($N150="Out (znižuje náklady)",AO150,"0")</f>
        <v>0</v>
      </c>
      <c r="BJ150" s="378">
        <f>IF(F150=vstupy!$B$47,0,1)</f>
        <v>1</v>
      </c>
      <c r="BK150" s="396">
        <f t="shared" ref="BK150" si="2694">$BJ150*AP150</f>
        <v>0</v>
      </c>
      <c r="BL150" s="394">
        <f t="shared" ref="BL150" si="2695">$BJ150*AQ150</f>
        <v>0</v>
      </c>
      <c r="BM150" s="394">
        <f t="shared" ref="BM150" si="2696">$BJ150*AR150</f>
        <v>0</v>
      </c>
      <c r="BN150" s="394">
        <f t="shared" ref="BN150" si="2697">$BJ150*AS150</f>
        <v>0</v>
      </c>
      <c r="BO150" s="394">
        <f t="shared" ref="BO150" si="2698">$BJ150*AT150</f>
        <v>0</v>
      </c>
      <c r="BP150" s="394">
        <f t="shared" ref="BP150" si="2699">$BJ150*AU150</f>
        <v>0</v>
      </c>
      <c r="BQ150" s="394">
        <f t="shared" ref="BQ150" si="2700">$BJ150*AV150</f>
        <v>0</v>
      </c>
      <c r="BR150" s="394">
        <f t="shared" ref="BR150" si="2701">$BJ150*AW150</f>
        <v>0</v>
      </c>
      <c r="BS150" s="394">
        <f t="shared" ref="BS150" si="2702">$BJ150*AX150</f>
        <v>0</v>
      </c>
      <c r="BT150" s="395">
        <f t="shared" ref="BT150" si="2703">$BJ150*AY150</f>
        <v>0</v>
      </c>
      <c r="BU150" s="396">
        <f t="shared" ref="BU150" si="2704">$BJ150*AZ150</f>
        <v>0</v>
      </c>
      <c r="BV150" s="394">
        <f t="shared" ref="BV150" si="2705">$BJ150*BA150</f>
        <v>0</v>
      </c>
      <c r="BW150" s="394">
        <f t="shared" ref="BW150" si="2706">$BJ150*BB150</f>
        <v>0</v>
      </c>
      <c r="BX150" s="394">
        <f t="shared" ref="BX150" si="2707">$BJ150*BC150</f>
        <v>0</v>
      </c>
      <c r="BY150" s="394">
        <f t="shared" ref="BY150" si="2708">$BJ150*BD150</f>
        <v>0</v>
      </c>
      <c r="BZ150" s="394">
        <f t="shared" ref="BZ150" si="2709">$BJ150*BE150</f>
        <v>0</v>
      </c>
      <c r="CA150" s="394">
        <f t="shared" ref="CA150" si="2710">$BJ150*BF150</f>
        <v>0</v>
      </c>
      <c r="CB150" s="394">
        <f t="shared" ref="CB150" si="2711">$BJ150*BG150</f>
        <v>0</v>
      </c>
      <c r="CC150" s="394">
        <f t="shared" ref="CC150" si="2712">$BJ150*BH150</f>
        <v>0</v>
      </c>
      <c r="CD150" s="395">
        <f t="shared" ref="CD150" si="2713">$BJ150*BI150</f>
        <v>0</v>
      </c>
      <c r="CE150" s="392">
        <f>IF(N150="Nemení sa",1,0)</f>
        <v>0</v>
      </c>
      <c r="CF150" s="396">
        <f>AG150*$CE150</f>
        <v>0</v>
      </c>
      <c r="CG150" s="394">
        <f>AI150*$CE150</f>
        <v>0</v>
      </c>
      <c r="CH150" s="394">
        <f>AK150*$CE150</f>
        <v>0</v>
      </c>
      <c r="CI150" s="394">
        <f>AM150*$CE150</f>
        <v>0</v>
      </c>
      <c r="CJ150" s="395">
        <f>AO150*$CE150</f>
        <v>0</v>
      </c>
      <c r="CK150" s="393">
        <f t="shared" ref="CK150" si="2714">SUM(CF150:CJ152)</f>
        <v>0</v>
      </c>
      <c r="CL150" s="389">
        <f>IF(F150=vstupy!B$42,"1",0)</f>
        <v>0</v>
      </c>
      <c r="CM150" s="396">
        <f t="shared" ref="CM150:CV150" si="2715">IF($CL150="1",AP150,0)</f>
        <v>0</v>
      </c>
      <c r="CN150" s="394">
        <f t="shared" si="2715"/>
        <v>0</v>
      </c>
      <c r="CO150" s="394">
        <f t="shared" si="2715"/>
        <v>0</v>
      </c>
      <c r="CP150" s="394">
        <f t="shared" si="2715"/>
        <v>0</v>
      </c>
      <c r="CQ150" s="394">
        <f t="shared" si="2715"/>
        <v>0</v>
      </c>
      <c r="CR150" s="394">
        <f t="shared" si="2715"/>
        <v>0</v>
      </c>
      <c r="CS150" s="394">
        <f t="shared" si="2715"/>
        <v>0</v>
      </c>
      <c r="CT150" s="394">
        <f t="shared" si="2715"/>
        <v>0</v>
      </c>
      <c r="CU150" s="394">
        <f t="shared" si="2715"/>
        <v>0</v>
      </c>
      <c r="CV150" s="395">
        <f t="shared" si="2715"/>
        <v>0</v>
      </c>
      <c r="CW150" s="378">
        <f>CP150+CT150+CV150</f>
        <v>0</v>
      </c>
      <c r="CX150" s="378">
        <f t="shared" ref="CX150" si="2716">CN150+CR150</f>
        <v>0</v>
      </c>
      <c r="CY150" s="396">
        <f t="shared" ref="CY150:DH150" si="2717">IF($CL150="1",AZ150,0)</f>
        <v>0</v>
      </c>
      <c r="CZ150" s="394">
        <f t="shared" si="2717"/>
        <v>0</v>
      </c>
      <c r="DA150" s="394">
        <f t="shared" si="2717"/>
        <v>0</v>
      </c>
      <c r="DB150" s="394">
        <f t="shared" si="2717"/>
        <v>0</v>
      </c>
      <c r="DC150" s="394">
        <f t="shared" si="2717"/>
        <v>0</v>
      </c>
      <c r="DD150" s="394">
        <f t="shared" si="2717"/>
        <v>0</v>
      </c>
      <c r="DE150" s="394">
        <f t="shared" si="2717"/>
        <v>0</v>
      </c>
      <c r="DF150" s="394">
        <f t="shared" si="2717"/>
        <v>0</v>
      </c>
      <c r="DG150" s="394">
        <f t="shared" si="2717"/>
        <v>0</v>
      </c>
      <c r="DH150" s="395">
        <f t="shared" si="2717"/>
        <v>0</v>
      </c>
      <c r="DI150" s="443">
        <f>DB150+DF150+DH150</f>
        <v>0</v>
      </c>
      <c r="DJ150" s="443">
        <f t="shared" ref="DJ150" si="2718">CZ150+DD150</f>
        <v>0</v>
      </c>
      <c r="DK150" s="399">
        <f>IF(CE150=0,1,0)</f>
        <v>1</v>
      </c>
      <c r="DL150" s="399">
        <f>IFERROR(IF($AF150="N",AH150+AJ150+AL150+AN150,AF150+AH150+AJ150+AL150+AN150),0)*$DK150</f>
        <v>0</v>
      </c>
      <c r="DM150" s="399">
        <f>(AG150+AI150+AK150+AM150+AO150)*$DK150</f>
        <v>0</v>
      </c>
      <c r="DN150" s="399">
        <f>AS150+AW150+AY150-CW150</f>
        <v>0</v>
      </c>
      <c r="DO150" s="399">
        <f>BC150+BG150+BI150-DI150</f>
        <v>0</v>
      </c>
      <c r="DP150" s="399">
        <f>DN150+DO150</f>
        <v>0</v>
      </c>
      <c r="DQ150" s="494" t="str">
        <f>IF(OR(F150=vstupy!B$40,F150=vstupy!B$41,F150=vstupy!B$42,),"0","1")</f>
        <v>0</v>
      </c>
      <c r="DR150" s="396">
        <f>IF($DQ150="1",AQ150,"0")+CF150</f>
        <v>0</v>
      </c>
      <c r="DS150" s="394">
        <f>IF($DQ150="1",AS150,"0")+CG150</f>
        <v>0</v>
      </c>
      <c r="DT150" s="394">
        <f>IF($DQ150="1",AU150,"0")+CH150</f>
        <v>0</v>
      </c>
      <c r="DU150" s="394">
        <f>IF($DQ150="1",AW150,"0")+CI150</f>
        <v>0</v>
      </c>
      <c r="DV150" s="395">
        <f>IF($DQ150="1",AY150,"0")+CJ150</f>
        <v>0</v>
      </c>
      <c r="DW150" s="496">
        <f t="shared" ref="DW150" si="2719">SUM(DR150:DV152)</f>
        <v>0</v>
      </c>
      <c r="DX150" s="396" t="str">
        <f t="shared" ref="DX150" si="2720">IF($DQ150="1",BA150,"0")</f>
        <v>0</v>
      </c>
      <c r="DY150" s="394" t="str">
        <f t="shared" ref="DY150" si="2721">IF($DQ150="1",BC150,"0")</f>
        <v>0</v>
      </c>
      <c r="DZ150" s="394" t="str">
        <f t="shared" ref="DZ150" si="2722">IF($DQ150="1",BE150,"0")</f>
        <v>0</v>
      </c>
      <c r="EA150" s="394" t="str">
        <f>IF($DQ150="1",BG150,"0")</f>
        <v>0</v>
      </c>
      <c r="EB150" s="395" t="str">
        <f>IF($DQ150="1",BI150,"0")</f>
        <v>0</v>
      </c>
      <c r="EC150" s="496">
        <f t="shared" ref="EC150" si="2723">SUM(DX150:EB152)</f>
        <v>0</v>
      </c>
      <c r="ED150" s="499">
        <f>EC150+DW150</f>
        <v>0</v>
      </c>
    </row>
    <row r="151" spans="2:134" ht="12.6" customHeight="1" x14ac:dyDescent="0.2">
      <c r="B151" s="579"/>
      <c r="C151" s="606"/>
      <c r="D151" s="606"/>
      <c r="E151" s="606"/>
      <c r="F151" s="596"/>
      <c r="G151" s="581"/>
      <c r="H151" s="597"/>
      <c r="I151" s="597"/>
      <c r="J151" s="598"/>
      <c r="K151" s="596"/>
      <c r="L151" s="584"/>
      <c r="M151" s="607"/>
      <c r="N151" s="584"/>
      <c r="O151" s="584"/>
      <c r="P151" s="584"/>
      <c r="Q151" s="587"/>
      <c r="R151" s="588"/>
      <c r="S151" s="584"/>
      <c r="T151" s="590"/>
      <c r="U151" s="587"/>
      <c r="V151" s="588"/>
      <c r="W151" s="584"/>
      <c r="X151" s="591" t="s">
        <v>157</v>
      </c>
      <c r="Y151" s="592" t="s">
        <v>152</v>
      </c>
      <c r="Z151" s="593">
        <f>VLOOKUP($X151,vstupy!$B$18:$F$31,MATCH($Y151,vstupy!$B$17:$F$17,0),0)</f>
        <v>0</v>
      </c>
      <c r="AA151" s="594" t="s">
        <v>158</v>
      </c>
      <c r="AB151" s="593">
        <f>VLOOKUP($AA151,vstupy!$B$34:$C$36,2,FALSE)</f>
        <v>0</v>
      </c>
      <c r="AC151" s="593">
        <f t="shared" si="2494"/>
        <v>0</v>
      </c>
      <c r="AD151" s="600"/>
      <c r="AE151" s="475"/>
      <c r="AF151" s="396"/>
      <c r="AG151" s="450"/>
      <c r="AH151" s="450"/>
      <c r="AI151" s="450"/>
      <c r="AJ151" s="450"/>
      <c r="AK151" s="450"/>
      <c r="AL151" s="450"/>
      <c r="AM151" s="470"/>
      <c r="AN151" s="450"/>
      <c r="AO151" s="472"/>
      <c r="AP151" s="396"/>
      <c r="AQ151" s="394"/>
      <c r="AR151" s="394"/>
      <c r="AS151" s="394"/>
      <c r="AT151" s="394"/>
      <c r="AU151" s="394"/>
      <c r="AV151" s="394"/>
      <c r="AW151" s="394"/>
      <c r="AX151" s="394"/>
      <c r="AY151" s="394"/>
      <c r="AZ151" s="394"/>
      <c r="BA151" s="394"/>
      <c r="BB151" s="394"/>
      <c r="BC151" s="394"/>
      <c r="BD151" s="394"/>
      <c r="BE151" s="394"/>
      <c r="BF151" s="394"/>
      <c r="BG151" s="394"/>
      <c r="BH151" s="394"/>
      <c r="BI151" s="432"/>
      <c r="BJ151" s="378"/>
      <c r="BK151" s="396"/>
      <c r="BL151" s="394"/>
      <c r="BM151" s="394"/>
      <c r="BN151" s="394"/>
      <c r="BO151" s="394"/>
      <c r="BP151" s="394"/>
      <c r="BQ151" s="394"/>
      <c r="BR151" s="394"/>
      <c r="BS151" s="394"/>
      <c r="BT151" s="395"/>
      <c r="BU151" s="396"/>
      <c r="BV151" s="394"/>
      <c r="BW151" s="394"/>
      <c r="BX151" s="394"/>
      <c r="BY151" s="394"/>
      <c r="BZ151" s="394"/>
      <c r="CA151" s="394"/>
      <c r="CB151" s="394"/>
      <c r="CC151" s="394"/>
      <c r="CD151" s="395"/>
      <c r="CE151" s="392"/>
      <c r="CF151" s="396"/>
      <c r="CG151" s="394"/>
      <c r="CH151" s="394"/>
      <c r="CI151" s="394"/>
      <c r="CJ151" s="395"/>
      <c r="CK151" s="393"/>
      <c r="CL151" s="390"/>
      <c r="CM151" s="396"/>
      <c r="CN151" s="394"/>
      <c r="CO151" s="394"/>
      <c r="CP151" s="394"/>
      <c r="CQ151" s="394"/>
      <c r="CR151" s="394"/>
      <c r="CS151" s="394"/>
      <c r="CT151" s="394"/>
      <c r="CU151" s="394"/>
      <c r="CV151" s="395"/>
      <c r="CW151" s="378"/>
      <c r="CX151" s="378"/>
      <c r="CY151" s="396"/>
      <c r="CZ151" s="394"/>
      <c r="DA151" s="394"/>
      <c r="DB151" s="394"/>
      <c r="DC151" s="394"/>
      <c r="DD151" s="394"/>
      <c r="DE151" s="394"/>
      <c r="DF151" s="394"/>
      <c r="DG151" s="394"/>
      <c r="DH151" s="395"/>
      <c r="DI151" s="443"/>
      <c r="DJ151" s="443"/>
      <c r="DK151" s="399"/>
      <c r="DL151" s="399"/>
      <c r="DM151" s="399"/>
      <c r="DN151" s="399"/>
      <c r="DO151" s="399"/>
      <c r="DP151" s="399"/>
      <c r="DQ151" s="494"/>
      <c r="DR151" s="396"/>
      <c r="DS151" s="394"/>
      <c r="DT151" s="394"/>
      <c r="DU151" s="394"/>
      <c r="DV151" s="395"/>
      <c r="DW151" s="496"/>
      <c r="DX151" s="396"/>
      <c r="DY151" s="394"/>
      <c r="DZ151" s="394"/>
      <c r="EA151" s="394"/>
      <c r="EB151" s="395"/>
      <c r="EC151" s="496"/>
      <c r="ED151" s="499"/>
    </row>
    <row r="152" spans="2:134" ht="12.6" customHeight="1" x14ac:dyDescent="0.2">
      <c r="B152" s="579"/>
      <c r="C152" s="606"/>
      <c r="D152" s="606"/>
      <c r="E152" s="606"/>
      <c r="F152" s="601"/>
      <c r="G152" s="581"/>
      <c r="H152" s="602"/>
      <c r="I152" s="602"/>
      <c r="J152" s="603"/>
      <c r="K152" s="601"/>
      <c r="L152" s="584"/>
      <c r="M152" s="607"/>
      <c r="N152" s="584"/>
      <c r="O152" s="584"/>
      <c r="P152" s="584"/>
      <c r="Q152" s="587"/>
      <c r="R152" s="588"/>
      <c r="S152" s="584"/>
      <c r="T152" s="590"/>
      <c r="U152" s="587"/>
      <c r="V152" s="588"/>
      <c r="W152" s="584"/>
      <c r="X152" s="591" t="s">
        <v>157</v>
      </c>
      <c r="Y152" s="592" t="s">
        <v>152</v>
      </c>
      <c r="Z152" s="593">
        <f>VLOOKUP($X152,vstupy!$B$18:$F$31,MATCH($Y152,vstupy!$B$17:$F$17,0),0)</f>
        <v>0</v>
      </c>
      <c r="AA152" s="594" t="s">
        <v>158</v>
      </c>
      <c r="AB152" s="593">
        <f>VLOOKUP($AA152,vstupy!$B$34:$C$36,2,FALSE)</f>
        <v>0</v>
      </c>
      <c r="AC152" s="593">
        <f t="shared" si="2494"/>
        <v>0</v>
      </c>
      <c r="AD152" s="605"/>
      <c r="AE152" s="476"/>
      <c r="AF152" s="396"/>
      <c r="AG152" s="450"/>
      <c r="AH152" s="450"/>
      <c r="AI152" s="450"/>
      <c r="AJ152" s="450"/>
      <c r="AK152" s="450"/>
      <c r="AL152" s="450"/>
      <c r="AM152" s="452"/>
      <c r="AN152" s="450"/>
      <c r="AO152" s="472"/>
      <c r="AP152" s="396"/>
      <c r="AQ152" s="394"/>
      <c r="AR152" s="394"/>
      <c r="AS152" s="394"/>
      <c r="AT152" s="394"/>
      <c r="AU152" s="394"/>
      <c r="AV152" s="394"/>
      <c r="AW152" s="394"/>
      <c r="AX152" s="394"/>
      <c r="AY152" s="394"/>
      <c r="AZ152" s="394"/>
      <c r="BA152" s="394"/>
      <c r="BB152" s="394"/>
      <c r="BC152" s="394"/>
      <c r="BD152" s="394"/>
      <c r="BE152" s="394"/>
      <c r="BF152" s="394"/>
      <c r="BG152" s="394"/>
      <c r="BH152" s="394"/>
      <c r="BI152" s="432"/>
      <c r="BJ152" s="378"/>
      <c r="BK152" s="396"/>
      <c r="BL152" s="394"/>
      <c r="BM152" s="394"/>
      <c r="BN152" s="394"/>
      <c r="BO152" s="394"/>
      <c r="BP152" s="394"/>
      <c r="BQ152" s="394"/>
      <c r="BR152" s="394"/>
      <c r="BS152" s="394"/>
      <c r="BT152" s="395"/>
      <c r="BU152" s="396"/>
      <c r="BV152" s="394"/>
      <c r="BW152" s="394"/>
      <c r="BX152" s="394"/>
      <c r="BY152" s="394"/>
      <c r="BZ152" s="394"/>
      <c r="CA152" s="394"/>
      <c r="CB152" s="394"/>
      <c r="CC152" s="394"/>
      <c r="CD152" s="395"/>
      <c r="CE152" s="392"/>
      <c r="CF152" s="396"/>
      <c r="CG152" s="394"/>
      <c r="CH152" s="394"/>
      <c r="CI152" s="394"/>
      <c r="CJ152" s="395"/>
      <c r="CK152" s="393"/>
      <c r="CL152" s="391"/>
      <c r="CM152" s="396"/>
      <c r="CN152" s="394"/>
      <c r="CO152" s="394"/>
      <c r="CP152" s="394"/>
      <c r="CQ152" s="394"/>
      <c r="CR152" s="394"/>
      <c r="CS152" s="394"/>
      <c r="CT152" s="394"/>
      <c r="CU152" s="394"/>
      <c r="CV152" s="395"/>
      <c r="CW152" s="378"/>
      <c r="CX152" s="378"/>
      <c r="CY152" s="396"/>
      <c r="CZ152" s="394"/>
      <c r="DA152" s="394"/>
      <c r="DB152" s="394"/>
      <c r="DC152" s="394"/>
      <c r="DD152" s="394"/>
      <c r="DE152" s="394"/>
      <c r="DF152" s="394"/>
      <c r="DG152" s="394"/>
      <c r="DH152" s="395"/>
      <c r="DI152" s="443"/>
      <c r="DJ152" s="443"/>
      <c r="DK152" s="399"/>
      <c r="DL152" s="399"/>
      <c r="DM152" s="399"/>
      <c r="DN152" s="399"/>
      <c r="DO152" s="399"/>
      <c r="DP152" s="399"/>
      <c r="DQ152" s="494"/>
      <c r="DR152" s="396"/>
      <c r="DS152" s="394"/>
      <c r="DT152" s="394"/>
      <c r="DU152" s="394"/>
      <c r="DV152" s="395"/>
      <c r="DW152" s="496"/>
      <c r="DX152" s="396"/>
      <c r="DY152" s="394"/>
      <c r="DZ152" s="394"/>
      <c r="EA152" s="394"/>
      <c r="EB152" s="395"/>
      <c r="EC152" s="496"/>
      <c r="ED152" s="499"/>
    </row>
    <row r="153" spans="2:134" ht="12.6" customHeight="1" x14ac:dyDescent="0.2">
      <c r="B153" s="464">
        <f t="shared" ref="B153" si="2724">B150+1</f>
        <v>49</v>
      </c>
      <c r="C153" s="465"/>
      <c r="D153" s="465"/>
      <c r="E153" s="465"/>
      <c r="F153" s="405" t="s">
        <v>212</v>
      </c>
      <c r="G153" s="461"/>
      <c r="H153" s="386" t="str">
        <f t="shared" ref="H153" si="2725">IF($F153="3e)  Skoršia transpozícia  - zavedenie transpozície pred termínom ktorý určuje smernica EÚ. "," ","")</f>
        <v/>
      </c>
      <c r="I153" s="386" t="str">
        <f t="shared" ref="I153" si="2726">IF($F153="3e)  Skoršia transpozícia  - zavedenie transpozície pred termínom ktorý určuje smernica EÚ. ",$H153,"NA")</f>
        <v>NA</v>
      </c>
      <c r="J153" s="408">
        <f>IF(I153&gt;12,1,I153/12)</f>
        <v>1</v>
      </c>
      <c r="K153" s="405"/>
      <c r="L153" s="415"/>
      <c r="M153" s="462">
        <f>IF(L153="N",0,L153)</f>
        <v>0</v>
      </c>
      <c r="N153" s="415" t="s">
        <v>212</v>
      </c>
      <c r="O153" s="415"/>
      <c r="P153" s="415"/>
      <c r="Q153" s="420" t="s">
        <v>36</v>
      </c>
      <c r="R153" s="413">
        <f>VLOOKUP(Q153,vstupy!$B$3:$C$15,2,FALSE)</f>
        <v>0</v>
      </c>
      <c r="S153" s="415"/>
      <c r="T153" s="416"/>
      <c r="U153" s="420" t="s">
        <v>36</v>
      </c>
      <c r="V153" s="413">
        <f>VLOOKUP(U153,vstupy!$B$3:$C$15,2,FALSE)</f>
        <v>0</v>
      </c>
      <c r="W153" s="415"/>
      <c r="X153" s="194" t="s">
        <v>157</v>
      </c>
      <c r="Y153" s="208" t="s">
        <v>152</v>
      </c>
      <c r="Z153" s="205">
        <f>VLOOKUP($X153,vstupy!$B$18:$F$31,MATCH($Y153,vstupy!$B$17:$F$17,0),0)</f>
        <v>0</v>
      </c>
      <c r="AA153" s="133" t="s">
        <v>158</v>
      </c>
      <c r="AB153" s="205">
        <f>VLOOKUP($AA153,vstupy!$B$34:$C$36,2,FALSE)</f>
        <v>0</v>
      </c>
      <c r="AC153" s="205">
        <f t="shared" si="2494"/>
        <v>0</v>
      </c>
      <c r="AD153" s="453" t="s">
        <v>36</v>
      </c>
      <c r="AE153" s="474">
        <f>VLOOKUP(AD153,vstupy!$B$3:$C$15,2,FALSE)</f>
        <v>0</v>
      </c>
      <c r="AF153" s="473" t="str">
        <f>IFERROR(IF(M153=0,"N",O153/L153*J153),0)</f>
        <v>N</v>
      </c>
      <c r="AG153" s="450">
        <f>O153*J153</f>
        <v>0</v>
      </c>
      <c r="AH153" s="451">
        <f t="shared" ref="AH153" si="2727">P153*R153*J153</f>
        <v>0</v>
      </c>
      <c r="AI153" s="452">
        <f t="shared" ref="AI153" si="2728">IFERROR(AH153*M153,0)</f>
        <v>0</v>
      </c>
      <c r="AJ153" s="451" t="str">
        <f t="shared" si="2670"/>
        <v>N</v>
      </c>
      <c r="AK153" s="450">
        <f t="shared" ref="AK153" si="2729">S153*J153</f>
        <v>0</v>
      </c>
      <c r="AL153" s="450">
        <f>T153*V153*J153</f>
        <v>0</v>
      </c>
      <c r="AM153" s="466">
        <f t="shared" ref="AM153" si="2730">IFERROR(AL153*M153,0)</f>
        <v>0</v>
      </c>
      <c r="AN153" s="452">
        <f t="shared" ref="AN153" si="2731">IF(W153&gt;0,IF(AE153&gt;0,($G$5/160)*(W153/60)*AE153*J153,0),IF(AE153&gt;0,($G$5/160)*((AC153+AC154+AC155)/60)*AE153*J153,0))</f>
        <v>0</v>
      </c>
      <c r="AO153" s="472">
        <f>IFERROR(AN153*M153,0)</f>
        <v>0</v>
      </c>
      <c r="AP153" s="396">
        <f t="shared" ref="AP153" si="2732">IF($N153="In (zvyšuje náklady)",AF153,0)</f>
        <v>0</v>
      </c>
      <c r="AQ153" s="394">
        <f t="shared" ref="AQ153" si="2733">IF($N153="In (zvyšuje náklady)",AG153,0)</f>
        <v>0</v>
      </c>
      <c r="AR153" s="394">
        <f t="shared" ref="AR153" si="2734">IF($N153="In (zvyšuje náklady)",AH153,0)</f>
        <v>0</v>
      </c>
      <c r="AS153" s="394">
        <f t="shared" ref="AS153" si="2735">IF($N153="In (zvyšuje náklady)",AI153,0)</f>
        <v>0</v>
      </c>
      <c r="AT153" s="394">
        <f t="shared" ref="AT153" si="2736">IF($N153="In (zvyšuje náklady)",AJ153,0)</f>
        <v>0</v>
      </c>
      <c r="AU153" s="394">
        <f t="shared" ref="AU153" si="2737">IF($N153="In (zvyšuje náklady)",AK153,0)</f>
        <v>0</v>
      </c>
      <c r="AV153" s="394">
        <f t="shared" ref="AV153" si="2738">IF($N153="In (zvyšuje náklady)",AL153,0)</f>
        <v>0</v>
      </c>
      <c r="AW153" s="394">
        <f t="shared" ref="AW153" si="2739">IF($N153="In (zvyšuje náklady)",AM153,0)</f>
        <v>0</v>
      </c>
      <c r="AX153" s="394">
        <f t="shared" ref="AX153" si="2740">IF($N153="In (zvyšuje náklady)",AN153,0)</f>
        <v>0</v>
      </c>
      <c r="AY153" s="394">
        <f t="shared" ref="AY153" si="2741">IF($N153="In (zvyšuje náklady)",AO153,0)</f>
        <v>0</v>
      </c>
      <c r="AZ153" s="394" t="str">
        <f t="shared" ref="AZ153" si="2742">IF($N153="Out (znižuje náklady)",AF153,"0")</f>
        <v>0</v>
      </c>
      <c r="BA153" s="394" t="str">
        <f t="shared" ref="BA153" si="2743">IF($N153="Out (znižuje náklady)",AG153,"0")</f>
        <v>0</v>
      </c>
      <c r="BB153" s="394" t="str">
        <f t="shared" ref="BB153" si="2744">IF($N153="Out (znižuje náklady)",AH153,"0")</f>
        <v>0</v>
      </c>
      <c r="BC153" s="394" t="str">
        <f t="shared" ref="BC153" si="2745">IF($N153="Out (znižuje náklady)",AI153,"0")</f>
        <v>0</v>
      </c>
      <c r="BD153" s="394" t="str">
        <f t="shared" ref="BD153" si="2746">IF($N153="Out (znižuje náklady)",AJ153,"0")</f>
        <v>0</v>
      </c>
      <c r="BE153" s="394" t="str">
        <f t="shared" ref="BE153" si="2747">IF($N153="Out (znižuje náklady)",AK153,"0")</f>
        <v>0</v>
      </c>
      <c r="BF153" s="394" t="str">
        <f t="shared" ref="BF153" si="2748">IF($N153="Out (znižuje náklady)",AL153,"0")</f>
        <v>0</v>
      </c>
      <c r="BG153" s="394" t="str">
        <f t="shared" ref="BG153" si="2749">IF($N153="Out (znižuje náklady)",AM153,"0")</f>
        <v>0</v>
      </c>
      <c r="BH153" s="394" t="str">
        <f t="shared" ref="BH153" si="2750">IF($N153="Out (znižuje náklady)",AN153,"0")</f>
        <v>0</v>
      </c>
      <c r="BI153" s="432" t="str">
        <f t="shared" ref="BI153" si="2751">IF($N153="Out (znižuje náklady)",AO153,"0")</f>
        <v>0</v>
      </c>
      <c r="BJ153" s="378">
        <f>IF(F153=vstupy!$B$47,0,1)</f>
        <v>1</v>
      </c>
      <c r="BK153" s="396">
        <f t="shared" ref="BK153" si="2752">$BJ153*AP153</f>
        <v>0</v>
      </c>
      <c r="BL153" s="394">
        <f t="shared" ref="BL153" si="2753">$BJ153*AQ153</f>
        <v>0</v>
      </c>
      <c r="BM153" s="394">
        <f t="shared" ref="BM153" si="2754">$BJ153*AR153</f>
        <v>0</v>
      </c>
      <c r="BN153" s="394">
        <f t="shared" ref="BN153" si="2755">$BJ153*AS153</f>
        <v>0</v>
      </c>
      <c r="BO153" s="394">
        <f t="shared" ref="BO153" si="2756">$BJ153*AT153</f>
        <v>0</v>
      </c>
      <c r="BP153" s="394">
        <f t="shared" ref="BP153" si="2757">$BJ153*AU153</f>
        <v>0</v>
      </c>
      <c r="BQ153" s="394">
        <f t="shared" ref="BQ153" si="2758">$BJ153*AV153</f>
        <v>0</v>
      </c>
      <c r="BR153" s="394">
        <f t="shared" ref="BR153" si="2759">$BJ153*AW153</f>
        <v>0</v>
      </c>
      <c r="BS153" s="394">
        <f t="shared" ref="BS153" si="2760">$BJ153*AX153</f>
        <v>0</v>
      </c>
      <c r="BT153" s="395">
        <f t="shared" ref="BT153" si="2761">$BJ153*AY153</f>
        <v>0</v>
      </c>
      <c r="BU153" s="396">
        <f t="shared" ref="BU153" si="2762">$BJ153*AZ153</f>
        <v>0</v>
      </c>
      <c r="BV153" s="394">
        <f t="shared" ref="BV153" si="2763">$BJ153*BA153</f>
        <v>0</v>
      </c>
      <c r="BW153" s="394">
        <f t="shared" ref="BW153" si="2764">$BJ153*BB153</f>
        <v>0</v>
      </c>
      <c r="BX153" s="394">
        <f t="shared" ref="BX153" si="2765">$BJ153*BC153</f>
        <v>0</v>
      </c>
      <c r="BY153" s="394">
        <f t="shared" ref="BY153" si="2766">$BJ153*BD153</f>
        <v>0</v>
      </c>
      <c r="BZ153" s="394">
        <f t="shared" ref="BZ153" si="2767">$BJ153*BE153</f>
        <v>0</v>
      </c>
      <c r="CA153" s="394">
        <f t="shared" ref="CA153" si="2768">$BJ153*BF153</f>
        <v>0</v>
      </c>
      <c r="CB153" s="394">
        <f t="shared" ref="CB153" si="2769">$BJ153*BG153</f>
        <v>0</v>
      </c>
      <c r="CC153" s="394">
        <f t="shared" ref="CC153" si="2770">$BJ153*BH153</f>
        <v>0</v>
      </c>
      <c r="CD153" s="395">
        <f t="shared" ref="CD153" si="2771">$BJ153*BI153</f>
        <v>0</v>
      </c>
      <c r="CE153" s="392">
        <f>IF(N153="Nemení sa",1,0)</f>
        <v>0</v>
      </c>
      <c r="CF153" s="396">
        <f>AG153*$CE153</f>
        <v>0</v>
      </c>
      <c r="CG153" s="394">
        <f>AI153*$CE153</f>
        <v>0</v>
      </c>
      <c r="CH153" s="394">
        <f>AK153*$CE153</f>
        <v>0</v>
      </c>
      <c r="CI153" s="394">
        <f>AM153*$CE153</f>
        <v>0</v>
      </c>
      <c r="CJ153" s="395">
        <f>AO153*$CE153</f>
        <v>0</v>
      </c>
      <c r="CK153" s="393">
        <f t="shared" ref="CK153" si="2772">SUM(CF153:CJ155)</f>
        <v>0</v>
      </c>
      <c r="CL153" s="389">
        <f>IF(F153=vstupy!B$42,"1",0)</f>
        <v>0</v>
      </c>
      <c r="CM153" s="396">
        <f t="shared" ref="CM153:CV153" si="2773">IF($CL153="1",AP153,0)</f>
        <v>0</v>
      </c>
      <c r="CN153" s="394">
        <f t="shared" si="2773"/>
        <v>0</v>
      </c>
      <c r="CO153" s="394">
        <f t="shared" si="2773"/>
        <v>0</v>
      </c>
      <c r="CP153" s="394">
        <f t="shared" si="2773"/>
        <v>0</v>
      </c>
      <c r="CQ153" s="394">
        <f t="shared" si="2773"/>
        <v>0</v>
      </c>
      <c r="CR153" s="394">
        <f t="shared" si="2773"/>
        <v>0</v>
      </c>
      <c r="CS153" s="394">
        <f t="shared" si="2773"/>
        <v>0</v>
      </c>
      <c r="CT153" s="394">
        <f t="shared" si="2773"/>
        <v>0</v>
      </c>
      <c r="CU153" s="394">
        <f t="shared" si="2773"/>
        <v>0</v>
      </c>
      <c r="CV153" s="395">
        <f t="shared" si="2773"/>
        <v>0</v>
      </c>
      <c r="CW153" s="378">
        <f>CP153+CT153+CV153</f>
        <v>0</v>
      </c>
      <c r="CX153" s="378">
        <f t="shared" ref="CX153" si="2774">CN153+CR153</f>
        <v>0</v>
      </c>
      <c r="CY153" s="396">
        <f t="shared" ref="CY153:DH153" si="2775">IF($CL153="1",AZ153,0)</f>
        <v>0</v>
      </c>
      <c r="CZ153" s="394">
        <f t="shared" si="2775"/>
        <v>0</v>
      </c>
      <c r="DA153" s="394">
        <f t="shared" si="2775"/>
        <v>0</v>
      </c>
      <c r="DB153" s="394">
        <f t="shared" si="2775"/>
        <v>0</v>
      </c>
      <c r="DC153" s="394">
        <f t="shared" si="2775"/>
        <v>0</v>
      </c>
      <c r="DD153" s="394">
        <f t="shared" si="2775"/>
        <v>0</v>
      </c>
      <c r="DE153" s="394">
        <f t="shared" si="2775"/>
        <v>0</v>
      </c>
      <c r="DF153" s="394">
        <f t="shared" si="2775"/>
        <v>0</v>
      </c>
      <c r="DG153" s="394">
        <f t="shared" si="2775"/>
        <v>0</v>
      </c>
      <c r="DH153" s="395">
        <f t="shared" si="2775"/>
        <v>0</v>
      </c>
      <c r="DI153" s="443">
        <f>DB153+DF153+DH153</f>
        <v>0</v>
      </c>
      <c r="DJ153" s="443">
        <f t="shared" ref="DJ153" si="2776">CZ153+DD153</f>
        <v>0</v>
      </c>
      <c r="DK153" s="399">
        <f>IF(CE153=0,1,0)</f>
        <v>1</v>
      </c>
      <c r="DL153" s="399">
        <f>IFERROR(IF($AF153="N",AH153+AJ153+AL153+AN153,AF153+AH153+AJ153+AL153+AN153),0)*$DK153</f>
        <v>0</v>
      </c>
      <c r="DM153" s="399">
        <f>(AG153+AI153+AK153+AM153+AO153)*$DK153</f>
        <v>0</v>
      </c>
      <c r="DN153" s="399">
        <f>AS153+AW153+AY153-CW153</f>
        <v>0</v>
      </c>
      <c r="DO153" s="399">
        <f>BC153+BG153+BI153-DI153</f>
        <v>0</v>
      </c>
      <c r="DP153" s="399">
        <f>DN153+DO153</f>
        <v>0</v>
      </c>
      <c r="DQ153" s="494" t="str">
        <f>IF(OR(F153=vstupy!B$40,F153=vstupy!B$41,F153=vstupy!B$42,),"0","1")</f>
        <v>0</v>
      </c>
      <c r="DR153" s="396">
        <f>IF($DQ153="1",AQ153,"0")+CF153</f>
        <v>0</v>
      </c>
      <c r="DS153" s="394">
        <f>IF($DQ153="1",AS153,"0")+CG153</f>
        <v>0</v>
      </c>
      <c r="DT153" s="394">
        <f>IF($DQ153="1",AU153,"0")+CH153</f>
        <v>0</v>
      </c>
      <c r="DU153" s="394">
        <f>IF($DQ153="1",AW153,"0")+CI153</f>
        <v>0</v>
      </c>
      <c r="DV153" s="395">
        <f>IF($DQ153="1",AY153,"0")+CJ153</f>
        <v>0</v>
      </c>
      <c r="DW153" s="496">
        <f t="shared" ref="DW153" si="2777">SUM(DR153:DV155)</f>
        <v>0</v>
      </c>
      <c r="DX153" s="396" t="str">
        <f t="shared" ref="DX153" si="2778">IF($DQ153="1",BA153,"0")</f>
        <v>0</v>
      </c>
      <c r="DY153" s="394" t="str">
        <f t="shared" ref="DY153" si="2779">IF($DQ153="1",BC153,"0")</f>
        <v>0</v>
      </c>
      <c r="DZ153" s="394" t="str">
        <f t="shared" ref="DZ153" si="2780">IF($DQ153="1",BE153,"0")</f>
        <v>0</v>
      </c>
      <c r="EA153" s="394" t="str">
        <f>IF($DQ153="1",BG153,"0")</f>
        <v>0</v>
      </c>
      <c r="EB153" s="395" t="str">
        <f>IF($DQ153="1",BI153,"0")</f>
        <v>0</v>
      </c>
      <c r="EC153" s="496">
        <f t="shared" ref="EC153" si="2781">SUM(DX153:EB155)</f>
        <v>0</v>
      </c>
      <c r="ED153" s="499">
        <f>EC153+DW153</f>
        <v>0</v>
      </c>
    </row>
    <row r="154" spans="2:134" ht="12.6" customHeight="1" x14ac:dyDescent="0.2">
      <c r="B154" s="464"/>
      <c r="C154" s="465"/>
      <c r="D154" s="465"/>
      <c r="E154" s="465"/>
      <c r="F154" s="406"/>
      <c r="G154" s="461"/>
      <c r="H154" s="387"/>
      <c r="I154" s="387"/>
      <c r="J154" s="409"/>
      <c r="K154" s="406"/>
      <c r="L154" s="415"/>
      <c r="M154" s="462"/>
      <c r="N154" s="415"/>
      <c r="O154" s="415"/>
      <c r="P154" s="415"/>
      <c r="Q154" s="420"/>
      <c r="R154" s="413"/>
      <c r="S154" s="415"/>
      <c r="T154" s="416"/>
      <c r="U154" s="420"/>
      <c r="V154" s="413"/>
      <c r="W154" s="415"/>
      <c r="X154" s="194" t="s">
        <v>157</v>
      </c>
      <c r="Y154" s="208" t="s">
        <v>152</v>
      </c>
      <c r="Z154" s="205">
        <f>VLOOKUP($X154,vstupy!$B$18:$F$31,MATCH($Y154,vstupy!$B$17:$F$17,0),0)</f>
        <v>0</v>
      </c>
      <c r="AA154" s="133" t="s">
        <v>158</v>
      </c>
      <c r="AB154" s="205">
        <f>VLOOKUP($AA154,vstupy!$B$34:$C$36,2,FALSE)</f>
        <v>0</v>
      </c>
      <c r="AC154" s="205">
        <f t="shared" si="2494"/>
        <v>0</v>
      </c>
      <c r="AD154" s="454"/>
      <c r="AE154" s="475"/>
      <c r="AF154" s="396"/>
      <c r="AG154" s="450"/>
      <c r="AH154" s="450"/>
      <c r="AI154" s="450"/>
      <c r="AJ154" s="450"/>
      <c r="AK154" s="450"/>
      <c r="AL154" s="450"/>
      <c r="AM154" s="470"/>
      <c r="AN154" s="450"/>
      <c r="AO154" s="472"/>
      <c r="AP154" s="396"/>
      <c r="AQ154" s="394"/>
      <c r="AR154" s="394"/>
      <c r="AS154" s="394"/>
      <c r="AT154" s="394"/>
      <c r="AU154" s="394"/>
      <c r="AV154" s="394"/>
      <c r="AW154" s="394"/>
      <c r="AX154" s="394"/>
      <c r="AY154" s="394"/>
      <c r="AZ154" s="394"/>
      <c r="BA154" s="394"/>
      <c r="BB154" s="394"/>
      <c r="BC154" s="394"/>
      <c r="BD154" s="394"/>
      <c r="BE154" s="394"/>
      <c r="BF154" s="394"/>
      <c r="BG154" s="394"/>
      <c r="BH154" s="394"/>
      <c r="BI154" s="432"/>
      <c r="BJ154" s="378"/>
      <c r="BK154" s="396"/>
      <c r="BL154" s="394"/>
      <c r="BM154" s="394"/>
      <c r="BN154" s="394"/>
      <c r="BO154" s="394"/>
      <c r="BP154" s="394"/>
      <c r="BQ154" s="394"/>
      <c r="BR154" s="394"/>
      <c r="BS154" s="394"/>
      <c r="BT154" s="395"/>
      <c r="BU154" s="396"/>
      <c r="BV154" s="394"/>
      <c r="BW154" s="394"/>
      <c r="BX154" s="394"/>
      <c r="BY154" s="394"/>
      <c r="BZ154" s="394"/>
      <c r="CA154" s="394"/>
      <c r="CB154" s="394"/>
      <c r="CC154" s="394"/>
      <c r="CD154" s="395"/>
      <c r="CE154" s="392"/>
      <c r="CF154" s="396"/>
      <c r="CG154" s="394"/>
      <c r="CH154" s="394"/>
      <c r="CI154" s="394"/>
      <c r="CJ154" s="395"/>
      <c r="CK154" s="393"/>
      <c r="CL154" s="390"/>
      <c r="CM154" s="396"/>
      <c r="CN154" s="394"/>
      <c r="CO154" s="394"/>
      <c r="CP154" s="394"/>
      <c r="CQ154" s="394"/>
      <c r="CR154" s="394"/>
      <c r="CS154" s="394"/>
      <c r="CT154" s="394"/>
      <c r="CU154" s="394"/>
      <c r="CV154" s="395"/>
      <c r="CW154" s="378"/>
      <c r="CX154" s="378"/>
      <c r="CY154" s="396"/>
      <c r="CZ154" s="394"/>
      <c r="DA154" s="394"/>
      <c r="DB154" s="394"/>
      <c r="DC154" s="394"/>
      <c r="DD154" s="394"/>
      <c r="DE154" s="394"/>
      <c r="DF154" s="394"/>
      <c r="DG154" s="394"/>
      <c r="DH154" s="395"/>
      <c r="DI154" s="443"/>
      <c r="DJ154" s="443"/>
      <c r="DK154" s="399"/>
      <c r="DL154" s="399"/>
      <c r="DM154" s="399"/>
      <c r="DN154" s="399"/>
      <c r="DO154" s="399"/>
      <c r="DP154" s="399"/>
      <c r="DQ154" s="494"/>
      <c r="DR154" s="396"/>
      <c r="DS154" s="394"/>
      <c r="DT154" s="394"/>
      <c r="DU154" s="394"/>
      <c r="DV154" s="395"/>
      <c r="DW154" s="496"/>
      <c r="DX154" s="396"/>
      <c r="DY154" s="394"/>
      <c r="DZ154" s="394"/>
      <c r="EA154" s="394"/>
      <c r="EB154" s="395"/>
      <c r="EC154" s="496"/>
      <c r="ED154" s="499"/>
    </row>
    <row r="155" spans="2:134" ht="12.6" customHeight="1" x14ac:dyDescent="0.2">
      <c r="B155" s="464"/>
      <c r="C155" s="465"/>
      <c r="D155" s="465"/>
      <c r="E155" s="465"/>
      <c r="F155" s="407"/>
      <c r="G155" s="461"/>
      <c r="H155" s="388"/>
      <c r="I155" s="388"/>
      <c r="J155" s="410"/>
      <c r="K155" s="407"/>
      <c r="L155" s="415"/>
      <c r="M155" s="462"/>
      <c r="N155" s="415"/>
      <c r="O155" s="415"/>
      <c r="P155" s="415"/>
      <c r="Q155" s="420"/>
      <c r="R155" s="413"/>
      <c r="S155" s="415"/>
      <c r="T155" s="416"/>
      <c r="U155" s="420"/>
      <c r="V155" s="413"/>
      <c r="W155" s="415"/>
      <c r="X155" s="194" t="s">
        <v>157</v>
      </c>
      <c r="Y155" s="208" t="s">
        <v>152</v>
      </c>
      <c r="Z155" s="205">
        <f>VLOOKUP($X155,vstupy!$B$18:$F$31,MATCH($Y155,vstupy!$B$17:$F$17,0),0)</f>
        <v>0</v>
      </c>
      <c r="AA155" s="133" t="s">
        <v>158</v>
      </c>
      <c r="AB155" s="205">
        <f>VLOOKUP($AA155,vstupy!$B$34:$C$36,2,FALSE)</f>
        <v>0</v>
      </c>
      <c r="AC155" s="205">
        <f t="shared" si="2494"/>
        <v>0</v>
      </c>
      <c r="AD155" s="455"/>
      <c r="AE155" s="476"/>
      <c r="AF155" s="396"/>
      <c r="AG155" s="450"/>
      <c r="AH155" s="450"/>
      <c r="AI155" s="450"/>
      <c r="AJ155" s="450"/>
      <c r="AK155" s="450"/>
      <c r="AL155" s="450"/>
      <c r="AM155" s="452"/>
      <c r="AN155" s="450"/>
      <c r="AO155" s="472"/>
      <c r="AP155" s="396"/>
      <c r="AQ155" s="394"/>
      <c r="AR155" s="394"/>
      <c r="AS155" s="394"/>
      <c r="AT155" s="394"/>
      <c r="AU155" s="394"/>
      <c r="AV155" s="394"/>
      <c r="AW155" s="394"/>
      <c r="AX155" s="394"/>
      <c r="AY155" s="394"/>
      <c r="AZ155" s="394"/>
      <c r="BA155" s="394"/>
      <c r="BB155" s="394"/>
      <c r="BC155" s="394"/>
      <c r="BD155" s="394"/>
      <c r="BE155" s="394"/>
      <c r="BF155" s="394"/>
      <c r="BG155" s="394"/>
      <c r="BH155" s="394"/>
      <c r="BI155" s="432"/>
      <c r="BJ155" s="378"/>
      <c r="BK155" s="396"/>
      <c r="BL155" s="394"/>
      <c r="BM155" s="394"/>
      <c r="BN155" s="394"/>
      <c r="BO155" s="394"/>
      <c r="BP155" s="394"/>
      <c r="BQ155" s="394"/>
      <c r="BR155" s="394"/>
      <c r="BS155" s="394"/>
      <c r="BT155" s="395"/>
      <c r="BU155" s="396"/>
      <c r="BV155" s="394"/>
      <c r="BW155" s="394"/>
      <c r="BX155" s="394"/>
      <c r="BY155" s="394"/>
      <c r="BZ155" s="394"/>
      <c r="CA155" s="394"/>
      <c r="CB155" s="394"/>
      <c r="CC155" s="394"/>
      <c r="CD155" s="395"/>
      <c r="CE155" s="392"/>
      <c r="CF155" s="396"/>
      <c r="CG155" s="394"/>
      <c r="CH155" s="394"/>
      <c r="CI155" s="394"/>
      <c r="CJ155" s="395"/>
      <c r="CK155" s="393"/>
      <c r="CL155" s="391"/>
      <c r="CM155" s="396"/>
      <c r="CN155" s="394"/>
      <c r="CO155" s="394"/>
      <c r="CP155" s="394"/>
      <c r="CQ155" s="394"/>
      <c r="CR155" s="394"/>
      <c r="CS155" s="394"/>
      <c r="CT155" s="394"/>
      <c r="CU155" s="394"/>
      <c r="CV155" s="395"/>
      <c r="CW155" s="378"/>
      <c r="CX155" s="378"/>
      <c r="CY155" s="396"/>
      <c r="CZ155" s="394"/>
      <c r="DA155" s="394"/>
      <c r="DB155" s="394"/>
      <c r="DC155" s="394"/>
      <c r="DD155" s="394"/>
      <c r="DE155" s="394"/>
      <c r="DF155" s="394"/>
      <c r="DG155" s="394"/>
      <c r="DH155" s="395"/>
      <c r="DI155" s="443"/>
      <c r="DJ155" s="443"/>
      <c r="DK155" s="399"/>
      <c r="DL155" s="399"/>
      <c r="DM155" s="399"/>
      <c r="DN155" s="399"/>
      <c r="DO155" s="399"/>
      <c r="DP155" s="399"/>
      <c r="DQ155" s="494"/>
      <c r="DR155" s="396"/>
      <c r="DS155" s="394"/>
      <c r="DT155" s="394"/>
      <c r="DU155" s="394"/>
      <c r="DV155" s="395"/>
      <c r="DW155" s="496"/>
      <c r="DX155" s="396"/>
      <c r="DY155" s="394"/>
      <c r="DZ155" s="394"/>
      <c r="EA155" s="394"/>
      <c r="EB155" s="395"/>
      <c r="EC155" s="496"/>
      <c r="ED155" s="499"/>
    </row>
    <row r="156" spans="2:134" ht="12.6" customHeight="1" x14ac:dyDescent="0.2">
      <c r="B156" s="579">
        <f t="shared" ref="B156" si="2782">B153+1</f>
        <v>50</v>
      </c>
      <c r="C156" s="606"/>
      <c r="D156" s="606"/>
      <c r="E156" s="606"/>
      <c r="F156" s="580" t="s">
        <v>212</v>
      </c>
      <c r="G156" s="581"/>
      <c r="H156" s="582" t="str">
        <f t="shared" ref="H156" si="2783">IF($F156="3e)  Skoršia transpozícia  - zavedenie transpozície pred termínom ktorý určuje smernica EÚ. "," ","")</f>
        <v/>
      </c>
      <c r="I156" s="582" t="str">
        <f t="shared" ref="I156" si="2784">IF($F156="3e)  Skoršia transpozícia  - zavedenie transpozície pred termínom ktorý určuje smernica EÚ. ",$H156,"NA")</f>
        <v>NA</v>
      </c>
      <c r="J156" s="583">
        <f>IF(I156&gt;12,1,I156/12)</f>
        <v>1</v>
      </c>
      <c r="K156" s="580"/>
      <c r="L156" s="584"/>
      <c r="M156" s="607">
        <f>IF(L156="N",0,L156)</f>
        <v>0</v>
      </c>
      <c r="N156" s="584" t="s">
        <v>212</v>
      </c>
      <c r="O156" s="584"/>
      <c r="P156" s="584"/>
      <c r="Q156" s="587" t="s">
        <v>36</v>
      </c>
      <c r="R156" s="588">
        <f>VLOOKUP(Q156,vstupy!$B$3:$C$15,2,FALSE)</f>
        <v>0</v>
      </c>
      <c r="S156" s="584"/>
      <c r="T156" s="590"/>
      <c r="U156" s="587" t="s">
        <v>36</v>
      </c>
      <c r="V156" s="588">
        <f>VLOOKUP(U156,vstupy!$B$3:$C$15,2,FALSE)</f>
        <v>0</v>
      </c>
      <c r="W156" s="584"/>
      <c r="X156" s="591" t="s">
        <v>157</v>
      </c>
      <c r="Y156" s="592" t="s">
        <v>152</v>
      </c>
      <c r="Z156" s="593">
        <f>VLOOKUP($X156,vstupy!$B$18:$F$31,MATCH($Y156,vstupy!$B$17:$F$17,0),0)</f>
        <v>0</v>
      </c>
      <c r="AA156" s="594" t="s">
        <v>158</v>
      </c>
      <c r="AB156" s="593">
        <f>VLOOKUP($AA156,vstupy!$B$34:$C$36,2,FALSE)</f>
        <v>0</v>
      </c>
      <c r="AC156" s="593">
        <f t="shared" si="2494"/>
        <v>0</v>
      </c>
      <c r="AD156" s="595" t="s">
        <v>36</v>
      </c>
      <c r="AE156" s="474">
        <f>VLOOKUP(AD156,vstupy!$B$3:$C$15,2,FALSE)</f>
        <v>0</v>
      </c>
      <c r="AF156" s="473" t="str">
        <f>IFERROR(IF(M156=0,"N",O156/L156*J156),0)</f>
        <v>N</v>
      </c>
      <c r="AG156" s="450">
        <f>O156*J156</f>
        <v>0</v>
      </c>
      <c r="AH156" s="451">
        <f t="shared" ref="AH156" si="2785">P156*R156*J156</f>
        <v>0</v>
      </c>
      <c r="AI156" s="452">
        <f t="shared" ref="AI156" si="2786">IFERROR(AH156*M156,0)</f>
        <v>0</v>
      </c>
      <c r="AJ156" s="451" t="str">
        <f t="shared" si="2670"/>
        <v>N</v>
      </c>
      <c r="AK156" s="450">
        <f t="shared" ref="AK156" si="2787">S156*J156</f>
        <v>0</v>
      </c>
      <c r="AL156" s="450">
        <f>T156*V156*J156</f>
        <v>0</v>
      </c>
      <c r="AM156" s="466">
        <f t="shared" ref="AM156" si="2788">IFERROR(AL156*M156,0)</f>
        <v>0</v>
      </c>
      <c r="AN156" s="452">
        <f t="shared" ref="AN156" si="2789">IF(W156&gt;0,IF(AE156&gt;0,($G$5/160)*(W156/60)*AE156*J156,0),IF(AE156&gt;0,($G$5/160)*((AC156+AC157+AC158)/60)*AE156*J156,0))</f>
        <v>0</v>
      </c>
      <c r="AO156" s="472">
        <f>IFERROR(AN156*M156,0)</f>
        <v>0</v>
      </c>
      <c r="AP156" s="396">
        <f t="shared" ref="AP156" si="2790">IF($N156="In (zvyšuje náklady)",AF156,0)</f>
        <v>0</v>
      </c>
      <c r="AQ156" s="394">
        <f t="shared" ref="AQ156" si="2791">IF($N156="In (zvyšuje náklady)",AG156,0)</f>
        <v>0</v>
      </c>
      <c r="AR156" s="394">
        <f t="shared" ref="AR156" si="2792">IF($N156="In (zvyšuje náklady)",AH156,0)</f>
        <v>0</v>
      </c>
      <c r="AS156" s="394">
        <f t="shared" ref="AS156" si="2793">IF($N156="In (zvyšuje náklady)",AI156,0)</f>
        <v>0</v>
      </c>
      <c r="AT156" s="394">
        <f t="shared" ref="AT156" si="2794">IF($N156="In (zvyšuje náklady)",AJ156,0)</f>
        <v>0</v>
      </c>
      <c r="AU156" s="394">
        <f t="shared" ref="AU156" si="2795">IF($N156="In (zvyšuje náklady)",AK156,0)</f>
        <v>0</v>
      </c>
      <c r="AV156" s="394">
        <f t="shared" ref="AV156" si="2796">IF($N156="In (zvyšuje náklady)",AL156,0)</f>
        <v>0</v>
      </c>
      <c r="AW156" s="394">
        <f t="shared" ref="AW156" si="2797">IF($N156="In (zvyšuje náklady)",AM156,0)</f>
        <v>0</v>
      </c>
      <c r="AX156" s="394">
        <f t="shared" ref="AX156" si="2798">IF($N156="In (zvyšuje náklady)",AN156,0)</f>
        <v>0</v>
      </c>
      <c r="AY156" s="394">
        <f t="shared" ref="AY156" si="2799">IF($N156="In (zvyšuje náklady)",AO156,0)</f>
        <v>0</v>
      </c>
      <c r="AZ156" s="394" t="str">
        <f t="shared" ref="AZ156" si="2800">IF($N156="Out (znižuje náklady)",AF156,"0")</f>
        <v>0</v>
      </c>
      <c r="BA156" s="394" t="str">
        <f t="shared" ref="BA156" si="2801">IF($N156="Out (znižuje náklady)",AG156,"0")</f>
        <v>0</v>
      </c>
      <c r="BB156" s="394" t="str">
        <f t="shared" ref="BB156" si="2802">IF($N156="Out (znižuje náklady)",AH156,"0")</f>
        <v>0</v>
      </c>
      <c r="BC156" s="394" t="str">
        <f t="shared" ref="BC156" si="2803">IF($N156="Out (znižuje náklady)",AI156,"0")</f>
        <v>0</v>
      </c>
      <c r="BD156" s="394" t="str">
        <f t="shared" ref="BD156" si="2804">IF($N156="Out (znižuje náklady)",AJ156,"0")</f>
        <v>0</v>
      </c>
      <c r="BE156" s="394" t="str">
        <f t="shared" ref="BE156" si="2805">IF($N156="Out (znižuje náklady)",AK156,"0")</f>
        <v>0</v>
      </c>
      <c r="BF156" s="394" t="str">
        <f t="shared" ref="BF156" si="2806">IF($N156="Out (znižuje náklady)",AL156,"0")</f>
        <v>0</v>
      </c>
      <c r="BG156" s="394" t="str">
        <f t="shared" ref="BG156" si="2807">IF($N156="Out (znižuje náklady)",AM156,"0")</f>
        <v>0</v>
      </c>
      <c r="BH156" s="394" t="str">
        <f t="shared" ref="BH156" si="2808">IF($N156="Out (znižuje náklady)",AN156,"0")</f>
        <v>0</v>
      </c>
      <c r="BI156" s="432" t="str">
        <f t="shared" ref="BI156" si="2809">IF($N156="Out (znižuje náklady)",AO156,"0")</f>
        <v>0</v>
      </c>
      <c r="BJ156" s="378">
        <f>IF(F156=vstupy!$B$47,0,1)</f>
        <v>1</v>
      </c>
      <c r="BK156" s="396">
        <f t="shared" ref="BK156" si="2810">$BJ156*AP156</f>
        <v>0</v>
      </c>
      <c r="BL156" s="394">
        <f t="shared" ref="BL156" si="2811">$BJ156*AQ156</f>
        <v>0</v>
      </c>
      <c r="BM156" s="394">
        <f t="shared" ref="BM156" si="2812">$BJ156*AR156</f>
        <v>0</v>
      </c>
      <c r="BN156" s="394">
        <f t="shared" ref="BN156" si="2813">$BJ156*AS156</f>
        <v>0</v>
      </c>
      <c r="BO156" s="394">
        <f t="shared" ref="BO156" si="2814">$BJ156*AT156</f>
        <v>0</v>
      </c>
      <c r="BP156" s="394">
        <f t="shared" ref="BP156" si="2815">$BJ156*AU156</f>
        <v>0</v>
      </c>
      <c r="BQ156" s="394">
        <f t="shared" ref="BQ156" si="2816">$BJ156*AV156</f>
        <v>0</v>
      </c>
      <c r="BR156" s="394">
        <f t="shared" ref="BR156" si="2817">$BJ156*AW156</f>
        <v>0</v>
      </c>
      <c r="BS156" s="394">
        <f t="shared" ref="BS156" si="2818">$BJ156*AX156</f>
        <v>0</v>
      </c>
      <c r="BT156" s="395">
        <f t="shared" ref="BT156" si="2819">$BJ156*AY156</f>
        <v>0</v>
      </c>
      <c r="BU156" s="396">
        <f t="shared" ref="BU156" si="2820">$BJ156*AZ156</f>
        <v>0</v>
      </c>
      <c r="BV156" s="394">
        <f t="shared" ref="BV156" si="2821">$BJ156*BA156</f>
        <v>0</v>
      </c>
      <c r="BW156" s="394">
        <f t="shared" ref="BW156" si="2822">$BJ156*BB156</f>
        <v>0</v>
      </c>
      <c r="BX156" s="394">
        <f t="shared" ref="BX156" si="2823">$BJ156*BC156</f>
        <v>0</v>
      </c>
      <c r="BY156" s="394">
        <f t="shared" ref="BY156" si="2824">$BJ156*BD156</f>
        <v>0</v>
      </c>
      <c r="BZ156" s="394">
        <f t="shared" ref="BZ156" si="2825">$BJ156*BE156</f>
        <v>0</v>
      </c>
      <c r="CA156" s="394">
        <f t="shared" ref="CA156" si="2826">$BJ156*BF156</f>
        <v>0</v>
      </c>
      <c r="CB156" s="394">
        <f t="shared" ref="CB156" si="2827">$BJ156*BG156</f>
        <v>0</v>
      </c>
      <c r="CC156" s="394">
        <f t="shared" ref="CC156" si="2828">$BJ156*BH156</f>
        <v>0</v>
      </c>
      <c r="CD156" s="395">
        <f t="shared" ref="CD156" si="2829">$BJ156*BI156</f>
        <v>0</v>
      </c>
      <c r="CE156" s="392">
        <f>IF(N156="Nemení sa",1,0)</f>
        <v>0</v>
      </c>
      <c r="CF156" s="396">
        <f>AG156*$CE156</f>
        <v>0</v>
      </c>
      <c r="CG156" s="394">
        <f>AI156*$CE156</f>
        <v>0</v>
      </c>
      <c r="CH156" s="394">
        <f>AK156*$CE156</f>
        <v>0</v>
      </c>
      <c r="CI156" s="394">
        <f>AM156*$CE156</f>
        <v>0</v>
      </c>
      <c r="CJ156" s="395">
        <f>AO156*$CE156</f>
        <v>0</v>
      </c>
      <c r="CK156" s="393">
        <f t="shared" ref="CK156" si="2830">SUM(CF156:CJ158)</f>
        <v>0</v>
      </c>
      <c r="CL156" s="389">
        <f>IF(F156=vstupy!B$42,"1",0)</f>
        <v>0</v>
      </c>
      <c r="CM156" s="396">
        <f t="shared" ref="CM156:CV156" si="2831">IF($CL156="1",AP156,0)</f>
        <v>0</v>
      </c>
      <c r="CN156" s="394">
        <f t="shared" si="2831"/>
        <v>0</v>
      </c>
      <c r="CO156" s="394">
        <f t="shared" si="2831"/>
        <v>0</v>
      </c>
      <c r="CP156" s="394">
        <f t="shared" si="2831"/>
        <v>0</v>
      </c>
      <c r="CQ156" s="394">
        <f t="shared" si="2831"/>
        <v>0</v>
      </c>
      <c r="CR156" s="394">
        <f t="shared" si="2831"/>
        <v>0</v>
      </c>
      <c r="CS156" s="394">
        <f t="shared" si="2831"/>
        <v>0</v>
      </c>
      <c r="CT156" s="394">
        <f t="shared" si="2831"/>
        <v>0</v>
      </c>
      <c r="CU156" s="394">
        <f t="shared" si="2831"/>
        <v>0</v>
      </c>
      <c r="CV156" s="395">
        <f t="shared" si="2831"/>
        <v>0</v>
      </c>
      <c r="CW156" s="378">
        <f>CP156+CT156+CV156</f>
        <v>0</v>
      </c>
      <c r="CX156" s="378">
        <f t="shared" ref="CX156" si="2832">CN156+CR156</f>
        <v>0</v>
      </c>
      <c r="CY156" s="396">
        <f t="shared" ref="CY156:DH156" si="2833">IF($CL156="1",AZ156,0)</f>
        <v>0</v>
      </c>
      <c r="CZ156" s="394">
        <f t="shared" si="2833"/>
        <v>0</v>
      </c>
      <c r="DA156" s="394">
        <f t="shared" si="2833"/>
        <v>0</v>
      </c>
      <c r="DB156" s="394">
        <f t="shared" si="2833"/>
        <v>0</v>
      </c>
      <c r="DC156" s="394">
        <f t="shared" si="2833"/>
        <v>0</v>
      </c>
      <c r="DD156" s="394">
        <f t="shared" si="2833"/>
        <v>0</v>
      </c>
      <c r="DE156" s="394">
        <f t="shared" si="2833"/>
        <v>0</v>
      </c>
      <c r="DF156" s="394">
        <f t="shared" si="2833"/>
        <v>0</v>
      </c>
      <c r="DG156" s="394">
        <f t="shared" si="2833"/>
        <v>0</v>
      </c>
      <c r="DH156" s="395">
        <f t="shared" si="2833"/>
        <v>0</v>
      </c>
      <c r="DI156" s="443">
        <f>DB156+DF156+DH156</f>
        <v>0</v>
      </c>
      <c r="DJ156" s="443">
        <f t="shared" ref="DJ156" si="2834">CZ156+DD156</f>
        <v>0</v>
      </c>
      <c r="DK156" s="399">
        <f>IF(CE156=0,1,0)</f>
        <v>1</v>
      </c>
      <c r="DL156" s="399">
        <f>IFERROR(IF($AF156="N",AH156+AJ156+AL156+AN156,AF156+AH156+AJ156+AL156+AN156),0)*$DK156</f>
        <v>0</v>
      </c>
      <c r="DM156" s="399">
        <f>(AG156+AI156+AK156+AM156+AO156)*$DK156</f>
        <v>0</v>
      </c>
      <c r="DN156" s="399">
        <f>AS156+AW156+AY156-CW156</f>
        <v>0</v>
      </c>
      <c r="DO156" s="399">
        <f>BC156+BG156+BI156-DI156</f>
        <v>0</v>
      </c>
      <c r="DP156" s="399">
        <f>DN156+DO156</f>
        <v>0</v>
      </c>
      <c r="DQ156" s="494" t="str">
        <f>IF(OR(F156=vstupy!B$40,F156=vstupy!B$41,F156=vstupy!B$42,),"0","1")</f>
        <v>0</v>
      </c>
      <c r="DR156" s="396">
        <f>IF($DQ156="1",AQ156,"0")+CF156</f>
        <v>0</v>
      </c>
      <c r="DS156" s="394">
        <f>IF($DQ156="1",AS156,"0")+CG156</f>
        <v>0</v>
      </c>
      <c r="DT156" s="394">
        <f>IF($DQ156="1",AU156,"0")+CH156</f>
        <v>0</v>
      </c>
      <c r="DU156" s="394">
        <f>IF($DQ156="1",AW156,"0")+CI156</f>
        <v>0</v>
      </c>
      <c r="DV156" s="395">
        <f>IF($DQ156="1",AY156,"0")+CJ156</f>
        <v>0</v>
      </c>
      <c r="DW156" s="496">
        <f t="shared" ref="DW156" si="2835">SUM(DR156:DV158)</f>
        <v>0</v>
      </c>
      <c r="DX156" s="396" t="str">
        <f t="shared" ref="DX156" si="2836">IF($DQ156="1",BA156,"0")</f>
        <v>0</v>
      </c>
      <c r="DY156" s="394" t="str">
        <f t="shared" ref="DY156" si="2837">IF($DQ156="1",BC156,"0")</f>
        <v>0</v>
      </c>
      <c r="DZ156" s="394" t="str">
        <f t="shared" ref="DZ156" si="2838">IF($DQ156="1",BE156,"0")</f>
        <v>0</v>
      </c>
      <c r="EA156" s="394" t="str">
        <f>IF($DQ156="1",BG156,"0")</f>
        <v>0</v>
      </c>
      <c r="EB156" s="395" t="str">
        <f>IF($DQ156="1",BI156,"0")</f>
        <v>0</v>
      </c>
      <c r="EC156" s="496">
        <f>SUM(DX156:EB158)</f>
        <v>0</v>
      </c>
      <c r="ED156" s="499">
        <f>EC156+DW156</f>
        <v>0</v>
      </c>
    </row>
    <row r="157" spans="2:134" ht="12.6" customHeight="1" x14ac:dyDescent="0.2">
      <c r="B157" s="579"/>
      <c r="C157" s="606"/>
      <c r="D157" s="606"/>
      <c r="E157" s="606"/>
      <c r="F157" s="596"/>
      <c r="G157" s="581"/>
      <c r="H157" s="597"/>
      <c r="I157" s="597"/>
      <c r="J157" s="598"/>
      <c r="K157" s="596"/>
      <c r="L157" s="584"/>
      <c r="M157" s="607"/>
      <c r="N157" s="584"/>
      <c r="O157" s="584"/>
      <c r="P157" s="584"/>
      <c r="Q157" s="587"/>
      <c r="R157" s="588"/>
      <c r="S157" s="584"/>
      <c r="T157" s="590"/>
      <c r="U157" s="587"/>
      <c r="V157" s="588"/>
      <c r="W157" s="584"/>
      <c r="X157" s="591" t="s">
        <v>157</v>
      </c>
      <c r="Y157" s="592" t="s">
        <v>152</v>
      </c>
      <c r="Z157" s="593">
        <f>VLOOKUP($X157,vstupy!$B$18:$F$31,MATCH($Y157,vstupy!$B$17:$F$17,0),0)</f>
        <v>0</v>
      </c>
      <c r="AA157" s="594" t="s">
        <v>158</v>
      </c>
      <c r="AB157" s="593">
        <f>VLOOKUP($AA157,vstupy!$B$34:$C$36,2,FALSE)</f>
        <v>0</v>
      </c>
      <c r="AC157" s="593">
        <f t="shared" si="2494"/>
        <v>0</v>
      </c>
      <c r="AD157" s="600"/>
      <c r="AE157" s="475"/>
      <c r="AF157" s="396"/>
      <c r="AG157" s="450"/>
      <c r="AH157" s="450"/>
      <c r="AI157" s="450"/>
      <c r="AJ157" s="450"/>
      <c r="AK157" s="450"/>
      <c r="AL157" s="450"/>
      <c r="AM157" s="470"/>
      <c r="AN157" s="450"/>
      <c r="AO157" s="472"/>
      <c r="AP157" s="396"/>
      <c r="AQ157" s="394"/>
      <c r="AR157" s="394"/>
      <c r="AS157" s="394"/>
      <c r="AT157" s="394"/>
      <c r="AU157" s="394"/>
      <c r="AV157" s="394"/>
      <c r="AW157" s="394"/>
      <c r="AX157" s="394"/>
      <c r="AY157" s="394"/>
      <c r="AZ157" s="394"/>
      <c r="BA157" s="394"/>
      <c r="BB157" s="394"/>
      <c r="BC157" s="394"/>
      <c r="BD157" s="394"/>
      <c r="BE157" s="394"/>
      <c r="BF157" s="394"/>
      <c r="BG157" s="394"/>
      <c r="BH157" s="394"/>
      <c r="BI157" s="432"/>
      <c r="BJ157" s="378"/>
      <c r="BK157" s="396"/>
      <c r="BL157" s="394"/>
      <c r="BM157" s="394"/>
      <c r="BN157" s="394"/>
      <c r="BO157" s="394"/>
      <c r="BP157" s="394"/>
      <c r="BQ157" s="394"/>
      <c r="BR157" s="394"/>
      <c r="BS157" s="394"/>
      <c r="BT157" s="395"/>
      <c r="BU157" s="396"/>
      <c r="BV157" s="394"/>
      <c r="BW157" s="394"/>
      <c r="BX157" s="394"/>
      <c r="BY157" s="394"/>
      <c r="BZ157" s="394"/>
      <c r="CA157" s="394"/>
      <c r="CB157" s="394"/>
      <c r="CC157" s="394"/>
      <c r="CD157" s="395"/>
      <c r="CE157" s="392"/>
      <c r="CF157" s="396"/>
      <c r="CG157" s="394"/>
      <c r="CH157" s="394"/>
      <c r="CI157" s="394"/>
      <c r="CJ157" s="395"/>
      <c r="CK157" s="393"/>
      <c r="CL157" s="390"/>
      <c r="CM157" s="396"/>
      <c r="CN157" s="394"/>
      <c r="CO157" s="394"/>
      <c r="CP157" s="394"/>
      <c r="CQ157" s="394"/>
      <c r="CR157" s="394"/>
      <c r="CS157" s="394"/>
      <c r="CT157" s="394"/>
      <c r="CU157" s="394"/>
      <c r="CV157" s="395"/>
      <c r="CW157" s="378"/>
      <c r="CX157" s="378"/>
      <c r="CY157" s="396"/>
      <c r="CZ157" s="394"/>
      <c r="DA157" s="394"/>
      <c r="DB157" s="394"/>
      <c r="DC157" s="394"/>
      <c r="DD157" s="394"/>
      <c r="DE157" s="394"/>
      <c r="DF157" s="394"/>
      <c r="DG157" s="394"/>
      <c r="DH157" s="395"/>
      <c r="DI157" s="443"/>
      <c r="DJ157" s="443"/>
      <c r="DK157" s="399"/>
      <c r="DL157" s="399"/>
      <c r="DM157" s="399"/>
      <c r="DN157" s="399"/>
      <c r="DO157" s="399"/>
      <c r="DP157" s="399"/>
      <c r="DQ157" s="494"/>
      <c r="DR157" s="396"/>
      <c r="DS157" s="394"/>
      <c r="DT157" s="394"/>
      <c r="DU157" s="394"/>
      <c r="DV157" s="395"/>
      <c r="DW157" s="496"/>
      <c r="DX157" s="396"/>
      <c r="DY157" s="394"/>
      <c r="DZ157" s="394"/>
      <c r="EA157" s="394"/>
      <c r="EB157" s="395"/>
      <c r="EC157" s="496"/>
      <c r="ED157" s="499"/>
    </row>
    <row r="158" spans="2:134" ht="12.6" customHeight="1" thickBot="1" x14ac:dyDescent="0.25">
      <c r="B158" s="579"/>
      <c r="C158" s="606"/>
      <c r="D158" s="606"/>
      <c r="E158" s="606"/>
      <c r="F158" s="601"/>
      <c r="G158" s="581"/>
      <c r="H158" s="602"/>
      <c r="I158" s="602"/>
      <c r="J158" s="603"/>
      <c r="K158" s="601"/>
      <c r="L158" s="584"/>
      <c r="M158" s="607"/>
      <c r="N158" s="584"/>
      <c r="O158" s="584"/>
      <c r="P158" s="584"/>
      <c r="Q158" s="587"/>
      <c r="R158" s="588"/>
      <c r="S158" s="584"/>
      <c r="T158" s="590"/>
      <c r="U158" s="587"/>
      <c r="V158" s="588"/>
      <c r="W158" s="584"/>
      <c r="X158" s="591" t="s">
        <v>157</v>
      </c>
      <c r="Y158" s="592" t="s">
        <v>152</v>
      </c>
      <c r="Z158" s="593">
        <f>VLOOKUP($X158,vstupy!$B$18:$F$31,MATCH($Y158,vstupy!$B$17:$F$17,0),0)</f>
        <v>0</v>
      </c>
      <c r="AA158" s="594" t="s">
        <v>158</v>
      </c>
      <c r="AB158" s="593">
        <f>VLOOKUP($AA158,vstupy!$B$34:$C$36,2,FALSE)</f>
        <v>0</v>
      </c>
      <c r="AC158" s="593">
        <f t="shared" si="2494"/>
        <v>0</v>
      </c>
      <c r="AD158" s="605"/>
      <c r="AE158" s="476"/>
      <c r="AF158" s="477"/>
      <c r="AG158" s="469"/>
      <c r="AH158" s="469"/>
      <c r="AI158" s="450"/>
      <c r="AJ158" s="469"/>
      <c r="AK158" s="469"/>
      <c r="AL158" s="469"/>
      <c r="AM158" s="452"/>
      <c r="AN158" s="450"/>
      <c r="AO158" s="478"/>
      <c r="AP158" s="396"/>
      <c r="AQ158" s="394"/>
      <c r="AR158" s="394"/>
      <c r="AS158" s="394"/>
      <c r="AT158" s="394"/>
      <c r="AU158" s="394"/>
      <c r="AV158" s="394"/>
      <c r="AW158" s="394"/>
      <c r="AX158" s="394"/>
      <c r="AY158" s="394"/>
      <c r="AZ158" s="394"/>
      <c r="BA158" s="394"/>
      <c r="BB158" s="394"/>
      <c r="BC158" s="394"/>
      <c r="BD158" s="394"/>
      <c r="BE158" s="394"/>
      <c r="BF158" s="394"/>
      <c r="BG158" s="394"/>
      <c r="BH158" s="394"/>
      <c r="BI158" s="432"/>
      <c r="BJ158" s="378"/>
      <c r="BK158" s="396"/>
      <c r="BL158" s="394"/>
      <c r="BM158" s="394"/>
      <c r="BN158" s="394"/>
      <c r="BO158" s="394"/>
      <c r="BP158" s="394"/>
      <c r="BQ158" s="394"/>
      <c r="BR158" s="394"/>
      <c r="BS158" s="394"/>
      <c r="BT158" s="395"/>
      <c r="BU158" s="396"/>
      <c r="BV158" s="394"/>
      <c r="BW158" s="394"/>
      <c r="BX158" s="394"/>
      <c r="BY158" s="394"/>
      <c r="BZ158" s="394"/>
      <c r="CA158" s="394"/>
      <c r="CB158" s="394"/>
      <c r="CC158" s="394"/>
      <c r="CD158" s="395"/>
      <c r="CE158" s="392"/>
      <c r="CF158" s="396"/>
      <c r="CG158" s="394"/>
      <c r="CH158" s="394"/>
      <c r="CI158" s="394"/>
      <c r="CJ158" s="395"/>
      <c r="CK158" s="393"/>
      <c r="CL158" s="391"/>
      <c r="CM158" s="396"/>
      <c r="CN158" s="394"/>
      <c r="CO158" s="394"/>
      <c r="CP158" s="394"/>
      <c r="CQ158" s="394"/>
      <c r="CR158" s="394"/>
      <c r="CS158" s="394"/>
      <c r="CT158" s="394"/>
      <c r="CU158" s="394"/>
      <c r="CV158" s="395"/>
      <c r="CW158" s="378"/>
      <c r="CX158" s="378"/>
      <c r="CY158" s="396"/>
      <c r="CZ158" s="394"/>
      <c r="DA158" s="394"/>
      <c r="DB158" s="394"/>
      <c r="DC158" s="394"/>
      <c r="DD158" s="394"/>
      <c r="DE158" s="394"/>
      <c r="DF158" s="394"/>
      <c r="DG158" s="394"/>
      <c r="DH158" s="395"/>
      <c r="DI158" s="443"/>
      <c r="DJ158" s="443"/>
      <c r="DK158" s="399"/>
      <c r="DL158" s="399"/>
      <c r="DM158" s="399"/>
      <c r="DN158" s="399"/>
      <c r="DO158" s="399"/>
      <c r="DP158" s="399"/>
      <c r="DQ158" s="494"/>
      <c r="DR158" s="396"/>
      <c r="DS158" s="394"/>
      <c r="DT158" s="394"/>
      <c r="DU158" s="394"/>
      <c r="DV158" s="395"/>
      <c r="DW158" s="496"/>
      <c r="DX158" s="396"/>
      <c r="DY158" s="394"/>
      <c r="DZ158" s="394"/>
      <c r="EA158" s="394"/>
      <c r="EB158" s="395"/>
      <c r="EC158" s="496"/>
      <c r="ED158" s="499"/>
    </row>
    <row r="159" spans="2:134" ht="13.5" thickBot="1" x14ac:dyDescent="0.25">
      <c r="B159" s="172" t="s">
        <v>61</v>
      </c>
      <c r="C159" s="173"/>
      <c r="D159" s="173"/>
      <c r="E159" s="173"/>
      <c r="F159" s="174"/>
      <c r="G159" s="174"/>
      <c r="H159" s="174"/>
      <c r="I159" s="174"/>
      <c r="J159" s="174"/>
      <c r="K159" s="173"/>
      <c r="L159" s="174"/>
      <c r="M159" s="175"/>
      <c r="N159" s="174"/>
      <c r="O159" s="173"/>
      <c r="P159" s="173"/>
      <c r="Q159" s="271"/>
      <c r="R159" s="271"/>
      <c r="S159" s="173"/>
      <c r="T159" s="171"/>
      <c r="U159" s="171"/>
      <c r="V159" s="171"/>
      <c r="W159" s="173"/>
      <c r="X159" s="133"/>
      <c r="Y159" s="208"/>
      <c r="Z159" s="199"/>
      <c r="AA159" s="133"/>
      <c r="AB159" s="199"/>
      <c r="AC159" s="202"/>
      <c r="AD159" s="168"/>
      <c r="AE159" s="157"/>
      <c r="AF159" s="291"/>
      <c r="AG159" s="292">
        <f>SUM(AG9:AG158)</f>
        <v>0</v>
      </c>
      <c r="AH159" s="293"/>
      <c r="AI159" s="292">
        <f>SUM(AI9:AI158)</f>
        <v>0</v>
      </c>
      <c r="AJ159" s="293"/>
      <c r="AK159" s="292">
        <f>SUM(AK9:AK158)</f>
        <v>0</v>
      </c>
      <c r="AL159" s="294"/>
      <c r="AM159" s="292">
        <f>SUM(AM9:AM158)</f>
        <v>0</v>
      </c>
      <c r="AN159" s="294"/>
      <c r="AO159" s="299">
        <f>SUM(AO9:AO158)</f>
        <v>0</v>
      </c>
      <c r="AP159" s="158">
        <f t="shared" ref="AP159:BI159" si="2839">SUM(AP9:AP158)</f>
        <v>0</v>
      </c>
      <c r="AQ159" s="158">
        <f t="shared" si="2839"/>
        <v>0</v>
      </c>
      <c r="AR159" s="158">
        <f t="shared" si="2839"/>
        <v>0</v>
      </c>
      <c r="AS159" s="158">
        <f t="shared" si="2839"/>
        <v>0</v>
      </c>
      <c r="AT159" s="158">
        <f t="shared" si="2839"/>
        <v>0</v>
      </c>
      <c r="AU159" s="158">
        <f t="shared" si="2839"/>
        <v>0</v>
      </c>
      <c r="AV159" s="158">
        <f t="shared" si="2839"/>
        <v>0</v>
      </c>
      <c r="AW159" s="158">
        <f t="shared" si="2839"/>
        <v>0</v>
      </c>
      <c r="AX159" s="158">
        <f t="shared" si="2839"/>
        <v>0</v>
      </c>
      <c r="AY159" s="158">
        <f t="shared" si="2839"/>
        <v>0</v>
      </c>
      <c r="AZ159" s="158">
        <f t="shared" si="2839"/>
        <v>0</v>
      </c>
      <c r="BA159" s="158">
        <f t="shared" si="2839"/>
        <v>0</v>
      </c>
      <c r="BB159" s="158">
        <f t="shared" si="2839"/>
        <v>0</v>
      </c>
      <c r="BC159" s="158">
        <f t="shared" si="2839"/>
        <v>0</v>
      </c>
      <c r="BD159" s="158">
        <f t="shared" si="2839"/>
        <v>0</v>
      </c>
      <c r="BE159" s="158">
        <f t="shared" si="2839"/>
        <v>0</v>
      </c>
      <c r="BF159" s="158">
        <f t="shared" si="2839"/>
        <v>0</v>
      </c>
      <c r="BG159" s="158">
        <f t="shared" si="2839"/>
        <v>0</v>
      </c>
      <c r="BH159" s="158">
        <f t="shared" si="2839"/>
        <v>0</v>
      </c>
      <c r="BI159" s="300">
        <f t="shared" si="2839"/>
        <v>0</v>
      </c>
      <c r="BJ159" s="304"/>
      <c r="BK159" s="158">
        <f t="shared" ref="BK159:CD159" si="2840">SUM(BK9:BK158)</f>
        <v>0</v>
      </c>
      <c r="BL159" s="261">
        <f t="shared" si="2840"/>
        <v>0</v>
      </c>
      <c r="BM159" s="261">
        <f t="shared" si="2840"/>
        <v>0</v>
      </c>
      <c r="BN159" s="261">
        <f t="shared" si="2840"/>
        <v>0</v>
      </c>
      <c r="BO159" s="261">
        <f t="shared" si="2840"/>
        <v>0</v>
      </c>
      <c r="BP159" s="261">
        <f t="shared" si="2840"/>
        <v>0</v>
      </c>
      <c r="BQ159" s="261">
        <f t="shared" si="2840"/>
        <v>0</v>
      </c>
      <c r="BR159" s="261">
        <f t="shared" si="2840"/>
        <v>0</v>
      </c>
      <c r="BS159" s="261">
        <f t="shared" si="2840"/>
        <v>0</v>
      </c>
      <c r="BT159" s="305">
        <f t="shared" si="2840"/>
        <v>0</v>
      </c>
      <c r="BU159" s="158">
        <f t="shared" si="2840"/>
        <v>0</v>
      </c>
      <c r="BV159" s="261">
        <f t="shared" si="2840"/>
        <v>0</v>
      </c>
      <c r="BW159" s="261">
        <f t="shared" si="2840"/>
        <v>0</v>
      </c>
      <c r="BX159" s="261">
        <f t="shared" si="2840"/>
        <v>0</v>
      </c>
      <c r="BY159" s="261">
        <f t="shared" si="2840"/>
        <v>0</v>
      </c>
      <c r="BZ159" s="261">
        <f t="shared" si="2840"/>
        <v>0</v>
      </c>
      <c r="CA159" s="261">
        <f t="shared" si="2840"/>
        <v>0</v>
      </c>
      <c r="CB159" s="261">
        <f t="shared" si="2840"/>
        <v>0</v>
      </c>
      <c r="CC159" s="261">
        <f t="shared" si="2840"/>
        <v>0</v>
      </c>
      <c r="CD159" s="305">
        <f t="shared" si="2840"/>
        <v>0</v>
      </c>
      <c r="CE159" s="300"/>
      <c r="CF159" s="158">
        <f t="shared" ref="CF159:CK159" si="2841">SUM(CF9:CF158)</f>
        <v>0</v>
      </c>
      <c r="CG159" s="261">
        <f t="shared" si="2841"/>
        <v>0</v>
      </c>
      <c r="CH159" s="261">
        <f t="shared" si="2841"/>
        <v>0</v>
      </c>
      <c r="CI159" s="261">
        <f t="shared" si="2841"/>
        <v>0</v>
      </c>
      <c r="CJ159" s="305">
        <f t="shared" si="2841"/>
        <v>0</v>
      </c>
      <c r="CK159" s="268">
        <f t="shared" si="2841"/>
        <v>0</v>
      </c>
      <c r="CL159" s="223"/>
      <c r="CM159" s="158">
        <f t="shared" ref="CM159:DI159" si="2842">SUM(CM9:CM158)</f>
        <v>0</v>
      </c>
      <c r="CN159" s="261">
        <f t="shared" si="2842"/>
        <v>0</v>
      </c>
      <c r="CO159" s="261">
        <f t="shared" si="2842"/>
        <v>0</v>
      </c>
      <c r="CP159" s="261">
        <f t="shared" si="2842"/>
        <v>0</v>
      </c>
      <c r="CQ159" s="261">
        <f t="shared" si="2842"/>
        <v>0</v>
      </c>
      <c r="CR159" s="261">
        <f t="shared" si="2842"/>
        <v>0</v>
      </c>
      <c r="CS159" s="261">
        <f t="shared" si="2842"/>
        <v>0</v>
      </c>
      <c r="CT159" s="261">
        <f t="shared" si="2842"/>
        <v>0</v>
      </c>
      <c r="CU159" s="261">
        <f t="shared" si="2842"/>
        <v>0</v>
      </c>
      <c r="CV159" s="305">
        <f t="shared" si="2842"/>
        <v>0</v>
      </c>
      <c r="CW159" s="268">
        <f t="shared" si="2842"/>
        <v>0</v>
      </c>
      <c r="CX159" s="268">
        <f>SUM(CX9:CX158)</f>
        <v>0</v>
      </c>
      <c r="CY159" s="158">
        <f t="shared" si="2842"/>
        <v>0</v>
      </c>
      <c r="CZ159" s="261">
        <f t="shared" si="2842"/>
        <v>0</v>
      </c>
      <c r="DA159" s="261">
        <f t="shared" si="2842"/>
        <v>0</v>
      </c>
      <c r="DB159" s="261">
        <f t="shared" si="2842"/>
        <v>0</v>
      </c>
      <c r="DC159" s="261">
        <f t="shared" si="2842"/>
        <v>0</v>
      </c>
      <c r="DD159" s="261">
        <f t="shared" si="2842"/>
        <v>0</v>
      </c>
      <c r="DE159" s="261">
        <f t="shared" si="2842"/>
        <v>0</v>
      </c>
      <c r="DF159" s="261">
        <f t="shared" si="2842"/>
        <v>0</v>
      </c>
      <c r="DG159" s="261">
        <f t="shared" si="2842"/>
        <v>0</v>
      </c>
      <c r="DH159" s="305">
        <f t="shared" si="2842"/>
        <v>0</v>
      </c>
      <c r="DI159" s="290">
        <f t="shared" si="2842"/>
        <v>0</v>
      </c>
      <c r="DJ159" s="290">
        <f>SUM(DJ9:DJ158)</f>
        <v>0</v>
      </c>
      <c r="DK159" s="159"/>
      <c r="DL159" s="295">
        <f>SUM(DL9:DL158)</f>
        <v>0</v>
      </c>
      <c r="DM159" s="295">
        <f>SUM(DM9:DM158)</f>
        <v>0</v>
      </c>
      <c r="DN159" s="295">
        <f>SUM(DN9:DN158)</f>
        <v>0</v>
      </c>
      <c r="DO159" s="295">
        <f>SUM(DO9:DO158)</f>
        <v>0</v>
      </c>
      <c r="DP159" s="295">
        <f>SUM(DP9:DP158)</f>
        <v>0</v>
      </c>
      <c r="DQ159" s="296"/>
      <c r="DR159" s="158">
        <f t="shared" ref="DR159:ED159" si="2843">SUM(DR9:DR158)</f>
        <v>0</v>
      </c>
      <c r="DS159" s="261">
        <f t="shared" si="2843"/>
        <v>0</v>
      </c>
      <c r="DT159" s="261">
        <f t="shared" si="2843"/>
        <v>0</v>
      </c>
      <c r="DU159" s="261">
        <f t="shared" si="2843"/>
        <v>0</v>
      </c>
      <c r="DV159" s="305">
        <f t="shared" si="2843"/>
        <v>0</v>
      </c>
      <c r="DW159" s="290">
        <f t="shared" si="2843"/>
        <v>0</v>
      </c>
      <c r="DX159" s="300">
        <f t="shared" si="2843"/>
        <v>0</v>
      </c>
      <c r="DY159" s="159">
        <f t="shared" si="2843"/>
        <v>0</v>
      </c>
      <c r="DZ159" s="159">
        <f t="shared" si="2843"/>
        <v>0</v>
      </c>
      <c r="EA159" s="159">
        <f t="shared" si="2843"/>
        <v>0</v>
      </c>
      <c r="EB159" s="305">
        <f t="shared" si="2843"/>
        <v>0</v>
      </c>
      <c r="EC159" s="290">
        <f t="shared" si="2843"/>
        <v>0</v>
      </c>
      <c r="ED159" s="268">
        <f t="shared" si="2843"/>
        <v>0</v>
      </c>
    </row>
    <row r="160" spans="2:134" x14ac:dyDescent="0.2">
      <c r="AM160" s="160"/>
      <c r="AW160" s="160">
        <f>AQ159+AS159+AU159+AW159+AY159</f>
        <v>0</v>
      </c>
      <c r="BG160" s="160">
        <f>BA159+BC159++BE159+BG159+BI159</f>
        <v>0</v>
      </c>
      <c r="BR160" s="160">
        <f>BL159+BN159+BP159+BR159+BT159</f>
        <v>0</v>
      </c>
      <c r="CB160" s="160">
        <f>BV159+BX159++BZ159+CB159+CD159</f>
        <v>0</v>
      </c>
      <c r="CE160" s="160"/>
      <c r="CI160" s="160">
        <f>CF159+CG159+CI159+CJ159</f>
        <v>0</v>
      </c>
      <c r="CT160" s="160"/>
      <c r="CW160" s="160"/>
      <c r="DF160" s="160"/>
      <c r="DI160" s="160"/>
      <c r="DK160" s="160"/>
      <c r="DL160" s="160"/>
      <c r="DM160" s="160"/>
      <c r="DU160" s="160"/>
      <c r="EA160" s="160"/>
      <c r="ED160" s="141"/>
    </row>
    <row r="161" spans="3:134" x14ac:dyDescent="0.2">
      <c r="AO161" s="160">
        <f>AG159+AI159+AK159+AM159+AO159</f>
        <v>0</v>
      </c>
      <c r="AQ161" s="160">
        <f>AQ159+BA159</f>
        <v>0</v>
      </c>
      <c r="AS161" s="160">
        <f>AS159+BC159</f>
        <v>0</v>
      </c>
      <c r="AU161" s="160">
        <f>AU159+BE159</f>
        <v>0</v>
      </c>
      <c r="AW161" s="160">
        <f>AW159+BG159</f>
        <v>0</v>
      </c>
      <c r="AY161" s="160">
        <f>AY159+BI159</f>
        <v>0</v>
      </c>
      <c r="BR161" s="160"/>
      <c r="CI161" s="160"/>
      <c r="CP161" s="141" t="s">
        <v>127</v>
      </c>
      <c r="CQ161" s="160">
        <f>CP159+CR159+CT159+CV159</f>
        <v>0</v>
      </c>
      <c r="CT161" s="160"/>
      <c r="DF161" s="160"/>
      <c r="DU161" s="160"/>
      <c r="EA161" s="160"/>
      <c r="ED161" s="141"/>
    </row>
    <row r="162" spans="3:134" x14ac:dyDescent="0.2">
      <c r="AO162" s="160">
        <f>AQ159+AS159+AU159+AW159+AY159+BA159+BC159+BE159+BG159+BI159</f>
        <v>0</v>
      </c>
      <c r="AS162" s="160"/>
      <c r="AT162" s="160"/>
      <c r="AU162" s="160"/>
      <c r="BN162" s="160"/>
      <c r="BO162" s="160"/>
      <c r="BP162" s="160"/>
      <c r="CG162" s="160"/>
      <c r="CH162" s="160"/>
      <c r="DC162" s="258" t="s">
        <v>242</v>
      </c>
      <c r="DD162" s="259">
        <f>CZ159+DB159+DD159+DF159+DH159-'Krok 2- Tabuľky na skopírovanie'!D14</f>
        <v>0</v>
      </c>
      <c r="ED162" s="141"/>
    </row>
    <row r="163" spans="3:134" x14ac:dyDescent="0.2">
      <c r="AO163" s="160">
        <f>BL159+BN159+BP159+BR159+BT159+BV159+BX159+BZ159+CB159+CD159</f>
        <v>0</v>
      </c>
      <c r="BF163" s="141" t="s">
        <v>131</v>
      </c>
      <c r="CA163" s="141" t="s">
        <v>131</v>
      </c>
      <c r="ED163" s="141"/>
    </row>
    <row r="164" spans="3:134" ht="41.25" customHeight="1" x14ac:dyDescent="0.2">
      <c r="AO164" s="160">
        <f>AO162-AO163</f>
        <v>0</v>
      </c>
      <c r="BC164" s="141" t="s">
        <v>132</v>
      </c>
      <c r="BE164" s="141" t="s">
        <v>132</v>
      </c>
      <c r="BG164" s="160">
        <f>AW160+BG160</f>
        <v>0</v>
      </c>
      <c r="BU164" s="160"/>
      <c r="BX164" s="141" t="s">
        <v>132</v>
      </c>
      <c r="BZ164" s="141" t="s">
        <v>132</v>
      </c>
      <c r="CB164" s="160">
        <f>BR160+CB160</f>
        <v>0</v>
      </c>
      <c r="CP164" s="258" t="s">
        <v>242</v>
      </c>
      <c r="CQ164" s="259">
        <f>CQ161-'Krok 2- Tabuľky na skopírovanie'!C14</f>
        <v>0</v>
      </c>
      <c r="ED164" s="141"/>
    </row>
    <row r="165" spans="3:134" ht="12.75" customHeight="1" x14ac:dyDescent="0.2">
      <c r="BC165" s="141" t="s">
        <v>133</v>
      </c>
      <c r="BE165" s="141" t="s">
        <v>133</v>
      </c>
      <c r="BG165" s="160">
        <f>'Krok 2- Tabuľky na skopírovanie'!C11+'Krok 2- Tabuľky na skopírovanie'!D11</f>
        <v>0</v>
      </c>
      <c r="BX165" s="141" t="s">
        <v>133</v>
      </c>
      <c r="BZ165" s="141" t="s">
        <v>133</v>
      </c>
      <c r="CB165" s="160">
        <f>'Krok 2- Tabuľky na skopírovanie'!W11+'Krok 2- Tabuľky na skopírovanie'!X11</f>
        <v>0</v>
      </c>
      <c r="ED165" s="141"/>
    </row>
    <row r="166" spans="3:134" s="132" customFormat="1" ht="23.25" customHeight="1" x14ac:dyDescent="0.2">
      <c r="C166" s="130"/>
      <c r="D166" s="130"/>
      <c r="E166" s="130"/>
      <c r="F166" s="131"/>
      <c r="G166" s="131"/>
      <c r="H166" s="131"/>
      <c r="I166" s="131"/>
      <c r="J166" s="131"/>
      <c r="K166" s="130"/>
      <c r="L166" s="130"/>
      <c r="M166" s="140"/>
      <c r="N166" s="131"/>
      <c r="O166" s="130"/>
      <c r="P166" s="130"/>
      <c r="Q166" s="130"/>
      <c r="S166" s="130"/>
      <c r="W166" s="130"/>
      <c r="X166" s="130"/>
      <c r="Y166" s="209"/>
      <c r="Z166" s="200"/>
      <c r="AA166" s="130"/>
      <c r="AB166" s="200"/>
      <c r="AC166" s="203"/>
      <c r="AE166" s="161"/>
      <c r="AF166" s="161"/>
      <c r="AG166" s="161"/>
      <c r="AH166" s="161"/>
      <c r="AI166" s="161"/>
      <c r="AJ166" s="161"/>
      <c r="AK166" s="161"/>
      <c r="AL166" s="161"/>
      <c r="AM166" s="161"/>
      <c r="AN166" s="161"/>
      <c r="AO166" s="161"/>
      <c r="AP166" s="161"/>
      <c r="AQ166" s="161"/>
      <c r="AR166" s="161"/>
      <c r="AS166" s="161"/>
      <c r="AT166" s="161"/>
      <c r="AU166" s="161"/>
      <c r="AV166" s="161"/>
      <c r="AW166" s="161"/>
      <c r="AX166" s="161"/>
      <c r="AY166" s="161"/>
      <c r="AZ166" s="161"/>
      <c r="BA166" s="161"/>
      <c r="BB166" s="161"/>
      <c r="BC166" s="161" t="s">
        <v>134</v>
      </c>
      <c r="BD166" s="161"/>
      <c r="BE166" s="161" t="s">
        <v>134</v>
      </c>
      <c r="BF166" s="161"/>
      <c r="BG166" s="162">
        <f>BG165-BG164</f>
        <v>0</v>
      </c>
      <c r="BH166" s="161"/>
      <c r="BI166" s="161"/>
      <c r="BJ166" s="161"/>
      <c r="BK166" s="161"/>
      <c r="BL166" s="161"/>
      <c r="BM166" s="161"/>
      <c r="BN166" s="161"/>
      <c r="BO166" s="161"/>
      <c r="BP166" s="161"/>
      <c r="BQ166" s="161"/>
      <c r="BR166" s="161"/>
      <c r="BS166" s="161"/>
      <c r="BT166" s="161"/>
      <c r="BU166" s="161"/>
      <c r="BV166" s="161"/>
      <c r="BW166" s="161"/>
      <c r="BX166" s="161" t="s">
        <v>134</v>
      </c>
      <c r="BY166" s="161"/>
      <c r="BZ166" s="161" t="s">
        <v>134</v>
      </c>
      <c r="CA166" s="161"/>
      <c r="CB166" s="162">
        <f>CB165-CB164</f>
        <v>0</v>
      </c>
      <c r="CC166" s="161"/>
      <c r="CD166" s="161"/>
      <c r="CE166" s="161"/>
      <c r="CF166" s="161"/>
      <c r="CG166" s="161"/>
      <c r="CH166" s="161"/>
      <c r="CI166" s="161"/>
      <c r="CJ166" s="161"/>
      <c r="CK166" s="161"/>
      <c r="CL166" s="163"/>
      <c r="CM166" s="161"/>
      <c r="CN166" s="161"/>
      <c r="CO166" s="161"/>
      <c r="CP166" s="161"/>
      <c r="CQ166" s="161"/>
      <c r="CR166" s="161"/>
      <c r="CS166" s="161"/>
      <c r="CT166" s="161"/>
      <c r="CU166" s="161"/>
      <c r="CV166" s="161"/>
      <c r="CW166" s="161"/>
      <c r="CX166"/>
      <c r="CY166" s="161"/>
      <c r="CZ166" s="161"/>
      <c r="DA166" s="161"/>
      <c r="DB166" s="161"/>
      <c r="DC166" s="161"/>
      <c r="DD166" s="161"/>
      <c r="DE166" s="161"/>
      <c r="DF166" s="161"/>
      <c r="DG166" s="161"/>
      <c r="DH166" s="161"/>
      <c r="DI166" s="161"/>
      <c r="DJ166"/>
      <c r="DK166" s="161"/>
      <c r="DL166" s="161"/>
      <c r="DM166" s="161"/>
      <c r="DN166" s="161"/>
      <c r="DO166" s="161"/>
      <c r="DP166" s="161"/>
      <c r="DQ166" s="161"/>
      <c r="DR166" s="161"/>
      <c r="DS166" s="161"/>
      <c r="DT166" s="161"/>
      <c r="DU166" s="161"/>
      <c r="DV166" s="161"/>
      <c r="DW166" s="161"/>
      <c r="DX166" s="161"/>
      <c r="DY166" s="161"/>
      <c r="DZ166" s="161"/>
      <c r="EA166" s="161"/>
      <c r="EB166" s="161"/>
      <c r="EC166" s="161"/>
      <c r="ED166" s="161"/>
    </row>
    <row r="167" spans="3:134" ht="12.75" customHeight="1" x14ac:dyDescent="0.2">
      <c r="ED167" s="141"/>
    </row>
    <row r="168" spans="3:134" ht="12.75" customHeight="1" x14ac:dyDescent="0.2">
      <c r="ED168" s="141"/>
    </row>
    <row r="169" spans="3:134" ht="12.75" customHeight="1" x14ac:dyDescent="0.2">
      <c r="ED169" s="141"/>
    </row>
    <row r="170" spans="3:134" ht="12.75" customHeight="1" x14ac:dyDescent="0.2">
      <c r="ED170" s="141"/>
    </row>
    <row r="171" spans="3:134" ht="12.75" customHeight="1" x14ac:dyDescent="0.2">
      <c r="ED171" s="141"/>
    </row>
    <row r="172" spans="3:134" ht="12.75" customHeight="1" x14ac:dyDescent="0.2">
      <c r="ED172" s="141"/>
    </row>
    <row r="173" spans="3:134" x14ac:dyDescent="0.2">
      <c r="ED173" s="141"/>
    </row>
    <row r="174" spans="3:134" ht="12.75" customHeight="1" x14ac:dyDescent="0.2">
      <c r="ED174" s="141"/>
    </row>
    <row r="175" spans="3:134" ht="12.75" customHeight="1" x14ac:dyDescent="0.2">
      <c r="ED175" s="141"/>
    </row>
    <row r="176" spans="3:134" x14ac:dyDescent="0.2">
      <c r="ED176" s="141"/>
    </row>
    <row r="177" spans="134:134" x14ac:dyDescent="0.2">
      <c r="ED177" s="141"/>
    </row>
    <row r="178" spans="134:134" x14ac:dyDescent="0.2">
      <c r="ED178" s="141"/>
    </row>
    <row r="179" spans="134:134" x14ac:dyDescent="0.2">
      <c r="ED179" s="141"/>
    </row>
    <row r="180" spans="134:134" x14ac:dyDescent="0.2">
      <c r="ED180" s="141"/>
    </row>
    <row r="181" spans="134:134" x14ac:dyDescent="0.2">
      <c r="ED181" s="141"/>
    </row>
    <row r="182" spans="134:134" x14ac:dyDescent="0.2">
      <c r="ED182" s="141"/>
    </row>
    <row r="183" spans="134:134" x14ac:dyDescent="0.2">
      <c r="ED183" s="141"/>
    </row>
    <row r="184" spans="134:134" x14ac:dyDescent="0.2">
      <c r="ED184" s="141"/>
    </row>
    <row r="185" spans="134:134" x14ac:dyDescent="0.2">
      <c r="ED185" s="141"/>
    </row>
    <row r="186" spans="134:134" x14ac:dyDescent="0.2">
      <c r="ED186" s="141"/>
    </row>
    <row r="187" spans="134:134" x14ac:dyDescent="0.2">
      <c r="ED187" s="141"/>
    </row>
    <row r="188" spans="134:134" x14ac:dyDescent="0.2">
      <c r="ED188" s="141"/>
    </row>
    <row r="189" spans="134:134" x14ac:dyDescent="0.2">
      <c r="ED189" s="141"/>
    </row>
    <row r="190" spans="134:134" x14ac:dyDescent="0.2">
      <c r="ED190" s="141"/>
    </row>
    <row r="191" spans="134:134" x14ac:dyDescent="0.2">
      <c r="ED191" s="141"/>
    </row>
    <row r="192" spans="134:134" x14ac:dyDescent="0.2">
      <c r="ED192" s="141"/>
    </row>
    <row r="193" spans="134:134" x14ac:dyDescent="0.2">
      <c r="ED193" s="141"/>
    </row>
    <row r="194" spans="134:134" x14ac:dyDescent="0.2">
      <c r="ED194" s="141"/>
    </row>
    <row r="195" spans="134:134" x14ac:dyDescent="0.2">
      <c r="ED195" s="141"/>
    </row>
    <row r="196" spans="134:134" x14ac:dyDescent="0.2">
      <c r="ED196" s="141"/>
    </row>
    <row r="197" spans="134:134" x14ac:dyDescent="0.2">
      <c r="ED197" s="141"/>
    </row>
    <row r="198" spans="134:134" x14ac:dyDescent="0.2">
      <c r="ED198" s="141"/>
    </row>
    <row r="199" spans="134:134" x14ac:dyDescent="0.2">
      <c r="ED199" s="141"/>
    </row>
    <row r="200" spans="134:134" x14ac:dyDescent="0.2">
      <c r="ED200" s="141"/>
    </row>
    <row r="201" spans="134:134" x14ac:dyDescent="0.2">
      <c r="ED201" s="141"/>
    </row>
    <row r="202" spans="134:134" x14ac:dyDescent="0.2">
      <c r="ED202" s="141"/>
    </row>
    <row r="203" spans="134:134" x14ac:dyDescent="0.2">
      <c r="ED203" s="141"/>
    </row>
    <row r="204" spans="134:134" x14ac:dyDescent="0.2">
      <c r="ED204" s="141"/>
    </row>
  </sheetData>
  <sheetProtection algorithmName="SHA-512" hashValue="Xew0d9btkzKHvRf1Or9wOh6iDn59GzEq5MHXqsA+HiX8OQAZJFmPRnQgYENEPqOzK9FexofY6UrKvtY3ib/Qag==" saltValue="wjfzZ0RhMZquGbMoHGbnJw==" spinCount="100000" sheet="1" objects="1" scenarios="1"/>
  <customSheetViews>
    <customSheetView guid="{9B3BAD7C-18FA-4BA1-ADC7-FF0E752CBBB8}" scale="70" showGridLines="0" fitToPage="1" hiddenColumns="1" topLeftCell="B1">
      <pane xSplit="2" ySplit="8" topLeftCell="D9" activePane="bottomRight" state="frozen"/>
      <selection pane="bottomRight" activeCell="T10" sqref="T10"/>
      <pageMargins left="0.25" right="0.25" top="0.75" bottom="0.75" header="0.3" footer="0.3"/>
      <pageSetup scale="19" fitToHeight="0" orientation="landscape" r:id="rId1"/>
    </customSheetView>
  </customSheetViews>
  <mergeCells count="6422">
    <mergeCell ref="DJ114:DJ116"/>
    <mergeCell ref="DJ117:DJ119"/>
    <mergeCell ref="DJ120:DJ122"/>
    <mergeCell ref="DJ123:DJ125"/>
    <mergeCell ref="DJ126:DJ128"/>
    <mergeCell ref="DJ129:DJ131"/>
    <mergeCell ref="DJ132:DJ134"/>
    <mergeCell ref="DJ135:DJ137"/>
    <mergeCell ref="DJ138:DJ140"/>
    <mergeCell ref="DJ141:DJ143"/>
    <mergeCell ref="DJ144:DJ146"/>
    <mergeCell ref="DJ147:DJ149"/>
    <mergeCell ref="DJ150:DJ152"/>
    <mergeCell ref="DJ153:DJ155"/>
    <mergeCell ref="DJ156:DJ158"/>
    <mergeCell ref="DJ57:DJ59"/>
    <mergeCell ref="DJ60:DJ62"/>
    <mergeCell ref="DJ63:DJ65"/>
    <mergeCell ref="DJ66:DJ68"/>
    <mergeCell ref="DJ69:DJ71"/>
    <mergeCell ref="DJ72:DJ74"/>
    <mergeCell ref="DJ75:DJ77"/>
    <mergeCell ref="DJ78:DJ80"/>
    <mergeCell ref="DJ81:DJ83"/>
    <mergeCell ref="DJ84:DJ86"/>
    <mergeCell ref="DJ87:DJ89"/>
    <mergeCell ref="DJ90:DJ92"/>
    <mergeCell ref="DJ93:DJ95"/>
    <mergeCell ref="DJ96:DJ98"/>
    <mergeCell ref="DJ99:DJ101"/>
    <mergeCell ref="DJ102:DJ104"/>
    <mergeCell ref="DJ105:DJ107"/>
    <mergeCell ref="DJ7:DJ8"/>
    <mergeCell ref="DJ9:DJ11"/>
    <mergeCell ref="DJ12:DJ14"/>
    <mergeCell ref="DJ15:DJ17"/>
    <mergeCell ref="DJ18:DJ20"/>
    <mergeCell ref="DJ21:DJ23"/>
    <mergeCell ref="DJ24:DJ26"/>
    <mergeCell ref="DJ27:DJ29"/>
    <mergeCell ref="DJ30:DJ32"/>
    <mergeCell ref="DJ33:DJ35"/>
    <mergeCell ref="DJ36:DJ38"/>
    <mergeCell ref="DJ39:DJ41"/>
    <mergeCell ref="DJ42:DJ44"/>
    <mergeCell ref="DJ45:DJ47"/>
    <mergeCell ref="DJ48:DJ50"/>
    <mergeCell ref="DJ51:DJ53"/>
    <mergeCell ref="DJ54:DJ56"/>
    <mergeCell ref="BJ132:BJ134"/>
    <mergeCell ref="BJ135:BJ137"/>
    <mergeCell ref="BJ138:BJ140"/>
    <mergeCell ref="BJ141:BJ143"/>
    <mergeCell ref="BJ144:BJ146"/>
    <mergeCell ref="BJ147:BJ149"/>
    <mergeCell ref="BJ150:BJ152"/>
    <mergeCell ref="BJ153:BJ155"/>
    <mergeCell ref="BJ156:BJ158"/>
    <mergeCell ref="BJ57:BJ59"/>
    <mergeCell ref="BJ60:BJ62"/>
    <mergeCell ref="BJ63:BJ65"/>
    <mergeCell ref="BJ66:BJ68"/>
    <mergeCell ref="BJ69:BJ71"/>
    <mergeCell ref="BJ72:BJ74"/>
    <mergeCell ref="BJ75:BJ77"/>
    <mergeCell ref="BJ78:BJ80"/>
    <mergeCell ref="BJ81:BJ83"/>
    <mergeCell ref="BJ84:BJ86"/>
    <mergeCell ref="BJ87:BJ89"/>
    <mergeCell ref="BJ90:BJ92"/>
    <mergeCell ref="BJ93:BJ95"/>
    <mergeCell ref="BJ96:BJ98"/>
    <mergeCell ref="BJ99:BJ101"/>
    <mergeCell ref="BJ102:BJ104"/>
    <mergeCell ref="BJ105:BJ107"/>
    <mergeCell ref="BJ7:BJ8"/>
    <mergeCell ref="BJ9:BJ11"/>
    <mergeCell ref="BJ12:BJ14"/>
    <mergeCell ref="BJ15:BJ17"/>
    <mergeCell ref="BJ18:BJ20"/>
    <mergeCell ref="BJ21:BJ23"/>
    <mergeCell ref="BJ24:BJ26"/>
    <mergeCell ref="BJ27:BJ29"/>
    <mergeCell ref="BJ30:BJ32"/>
    <mergeCell ref="BJ33:BJ35"/>
    <mergeCell ref="BJ36:BJ38"/>
    <mergeCell ref="BJ39:BJ41"/>
    <mergeCell ref="BJ42:BJ44"/>
    <mergeCell ref="BJ45:BJ47"/>
    <mergeCell ref="BJ48:BJ50"/>
    <mergeCell ref="BJ51:BJ53"/>
    <mergeCell ref="BJ54:BJ56"/>
    <mergeCell ref="CB153:CB155"/>
    <mergeCell ref="CC153:CC155"/>
    <mergeCell ref="CD153:CD155"/>
    <mergeCell ref="BK156:BK158"/>
    <mergeCell ref="BL156:BL158"/>
    <mergeCell ref="BM156:BM158"/>
    <mergeCell ref="BN156:BN158"/>
    <mergeCell ref="BO156:BO158"/>
    <mergeCell ref="BP156:BP158"/>
    <mergeCell ref="BQ156:BQ158"/>
    <mergeCell ref="BR156:BR158"/>
    <mergeCell ref="BS156:BS158"/>
    <mergeCell ref="BT156:BT158"/>
    <mergeCell ref="BU156:BU158"/>
    <mergeCell ref="BV156:BV158"/>
    <mergeCell ref="BW156:BW158"/>
    <mergeCell ref="BX156:BX158"/>
    <mergeCell ref="BY156:BY158"/>
    <mergeCell ref="BZ156:BZ158"/>
    <mergeCell ref="CA156:CA158"/>
    <mergeCell ref="CB156:CB158"/>
    <mergeCell ref="CC156:CC158"/>
    <mergeCell ref="CD156:CD158"/>
    <mergeCell ref="BK153:BK155"/>
    <mergeCell ref="BL153:BL155"/>
    <mergeCell ref="BM153:BM155"/>
    <mergeCell ref="BN153:BN155"/>
    <mergeCell ref="BO153:BO155"/>
    <mergeCell ref="BP153:BP155"/>
    <mergeCell ref="BQ153:BQ155"/>
    <mergeCell ref="BR153:BR155"/>
    <mergeCell ref="BS153:BS155"/>
    <mergeCell ref="BT153:BT155"/>
    <mergeCell ref="BU153:BU155"/>
    <mergeCell ref="BV153:BV155"/>
    <mergeCell ref="BW153:BW155"/>
    <mergeCell ref="BX153:BX155"/>
    <mergeCell ref="BY153:BY155"/>
    <mergeCell ref="BZ153:BZ155"/>
    <mergeCell ref="CA153:CA155"/>
    <mergeCell ref="CB147:CB149"/>
    <mergeCell ref="CC147:CC149"/>
    <mergeCell ref="CD147:CD149"/>
    <mergeCell ref="BK150:BK152"/>
    <mergeCell ref="BL150:BL152"/>
    <mergeCell ref="BM150:BM152"/>
    <mergeCell ref="BN150:BN152"/>
    <mergeCell ref="BO150:BO152"/>
    <mergeCell ref="BP150:BP152"/>
    <mergeCell ref="BQ150:BQ152"/>
    <mergeCell ref="BR150:BR152"/>
    <mergeCell ref="BS150:BS152"/>
    <mergeCell ref="BT150:BT152"/>
    <mergeCell ref="BU150:BU152"/>
    <mergeCell ref="BV150:BV152"/>
    <mergeCell ref="BW150:BW152"/>
    <mergeCell ref="BX150:BX152"/>
    <mergeCell ref="BY150:BY152"/>
    <mergeCell ref="BZ150:BZ152"/>
    <mergeCell ref="CA150:CA152"/>
    <mergeCell ref="CB150:CB152"/>
    <mergeCell ref="CC150:CC152"/>
    <mergeCell ref="CD150:CD152"/>
    <mergeCell ref="BK147:BK149"/>
    <mergeCell ref="BL147:BL149"/>
    <mergeCell ref="BM147:BM149"/>
    <mergeCell ref="BN147:BN149"/>
    <mergeCell ref="BO147:BO149"/>
    <mergeCell ref="BP147:BP149"/>
    <mergeCell ref="BQ147:BQ149"/>
    <mergeCell ref="BR147:BR149"/>
    <mergeCell ref="BS147:BS149"/>
    <mergeCell ref="BT147:BT149"/>
    <mergeCell ref="BU147:BU149"/>
    <mergeCell ref="BV147:BV149"/>
    <mergeCell ref="BW147:BW149"/>
    <mergeCell ref="BX147:BX149"/>
    <mergeCell ref="BY147:BY149"/>
    <mergeCell ref="BZ147:BZ149"/>
    <mergeCell ref="CA147:CA149"/>
    <mergeCell ref="CB141:CB143"/>
    <mergeCell ref="BU141:BU143"/>
    <mergeCell ref="BV141:BV143"/>
    <mergeCell ref="BW141:BW143"/>
    <mergeCell ref="BX141:BX143"/>
    <mergeCell ref="BY141:BY143"/>
    <mergeCell ref="BZ141:BZ143"/>
    <mergeCell ref="CA141:CA143"/>
    <mergeCell ref="CC141:CC143"/>
    <mergeCell ref="CD141:CD143"/>
    <mergeCell ref="BK144:BK146"/>
    <mergeCell ref="BL144:BL146"/>
    <mergeCell ref="BM144:BM146"/>
    <mergeCell ref="BN144:BN146"/>
    <mergeCell ref="BO144:BO146"/>
    <mergeCell ref="BP144:BP146"/>
    <mergeCell ref="BQ144:BQ146"/>
    <mergeCell ref="BR144:BR146"/>
    <mergeCell ref="BS144:BS146"/>
    <mergeCell ref="BT144:BT146"/>
    <mergeCell ref="BU144:BU146"/>
    <mergeCell ref="BV144:BV146"/>
    <mergeCell ref="BW144:BW146"/>
    <mergeCell ref="BX144:BX146"/>
    <mergeCell ref="BY144:BY146"/>
    <mergeCell ref="BZ144:BZ146"/>
    <mergeCell ref="CA144:CA146"/>
    <mergeCell ref="CB144:CB146"/>
    <mergeCell ref="CC144:CC146"/>
    <mergeCell ref="CD144:CD146"/>
    <mergeCell ref="BK141:BK143"/>
    <mergeCell ref="BL141:BL143"/>
    <mergeCell ref="BM141:BM143"/>
    <mergeCell ref="BN141:BN143"/>
    <mergeCell ref="BO141:BO143"/>
    <mergeCell ref="BP141:BP143"/>
    <mergeCell ref="BQ141:BQ143"/>
    <mergeCell ref="BR141:BR143"/>
    <mergeCell ref="BS141:BS143"/>
    <mergeCell ref="BT141:BT143"/>
    <mergeCell ref="CD135:CD137"/>
    <mergeCell ref="BK138:BK140"/>
    <mergeCell ref="BL138:BL140"/>
    <mergeCell ref="BM138:BM140"/>
    <mergeCell ref="BN138:BN140"/>
    <mergeCell ref="BO138:BO140"/>
    <mergeCell ref="BP138:BP140"/>
    <mergeCell ref="BQ138:BQ140"/>
    <mergeCell ref="BR138:BR140"/>
    <mergeCell ref="BS138:BS140"/>
    <mergeCell ref="BT138:BT140"/>
    <mergeCell ref="BU138:BU140"/>
    <mergeCell ref="BV138:BV140"/>
    <mergeCell ref="BW138:BW140"/>
    <mergeCell ref="BX138:BX140"/>
    <mergeCell ref="BY138:BY140"/>
    <mergeCell ref="BZ138:BZ140"/>
    <mergeCell ref="CA138:CA140"/>
    <mergeCell ref="CB138:CB140"/>
    <mergeCell ref="CC138:CC140"/>
    <mergeCell ref="CD138:CD140"/>
    <mergeCell ref="BK135:BK137"/>
    <mergeCell ref="BL135:BL137"/>
    <mergeCell ref="BM135:BM137"/>
    <mergeCell ref="BN135:BN137"/>
    <mergeCell ref="BO135:BO137"/>
    <mergeCell ref="BP135:BP137"/>
    <mergeCell ref="BQ135:BQ137"/>
    <mergeCell ref="BR135:BR137"/>
    <mergeCell ref="BS135:BS137"/>
    <mergeCell ref="CC129:CC131"/>
    <mergeCell ref="CD129:CD131"/>
    <mergeCell ref="BK132:BK134"/>
    <mergeCell ref="BL132:BL134"/>
    <mergeCell ref="BM132:BM134"/>
    <mergeCell ref="BN132:BN134"/>
    <mergeCell ref="BO132:BO134"/>
    <mergeCell ref="BP132:BP134"/>
    <mergeCell ref="BQ132:BQ134"/>
    <mergeCell ref="BR132:BR134"/>
    <mergeCell ref="BS132:BS134"/>
    <mergeCell ref="BT132:BT134"/>
    <mergeCell ref="BU132:BU134"/>
    <mergeCell ref="BV132:BV134"/>
    <mergeCell ref="BW132:BW134"/>
    <mergeCell ref="BX132:BX134"/>
    <mergeCell ref="BY132:BY134"/>
    <mergeCell ref="BZ132:BZ134"/>
    <mergeCell ref="CA132:CA134"/>
    <mergeCell ref="CB132:CB134"/>
    <mergeCell ref="CC132:CC134"/>
    <mergeCell ref="CD132:CD134"/>
    <mergeCell ref="BK129:BK131"/>
    <mergeCell ref="BW129:BW131"/>
    <mergeCell ref="BX129:BX131"/>
    <mergeCell ref="BY129:BY131"/>
    <mergeCell ref="BZ129:BZ131"/>
    <mergeCell ref="CA129:CA131"/>
    <mergeCell ref="BN129:BN131"/>
    <mergeCell ref="CB123:CB125"/>
    <mergeCell ref="BU123:BU125"/>
    <mergeCell ref="BV123:BV125"/>
    <mergeCell ref="BW123:BW125"/>
    <mergeCell ref="BX123:BX125"/>
    <mergeCell ref="BY123:BY125"/>
    <mergeCell ref="BZ123:BZ125"/>
    <mergeCell ref="CA123:CA125"/>
    <mergeCell ref="BT135:BT137"/>
    <mergeCell ref="BU135:BU137"/>
    <mergeCell ref="BV135:BV137"/>
    <mergeCell ref="BW135:BW137"/>
    <mergeCell ref="BX135:BX137"/>
    <mergeCell ref="BY135:BY137"/>
    <mergeCell ref="BZ135:BZ137"/>
    <mergeCell ref="CA135:CA137"/>
    <mergeCell ref="CB129:CB131"/>
    <mergeCell ref="CB135:CB137"/>
    <mergeCell ref="CC123:CC125"/>
    <mergeCell ref="CD123:CD125"/>
    <mergeCell ref="BK126:BK128"/>
    <mergeCell ref="BL126:BL128"/>
    <mergeCell ref="BM126:BM128"/>
    <mergeCell ref="BN126:BN128"/>
    <mergeCell ref="BO126:BO128"/>
    <mergeCell ref="BP126:BP128"/>
    <mergeCell ref="BQ126:BQ128"/>
    <mergeCell ref="BR126:BR128"/>
    <mergeCell ref="BS126:BS128"/>
    <mergeCell ref="BT126:BT128"/>
    <mergeCell ref="BU126:BU128"/>
    <mergeCell ref="BV126:BV128"/>
    <mergeCell ref="BW126:BW128"/>
    <mergeCell ref="BX126:BX128"/>
    <mergeCell ref="BY126:BY128"/>
    <mergeCell ref="BZ126:BZ128"/>
    <mergeCell ref="CA126:CA128"/>
    <mergeCell ref="CB126:CB128"/>
    <mergeCell ref="CC126:CC128"/>
    <mergeCell ref="CD126:CD128"/>
    <mergeCell ref="BK123:BK125"/>
    <mergeCell ref="BL123:BL125"/>
    <mergeCell ref="BM123:BM125"/>
    <mergeCell ref="BN123:BN125"/>
    <mergeCell ref="BO123:BO125"/>
    <mergeCell ref="BP123:BP125"/>
    <mergeCell ref="BQ123:BQ125"/>
    <mergeCell ref="BR123:BR125"/>
    <mergeCell ref="BS123:BS125"/>
    <mergeCell ref="BT123:BT125"/>
    <mergeCell ref="CB117:CB119"/>
    <mergeCell ref="CC117:CC119"/>
    <mergeCell ref="CD117:CD119"/>
    <mergeCell ref="BK120:BK122"/>
    <mergeCell ref="BL120:BL122"/>
    <mergeCell ref="BM120:BM122"/>
    <mergeCell ref="BN120:BN122"/>
    <mergeCell ref="BO120:BO122"/>
    <mergeCell ref="BP120:BP122"/>
    <mergeCell ref="BQ120:BQ122"/>
    <mergeCell ref="BR120:BR122"/>
    <mergeCell ref="BS120:BS122"/>
    <mergeCell ref="BT120:BT122"/>
    <mergeCell ref="BU120:BU122"/>
    <mergeCell ref="BV120:BV122"/>
    <mergeCell ref="BW120:BW122"/>
    <mergeCell ref="BX120:BX122"/>
    <mergeCell ref="BY120:BY122"/>
    <mergeCell ref="BZ120:BZ122"/>
    <mergeCell ref="CA120:CA122"/>
    <mergeCell ref="CB120:CB122"/>
    <mergeCell ref="CC120:CC122"/>
    <mergeCell ref="CD120:CD122"/>
    <mergeCell ref="BK117:BK119"/>
    <mergeCell ref="BL117:BL119"/>
    <mergeCell ref="BM117:BM119"/>
    <mergeCell ref="BN117:BN119"/>
    <mergeCell ref="BO117:BO119"/>
    <mergeCell ref="BP117:BP119"/>
    <mergeCell ref="BQ117:BQ119"/>
    <mergeCell ref="BR117:BR119"/>
    <mergeCell ref="BS117:BS119"/>
    <mergeCell ref="BT117:BT119"/>
    <mergeCell ref="BU117:BU119"/>
    <mergeCell ref="BV117:BV119"/>
    <mergeCell ref="BW117:BW119"/>
    <mergeCell ref="BX117:BX119"/>
    <mergeCell ref="BY117:BY119"/>
    <mergeCell ref="BZ117:BZ119"/>
    <mergeCell ref="CA117:CA119"/>
    <mergeCell ref="CB111:CB113"/>
    <mergeCell ref="CC111:CC113"/>
    <mergeCell ref="CD111:CD113"/>
    <mergeCell ref="BK114:BK116"/>
    <mergeCell ref="BL114:BL116"/>
    <mergeCell ref="BM114:BM116"/>
    <mergeCell ref="BN114:BN116"/>
    <mergeCell ref="BO114:BO116"/>
    <mergeCell ref="BP114:BP116"/>
    <mergeCell ref="BQ114:BQ116"/>
    <mergeCell ref="BR114:BR116"/>
    <mergeCell ref="BS114:BS116"/>
    <mergeCell ref="BT114:BT116"/>
    <mergeCell ref="BU114:BU116"/>
    <mergeCell ref="BV114:BV116"/>
    <mergeCell ref="BW114:BW116"/>
    <mergeCell ref="BX114:BX116"/>
    <mergeCell ref="BY114:BY116"/>
    <mergeCell ref="BZ114:BZ116"/>
    <mergeCell ref="CA114:CA116"/>
    <mergeCell ref="CB114:CB116"/>
    <mergeCell ref="CC114:CC116"/>
    <mergeCell ref="CD114:CD116"/>
    <mergeCell ref="BK111:BK113"/>
    <mergeCell ref="BO111:BO113"/>
    <mergeCell ref="BP111:BP113"/>
    <mergeCell ref="BQ111:BQ113"/>
    <mergeCell ref="BR111:BR113"/>
    <mergeCell ref="BS111:BS113"/>
    <mergeCell ref="BT111:BT113"/>
    <mergeCell ref="BU111:BU113"/>
    <mergeCell ref="BV111:BV113"/>
    <mergeCell ref="BW111:BW113"/>
    <mergeCell ref="BX111:BX113"/>
    <mergeCell ref="BY111:BY113"/>
    <mergeCell ref="BZ111:BZ113"/>
    <mergeCell ref="CA111:CA113"/>
    <mergeCell ref="CB105:CB107"/>
    <mergeCell ref="BU105:BU107"/>
    <mergeCell ref="BV105:BV107"/>
    <mergeCell ref="BW105:BW107"/>
    <mergeCell ref="BX105:BX107"/>
    <mergeCell ref="BY105:BY107"/>
    <mergeCell ref="BZ105:BZ107"/>
    <mergeCell ref="CA105:CA107"/>
    <mergeCell ref="CC105:CC107"/>
    <mergeCell ref="CD105:CD107"/>
    <mergeCell ref="BK108:BK110"/>
    <mergeCell ref="BL108:BL110"/>
    <mergeCell ref="BM108:BM110"/>
    <mergeCell ref="BN108:BN110"/>
    <mergeCell ref="BO108:BO110"/>
    <mergeCell ref="BP108:BP110"/>
    <mergeCell ref="BQ108:BQ110"/>
    <mergeCell ref="BR108:BR110"/>
    <mergeCell ref="BS108:BS110"/>
    <mergeCell ref="BT108:BT110"/>
    <mergeCell ref="BU108:BU110"/>
    <mergeCell ref="BV108:BV110"/>
    <mergeCell ref="BW108:BW110"/>
    <mergeCell ref="BX108:BX110"/>
    <mergeCell ref="BY108:BY110"/>
    <mergeCell ref="BZ108:BZ110"/>
    <mergeCell ref="CA108:CA110"/>
    <mergeCell ref="CB108:CB110"/>
    <mergeCell ref="CC108:CC110"/>
    <mergeCell ref="CD108:CD110"/>
    <mergeCell ref="BK105:BK107"/>
    <mergeCell ref="BL105:BL107"/>
    <mergeCell ref="BM105:BM107"/>
    <mergeCell ref="BN105:BN107"/>
    <mergeCell ref="BO105:BO107"/>
    <mergeCell ref="BP105:BP107"/>
    <mergeCell ref="BQ105:BQ107"/>
    <mergeCell ref="BR105:BR107"/>
    <mergeCell ref="BS105:BS107"/>
    <mergeCell ref="BT105:BT107"/>
    <mergeCell ref="CB99:CB101"/>
    <mergeCell ref="CC99:CC101"/>
    <mergeCell ref="CD99:CD101"/>
    <mergeCell ref="BK102:BK104"/>
    <mergeCell ref="BL102:BL104"/>
    <mergeCell ref="BM102:BM104"/>
    <mergeCell ref="BN102:BN104"/>
    <mergeCell ref="BO102:BO104"/>
    <mergeCell ref="BP102:BP104"/>
    <mergeCell ref="BQ102:BQ104"/>
    <mergeCell ref="BR102:BR104"/>
    <mergeCell ref="BS102:BS104"/>
    <mergeCell ref="BT102:BT104"/>
    <mergeCell ref="BU102:BU104"/>
    <mergeCell ref="BV102:BV104"/>
    <mergeCell ref="BW102:BW104"/>
    <mergeCell ref="BX102:BX104"/>
    <mergeCell ref="BY102:BY104"/>
    <mergeCell ref="BZ102:BZ104"/>
    <mergeCell ref="CA102:CA104"/>
    <mergeCell ref="CB102:CB104"/>
    <mergeCell ref="CC102:CC104"/>
    <mergeCell ref="CD102:CD104"/>
    <mergeCell ref="BK99:BK101"/>
    <mergeCell ref="BL99:BL101"/>
    <mergeCell ref="BM99:BM101"/>
    <mergeCell ref="BN99:BN101"/>
    <mergeCell ref="BO99:BO101"/>
    <mergeCell ref="BP99:BP101"/>
    <mergeCell ref="BQ99:BQ101"/>
    <mergeCell ref="BR99:BR101"/>
    <mergeCell ref="BS99:BS101"/>
    <mergeCell ref="BT99:BT101"/>
    <mergeCell ref="BU99:BU101"/>
    <mergeCell ref="BV99:BV101"/>
    <mergeCell ref="BW99:BW101"/>
    <mergeCell ref="BX99:BX101"/>
    <mergeCell ref="BY99:BY101"/>
    <mergeCell ref="BZ99:BZ101"/>
    <mergeCell ref="CA99:CA101"/>
    <mergeCell ref="CB93:CB95"/>
    <mergeCell ref="CC93:CC95"/>
    <mergeCell ref="CD93:CD95"/>
    <mergeCell ref="BK96:BK98"/>
    <mergeCell ref="BL96:BL98"/>
    <mergeCell ref="BM96:BM98"/>
    <mergeCell ref="BN96:BN98"/>
    <mergeCell ref="BO96:BO98"/>
    <mergeCell ref="BP96:BP98"/>
    <mergeCell ref="BQ96:BQ98"/>
    <mergeCell ref="BR96:BR98"/>
    <mergeCell ref="BS96:BS98"/>
    <mergeCell ref="BT96:BT98"/>
    <mergeCell ref="BU96:BU98"/>
    <mergeCell ref="BV96:BV98"/>
    <mergeCell ref="BW96:BW98"/>
    <mergeCell ref="BX96:BX98"/>
    <mergeCell ref="BY96:BY98"/>
    <mergeCell ref="BZ96:BZ98"/>
    <mergeCell ref="CA96:CA98"/>
    <mergeCell ref="CB96:CB98"/>
    <mergeCell ref="CC96:CC98"/>
    <mergeCell ref="CD96:CD98"/>
    <mergeCell ref="BK93:BK95"/>
    <mergeCell ref="BO93:BO95"/>
    <mergeCell ref="BP93:BP95"/>
    <mergeCell ref="BQ93:BQ95"/>
    <mergeCell ref="BR93:BR95"/>
    <mergeCell ref="BS93:BS95"/>
    <mergeCell ref="BT93:BT95"/>
    <mergeCell ref="BU93:BU95"/>
    <mergeCell ref="BV93:BV95"/>
    <mergeCell ref="BW93:BW95"/>
    <mergeCell ref="BX93:BX95"/>
    <mergeCell ref="BY93:BY95"/>
    <mergeCell ref="BZ93:BZ95"/>
    <mergeCell ref="CA93:CA95"/>
    <mergeCell ref="CB87:CB89"/>
    <mergeCell ref="BU87:BU89"/>
    <mergeCell ref="BV87:BV89"/>
    <mergeCell ref="BW87:BW89"/>
    <mergeCell ref="BX87:BX89"/>
    <mergeCell ref="BY87:BY89"/>
    <mergeCell ref="BZ87:BZ89"/>
    <mergeCell ref="CA87:CA89"/>
    <mergeCell ref="CC87:CC89"/>
    <mergeCell ref="CD87:CD89"/>
    <mergeCell ref="BK90:BK92"/>
    <mergeCell ref="BL90:BL92"/>
    <mergeCell ref="BM90:BM92"/>
    <mergeCell ref="BN90:BN92"/>
    <mergeCell ref="BO90:BO92"/>
    <mergeCell ref="BP90:BP92"/>
    <mergeCell ref="BQ90:BQ92"/>
    <mergeCell ref="BR90:BR92"/>
    <mergeCell ref="BS90:BS92"/>
    <mergeCell ref="BT90:BT92"/>
    <mergeCell ref="BU90:BU92"/>
    <mergeCell ref="BV90:BV92"/>
    <mergeCell ref="BW90:BW92"/>
    <mergeCell ref="BX90:BX92"/>
    <mergeCell ref="BY90:BY92"/>
    <mergeCell ref="BZ90:BZ92"/>
    <mergeCell ref="CA90:CA92"/>
    <mergeCell ref="CB90:CB92"/>
    <mergeCell ref="CC90:CC92"/>
    <mergeCell ref="CD90:CD92"/>
    <mergeCell ref="BK87:BK89"/>
    <mergeCell ref="BL87:BL89"/>
    <mergeCell ref="BM87:BM89"/>
    <mergeCell ref="BN87:BN89"/>
    <mergeCell ref="BO87:BO89"/>
    <mergeCell ref="BP87:BP89"/>
    <mergeCell ref="BQ87:BQ89"/>
    <mergeCell ref="BR87:BR89"/>
    <mergeCell ref="BS87:BS89"/>
    <mergeCell ref="BT87:BT89"/>
    <mergeCell ref="CC81:CC83"/>
    <mergeCell ref="CD81:CD83"/>
    <mergeCell ref="BK84:BK86"/>
    <mergeCell ref="BL84:BL86"/>
    <mergeCell ref="BM84:BM86"/>
    <mergeCell ref="BN84:BN86"/>
    <mergeCell ref="BO84:BO86"/>
    <mergeCell ref="BP84:BP86"/>
    <mergeCell ref="BQ84:BQ86"/>
    <mergeCell ref="BR84:BR86"/>
    <mergeCell ref="BS84:BS86"/>
    <mergeCell ref="BT84:BT86"/>
    <mergeCell ref="BU84:BU86"/>
    <mergeCell ref="BV84:BV86"/>
    <mergeCell ref="BW84:BW86"/>
    <mergeCell ref="BX84:BX86"/>
    <mergeCell ref="BY84:BY86"/>
    <mergeCell ref="BZ84:BZ86"/>
    <mergeCell ref="CA84:CA86"/>
    <mergeCell ref="CB84:CB86"/>
    <mergeCell ref="CC84:CC86"/>
    <mergeCell ref="CD84:CD86"/>
    <mergeCell ref="BK81:BK83"/>
    <mergeCell ref="BL81:BL83"/>
    <mergeCell ref="BM81:BM83"/>
    <mergeCell ref="BN81:BN83"/>
    <mergeCell ref="BO81:BO83"/>
    <mergeCell ref="BP81:BP83"/>
    <mergeCell ref="BQ81:BQ83"/>
    <mergeCell ref="BR81:BR83"/>
    <mergeCell ref="BS81:BS83"/>
    <mergeCell ref="CC75:CC77"/>
    <mergeCell ref="CD75:CD77"/>
    <mergeCell ref="BK78:BK80"/>
    <mergeCell ref="BL78:BL80"/>
    <mergeCell ref="BM78:BM80"/>
    <mergeCell ref="BN78:BN80"/>
    <mergeCell ref="BO78:BO80"/>
    <mergeCell ref="BP78:BP80"/>
    <mergeCell ref="BQ78:BQ80"/>
    <mergeCell ref="BR78:BR80"/>
    <mergeCell ref="BS78:BS80"/>
    <mergeCell ref="BT78:BT80"/>
    <mergeCell ref="BU78:BU80"/>
    <mergeCell ref="BV78:BV80"/>
    <mergeCell ref="BW78:BW80"/>
    <mergeCell ref="BX78:BX80"/>
    <mergeCell ref="BY78:BY80"/>
    <mergeCell ref="BZ78:BZ80"/>
    <mergeCell ref="CA78:CA80"/>
    <mergeCell ref="CB78:CB80"/>
    <mergeCell ref="CC78:CC80"/>
    <mergeCell ref="CD78:CD80"/>
    <mergeCell ref="BK75:BK77"/>
    <mergeCell ref="BZ75:BZ77"/>
    <mergeCell ref="CA75:CA77"/>
    <mergeCell ref="CB69:CB71"/>
    <mergeCell ref="BU69:BU71"/>
    <mergeCell ref="BV69:BV71"/>
    <mergeCell ref="BW69:BW71"/>
    <mergeCell ref="BX69:BX71"/>
    <mergeCell ref="BY69:BY71"/>
    <mergeCell ref="BZ69:BZ71"/>
    <mergeCell ref="CA69:CA71"/>
    <mergeCell ref="BT81:BT83"/>
    <mergeCell ref="BU81:BU83"/>
    <mergeCell ref="BV81:BV83"/>
    <mergeCell ref="BW81:BW83"/>
    <mergeCell ref="BX81:BX83"/>
    <mergeCell ref="BY81:BY83"/>
    <mergeCell ref="BZ81:BZ83"/>
    <mergeCell ref="CA81:CA83"/>
    <mergeCell ref="CB75:CB77"/>
    <mergeCell ref="CB81:CB83"/>
    <mergeCell ref="BR69:BR71"/>
    <mergeCell ref="BS69:BS71"/>
    <mergeCell ref="BT69:BT71"/>
    <mergeCell ref="BL75:BL77"/>
    <mergeCell ref="BM75:BM77"/>
    <mergeCell ref="BN75:BN77"/>
    <mergeCell ref="BO75:BO77"/>
    <mergeCell ref="BP75:BP77"/>
    <mergeCell ref="BQ75:BQ77"/>
    <mergeCell ref="BR75:BR77"/>
    <mergeCell ref="BS75:BS77"/>
    <mergeCell ref="BT75:BT77"/>
    <mergeCell ref="BU75:BU77"/>
    <mergeCell ref="BV75:BV77"/>
    <mergeCell ref="BW75:BW77"/>
    <mergeCell ref="BX75:BX77"/>
    <mergeCell ref="BY75:BY77"/>
    <mergeCell ref="BQ63:BQ65"/>
    <mergeCell ref="BR63:BR65"/>
    <mergeCell ref="BS63:BS65"/>
    <mergeCell ref="CC69:CC71"/>
    <mergeCell ref="CD69:CD71"/>
    <mergeCell ref="BK72:BK74"/>
    <mergeCell ref="BL72:BL74"/>
    <mergeCell ref="BM72:BM74"/>
    <mergeCell ref="BN72:BN74"/>
    <mergeCell ref="BO72:BO74"/>
    <mergeCell ref="BP72:BP74"/>
    <mergeCell ref="BQ72:BQ74"/>
    <mergeCell ref="BR72:BR74"/>
    <mergeCell ref="BS72:BS74"/>
    <mergeCell ref="BT72:BT74"/>
    <mergeCell ref="BU72:BU74"/>
    <mergeCell ref="BV72:BV74"/>
    <mergeCell ref="BW72:BW74"/>
    <mergeCell ref="BX72:BX74"/>
    <mergeCell ref="BY72:BY74"/>
    <mergeCell ref="BZ72:BZ74"/>
    <mergeCell ref="CA72:CA74"/>
    <mergeCell ref="CB72:CB74"/>
    <mergeCell ref="CC72:CC74"/>
    <mergeCell ref="CD72:CD74"/>
    <mergeCell ref="BK69:BK71"/>
    <mergeCell ref="BL69:BL71"/>
    <mergeCell ref="BM69:BM71"/>
    <mergeCell ref="BN69:BN71"/>
    <mergeCell ref="BO69:BO71"/>
    <mergeCell ref="BP69:BP71"/>
    <mergeCell ref="BQ69:BQ71"/>
    <mergeCell ref="BK57:BK59"/>
    <mergeCell ref="BY57:BY59"/>
    <mergeCell ref="BZ57:BZ59"/>
    <mergeCell ref="CA57:CA59"/>
    <mergeCell ref="CC63:CC65"/>
    <mergeCell ref="CD63:CD65"/>
    <mergeCell ref="BK66:BK68"/>
    <mergeCell ref="BL66:BL68"/>
    <mergeCell ref="BM66:BM68"/>
    <mergeCell ref="BN66:BN68"/>
    <mergeCell ref="BO66:BO68"/>
    <mergeCell ref="BP66:BP68"/>
    <mergeCell ref="BQ66:BQ68"/>
    <mergeCell ref="BR66:BR68"/>
    <mergeCell ref="BS66:BS68"/>
    <mergeCell ref="BT66:BT68"/>
    <mergeCell ref="BU66:BU68"/>
    <mergeCell ref="BV66:BV68"/>
    <mergeCell ref="BW66:BW68"/>
    <mergeCell ref="BX66:BX68"/>
    <mergeCell ref="BY66:BY68"/>
    <mergeCell ref="BZ66:BZ68"/>
    <mergeCell ref="CA66:CA68"/>
    <mergeCell ref="CB66:CB68"/>
    <mergeCell ref="CC66:CC68"/>
    <mergeCell ref="CD66:CD68"/>
    <mergeCell ref="BK63:BK65"/>
    <mergeCell ref="BL63:BL65"/>
    <mergeCell ref="BM63:BM65"/>
    <mergeCell ref="BN63:BN65"/>
    <mergeCell ref="BO63:BO65"/>
    <mergeCell ref="BP63:BP65"/>
    <mergeCell ref="BT63:BT65"/>
    <mergeCell ref="BU63:BU65"/>
    <mergeCell ref="BV63:BV65"/>
    <mergeCell ref="BW63:BW65"/>
    <mergeCell ref="BX63:BX65"/>
    <mergeCell ref="BY63:BY65"/>
    <mergeCell ref="BZ63:BZ65"/>
    <mergeCell ref="CA63:CA65"/>
    <mergeCell ref="CB57:CB59"/>
    <mergeCell ref="CB63:CB65"/>
    <mergeCell ref="CC57:CC59"/>
    <mergeCell ref="CD57:CD59"/>
    <mergeCell ref="BK60:BK62"/>
    <mergeCell ref="BL60:BL62"/>
    <mergeCell ref="BM60:BM62"/>
    <mergeCell ref="BN60:BN62"/>
    <mergeCell ref="BO60:BO62"/>
    <mergeCell ref="BP60:BP62"/>
    <mergeCell ref="BQ60:BQ62"/>
    <mergeCell ref="BR60:BR62"/>
    <mergeCell ref="BS60:BS62"/>
    <mergeCell ref="BT60:BT62"/>
    <mergeCell ref="BU60:BU62"/>
    <mergeCell ref="BV60:BV62"/>
    <mergeCell ref="BW60:BW62"/>
    <mergeCell ref="BX60:BX62"/>
    <mergeCell ref="BY60:BY62"/>
    <mergeCell ref="BZ60:BZ62"/>
    <mergeCell ref="CA60:CA62"/>
    <mergeCell ref="CB60:CB62"/>
    <mergeCell ref="CC60:CC62"/>
    <mergeCell ref="CD60:CD62"/>
    <mergeCell ref="BL57:BL59"/>
    <mergeCell ref="BM57:BM59"/>
    <mergeCell ref="BN57:BN59"/>
    <mergeCell ref="BO57:BO59"/>
    <mergeCell ref="BP57:BP59"/>
    <mergeCell ref="BQ57:BQ59"/>
    <mergeCell ref="BR57:BR59"/>
    <mergeCell ref="BS57:BS59"/>
    <mergeCell ref="BT57:BT59"/>
    <mergeCell ref="BU57:BU59"/>
    <mergeCell ref="BV57:BV59"/>
    <mergeCell ref="BW57:BW59"/>
    <mergeCell ref="BX57:BX59"/>
    <mergeCell ref="CB51:CB53"/>
    <mergeCell ref="BU51:BU53"/>
    <mergeCell ref="BV51:BV53"/>
    <mergeCell ref="BW51:BW53"/>
    <mergeCell ref="BX51:BX53"/>
    <mergeCell ref="BY51:BY53"/>
    <mergeCell ref="BZ51:BZ53"/>
    <mergeCell ref="CA51:CA53"/>
    <mergeCell ref="CC51:CC53"/>
    <mergeCell ref="CD51:CD53"/>
    <mergeCell ref="BK54:BK56"/>
    <mergeCell ref="BL54:BL56"/>
    <mergeCell ref="BM54:BM56"/>
    <mergeCell ref="BN54:BN56"/>
    <mergeCell ref="BO54:BO56"/>
    <mergeCell ref="BP54:BP56"/>
    <mergeCell ref="BQ54:BQ56"/>
    <mergeCell ref="BR54:BR56"/>
    <mergeCell ref="BS54:BS56"/>
    <mergeCell ref="BT54:BT56"/>
    <mergeCell ref="BU54:BU56"/>
    <mergeCell ref="BV54:BV56"/>
    <mergeCell ref="BW54:BW56"/>
    <mergeCell ref="BX54:BX56"/>
    <mergeCell ref="BY54:BY56"/>
    <mergeCell ref="BZ54:BZ56"/>
    <mergeCell ref="CA54:CA56"/>
    <mergeCell ref="CB54:CB56"/>
    <mergeCell ref="CC54:CC56"/>
    <mergeCell ref="CD54:CD56"/>
    <mergeCell ref="BK51:BK53"/>
    <mergeCell ref="BL51:BL53"/>
    <mergeCell ref="BM51:BM53"/>
    <mergeCell ref="BN51:BN53"/>
    <mergeCell ref="BO51:BO53"/>
    <mergeCell ref="BP51:BP53"/>
    <mergeCell ref="BQ51:BQ53"/>
    <mergeCell ref="BR51:BR53"/>
    <mergeCell ref="BS51:BS53"/>
    <mergeCell ref="BT51:BT53"/>
    <mergeCell ref="CB42:CB44"/>
    <mergeCell ref="CC42:CC44"/>
    <mergeCell ref="CD42:CD44"/>
    <mergeCell ref="BK39:BK41"/>
    <mergeCell ref="CB45:CB47"/>
    <mergeCell ref="CC45:CC47"/>
    <mergeCell ref="CD45:CD47"/>
    <mergeCell ref="BK48:BK50"/>
    <mergeCell ref="BL48:BL50"/>
    <mergeCell ref="BM48:BM50"/>
    <mergeCell ref="BN48:BN50"/>
    <mergeCell ref="BO48:BO50"/>
    <mergeCell ref="BP48:BP50"/>
    <mergeCell ref="BQ48:BQ50"/>
    <mergeCell ref="BR48:BR50"/>
    <mergeCell ref="BS48:BS50"/>
    <mergeCell ref="BT48:BT50"/>
    <mergeCell ref="BU48:BU50"/>
    <mergeCell ref="BV48:BV50"/>
    <mergeCell ref="BW48:BW50"/>
    <mergeCell ref="BX48:BX50"/>
    <mergeCell ref="BY48:BY50"/>
    <mergeCell ref="BZ48:BZ50"/>
    <mergeCell ref="CA48:CA50"/>
    <mergeCell ref="CB48:CB50"/>
    <mergeCell ref="CC48:CC50"/>
    <mergeCell ref="CD48:CD50"/>
    <mergeCell ref="BK45:BK47"/>
    <mergeCell ref="BL45:BL47"/>
    <mergeCell ref="BM45:BM47"/>
    <mergeCell ref="BN45:BN47"/>
    <mergeCell ref="BO45:BO47"/>
    <mergeCell ref="BT45:BT47"/>
    <mergeCell ref="BU45:BU47"/>
    <mergeCell ref="BV45:BV47"/>
    <mergeCell ref="BW45:BW47"/>
    <mergeCell ref="BX45:BX47"/>
    <mergeCell ref="BY45:BY47"/>
    <mergeCell ref="BZ45:BZ47"/>
    <mergeCell ref="CA45:CA47"/>
    <mergeCell ref="BY36:BY38"/>
    <mergeCell ref="BZ36:BZ38"/>
    <mergeCell ref="CA36:CA38"/>
    <mergeCell ref="BK42:BK44"/>
    <mergeCell ref="BL42:BL44"/>
    <mergeCell ref="BM42:BM44"/>
    <mergeCell ref="BN42:BN44"/>
    <mergeCell ref="BO42:BO44"/>
    <mergeCell ref="BP42:BP44"/>
    <mergeCell ref="BQ42:BQ44"/>
    <mergeCell ref="BR42:BR44"/>
    <mergeCell ref="BS42:BS44"/>
    <mergeCell ref="BT42:BT44"/>
    <mergeCell ref="BU42:BU44"/>
    <mergeCell ref="BV42:BV44"/>
    <mergeCell ref="BW42:BW44"/>
    <mergeCell ref="BX42:BX44"/>
    <mergeCell ref="BY42:BY44"/>
    <mergeCell ref="BZ42:BZ44"/>
    <mergeCell ref="CA42:CA44"/>
    <mergeCell ref="BP45:BP47"/>
    <mergeCell ref="BQ45:BQ47"/>
    <mergeCell ref="BR45:BR47"/>
    <mergeCell ref="BS45:BS47"/>
    <mergeCell ref="BU27:BU29"/>
    <mergeCell ref="BV27:BV29"/>
    <mergeCell ref="BW27:BW29"/>
    <mergeCell ref="BX27:BX29"/>
    <mergeCell ref="BY39:BY41"/>
    <mergeCell ref="BZ39:BZ41"/>
    <mergeCell ref="CA39:CA41"/>
    <mergeCell ref="CB39:CB41"/>
    <mergeCell ref="CC39:CC41"/>
    <mergeCell ref="CD39:CD41"/>
    <mergeCell ref="BM36:BM38"/>
    <mergeCell ref="BN36:BN38"/>
    <mergeCell ref="BO36:BO38"/>
    <mergeCell ref="BP36:BP38"/>
    <mergeCell ref="BQ36:BQ38"/>
    <mergeCell ref="BR36:BR38"/>
    <mergeCell ref="BS36:BS38"/>
    <mergeCell ref="BT36:BT38"/>
    <mergeCell ref="BU36:BU38"/>
    <mergeCell ref="BV36:BV38"/>
    <mergeCell ref="BW36:BW38"/>
    <mergeCell ref="BX36:BX38"/>
    <mergeCell ref="CC36:CC38"/>
    <mergeCell ref="CD36:CD38"/>
    <mergeCell ref="CC27:CC29"/>
    <mergeCell ref="CD27:CD29"/>
    <mergeCell ref="CB30:CB32"/>
    <mergeCell ref="CC30:CC32"/>
    <mergeCell ref="CD30:CD32"/>
    <mergeCell ref="CB33:CB35"/>
    <mergeCell ref="CC33:CC35"/>
    <mergeCell ref="CD33:CD35"/>
    <mergeCell ref="BL39:BL41"/>
    <mergeCell ref="BM39:BM41"/>
    <mergeCell ref="BN39:BN41"/>
    <mergeCell ref="BO39:BO41"/>
    <mergeCell ref="BP39:BP41"/>
    <mergeCell ref="BQ39:BQ41"/>
    <mergeCell ref="BR39:BR41"/>
    <mergeCell ref="BS39:BS41"/>
    <mergeCell ref="BT39:BT41"/>
    <mergeCell ref="BU39:BU41"/>
    <mergeCell ref="BV39:BV41"/>
    <mergeCell ref="BW39:BW41"/>
    <mergeCell ref="BX39:BX41"/>
    <mergeCell ref="BS33:BS35"/>
    <mergeCell ref="BT33:BT35"/>
    <mergeCell ref="BU33:BU35"/>
    <mergeCell ref="BV33:BV35"/>
    <mergeCell ref="BW33:BW35"/>
    <mergeCell ref="BX33:BX35"/>
    <mergeCell ref="BO33:BO35"/>
    <mergeCell ref="BP33:BP35"/>
    <mergeCell ref="BQ33:BQ35"/>
    <mergeCell ref="BR33:BR35"/>
    <mergeCell ref="BK30:BK32"/>
    <mergeCell ref="BL30:BL32"/>
    <mergeCell ref="BM30:BM32"/>
    <mergeCell ref="BN30:BN32"/>
    <mergeCell ref="BO30:BO32"/>
    <mergeCell ref="BP30:BP32"/>
    <mergeCell ref="BQ30:BQ32"/>
    <mergeCell ref="BR30:BR32"/>
    <mergeCell ref="BS30:BS32"/>
    <mergeCell ref="BT30:BT32"/>
    <mergeCell ref="BU30:BU32"/>
    <mergeCell ref="BV30:BV32"/>
    <mergeCell ref="BW30:BW32"/>
    <mergeCell ref="BX30:BX32"/>
    <mergeCell ref="BY30:BY32"/>
    <mergeCell ref="BZ30:BZ32"/>
    <mergeCell ref="CA30:CA32"/>
    <mergeCell ref="BK27:BK29"/>
    <mergeCell ref="BL27:BL29"/>
    <mergeCell ref="BM27:BM29"/>
    <mergeCell ref="BN27:BN29"/>
    <mergeCell ref="BO27:BO29"/>
    <mergeCell ref="BP27:BP29"/>
    <mergeCell ref="BQ27:BQ29"/>
    <mergeCell ref="BR27:BR29"/>
    <mergeCell ref="BS27:BS29"/>
    <mergeCell ref="BT27:BT29"/>
    <mergeCell ref="BY27:BY29"/>
    <mergeCell ref="BZ27:BZ29"/>
    <mergeCell ref="CA27:CA29"/>
    <mergeCell ref="CB21:CB23"/>
    <mergeCell ref="CB27:CB29"/>
    <mergeCell ref="CC21:CC23"/>
    <mergeCell ref="CD21:CD23"/>
    <mergeCell ref="BK24:BK26"/>
    <mergeCell ref="BL24:BL26"/>
    <mergeCell ref="BM24:BM26"/>
    <mergeCell ref="BN24:BN26"/>
    <mergeCell ref="BO24:BO26"/>
    <mergeCell ref="BP24:BP26"/>
    <mergeCell ref="BQ24:BQ26"/>
    <mergeCell ref="BR24:BR26"/>
    <mergeCell ref="BS24:BS26"/>
    <mergeCell ref="BT24:BT26"/>
    <mergeCell ref="BU24:BU26"/>
    <mergeCell ref="BV24:BV26"/>
    <mergeCell ref="BW24:BW26"/>
    <mergeCell ref="BX24:BX26"/>
    <mergeCell ref="BY24:BY26"/>
    <mergeCell ref="BM15:BM17"/>
    <mergeCell ref="BN15:BN17"/>
    <mergeCell ref="BO15:BO17"/>
    <mergeCell ref="BP15:BP17"/>
    <mergeCell ref="BQ15:BQ17"/>
    <mergeCell ref="BR15:BR17"/>
    <mergeCell ref="BS15:BS17"/>
    <mergeCell ref="BT15:BT17"/>
    <mergeCell ref="BL21:BL23"/>
    <mergeCell ref="BM21:BM23"/>
    <mergeCell ref="BN21:BN23"/>
    <mergeCell ref="BO21:BO23"/>
    <mergeCell ref="BP21:BP23"/>
    <mergeCell ref="BQ21:BQ23"/>
    <mergeCell ref="BR21:BR23"/>
    <mergeCell ref="BS21:BS23"/>
    <mergeCell ref="BT21:BT23"/>
    <mergeCell ref="BN18:BN20"/>
    <mergeCell ref="BO18:BO20"/>
    <mergeCell ref="BP18:BP20"/>
    <mergeCell ref="BQ18:BQ20"/>
    <mergeCell ref="BR18:BR20"/>
    <mergeCell ref="BX18:BX20"/>
    <mergeCell ref="BY18:BY20"/>
    <mergeCell ref="BZ18:BZ20"/>
    <mergeCell ref="CA18:CA20"/>
    <mergeCell ref="CB18:CB20"/>
    <mergeCell ref="BZ24:BZ26"/>
    <mergeCell ref="CA24:CA26"/>
    <mergeCell ref="CB24:CB26"/>
    <mergeCell ref="CC24:CC26"/>
    <mergeCell ref="CD24:CD26"/>
    <mergeCell ref="BV21:BV23"/>
    <mergeCell ref="BW21:BW23"/>
    <mergeCell ref="BX21:BX23"/>
    <mergeCell ref="BY21:BY23"/>
    <mergeCell ref="BZ21:BZ23"/>
    <mergeCell ref="CC18:CC20"/>
    <mergeCell ref="CD18:CD20"/>
    <mergeCell ref="BU15:BU17"/>
    <mergeCell ref="BV15:BV17"/>
    <mergeCell ref="BW15:BW17"/>
    <mergeCell ref="BX15:BX17"/>
    <mergeCell ref="BY15:BY17"/>
    <mergeCell ref="BY33:BY35"/>
    <mergeCell ref="BZ33:BZ35"/>
    <mergeCell ref="CA33:CA35"/>
    <mergeCell ref="BM33:BM35"/>
    <mergeCell ref="BN33:BN35"/>
    <mergeCell ref="BZ15:BZ17"/>
    <mergeCell ref="CA15:CA17"/>
    <mergeCell ref="BK21:BK23"/>
    <mergeCell ref="CA21:CA23"/>
    <mergeCell ref="BU21:BU23"/>
    <mergeCell ref="CC9:CC11"/>
    <mergeCell ref="CD9:CD11"/>
    <mergeCell ref="BU12:BU14"/>
    <mergeCell ref="BV12:BV14"/>
    <mergeCell ref="BW12:BW14"/>
    <mergeCell ref="BX12:BX14"/>
    <mergeCell ref="BY12:BY14"/>
    <mergeCell ref="BZ12:BZ14"/>
    <mergeCell ref="CA12:CA14"/>
    <mergeCell ref="CB12:CB14"/>
    <mergeCell ref="CC12:CC14"/>
    <mergeCell ref="CD12:CD14"/>
    <mergeCell ref="CC15:CC17"/>
    <mergeCell ref="CD15:CD17"/>
    <mergeCell ref="BK18:BK20"/>
    <mergeCell ref="BL18:BL20"/>
    <mergeCell ref="BM18:BM20"/>
    <mergeCell ref="BK5:BT5"/>
    <mergeCell ref="BU5:CD5"/>
    <mergeCell ref="BK7:BL7"/>
    <mergeCell ref="BM7:BN7"/>
    <mergeCell ref="BO7:BP7"/>
    <mergeCell ref="BQ7:BR7"/>
    <mergeCell ref="BS7:BT7"/>
    <mergeCell ref="BU7:BV7"/>
    <mergeCell ref="BW7:BX7"/>
    <mergeCell ref="BY7:BZ7"/>
    <mergeCell ref="CA7:CB7"/>
    <mergeCell ref="CC7:CD7"/>
    <mergeCell ref="BK9:BK11"/>
    <mergeCell ref="BL9:BL11"/>
    <mergeCell ref="BM9:BM11"/>
    <mergeCell ref="BN9:BN11"/>
    <mergeCell ref="BO9:BO11"/>
    <mergeCell ref="BP9:BP11"/>
    <mergeCell ref="BQ9:BQ11"/>
    <mergeCell ref="BR9:BR11"/>
    <mergeCell ref="Q96:Q98"/>
    <mergeCell ref="R153:R155"/>
    <mergeCell ref="R156:R158"/>
    <mergeCell ref="O7:R7"/>
    <mergeCell ref="R81:R83"/>
    <mergeCell ref="R84:R86"/>
    <mergeCell ref="R87:R89"/>
    <mergeCell ref="R90:R92"/>
    <mergeCell ref="R93:R95"/>
    <mergeCell ref="R96:R98"/>
    <mergeCell ref="R99:R101"/>
    <mergeCell ref="R102:R104"/>
    <mergeCell ref="R105:R107"/>
    <mergeCell ref="R108:R110"/>
    <mergeCell ref="R111:R113"/>
    <mergeCell ref="R114:R116"/>
    <mergeCell ref="R117:R119"/>
    <mergeCell ref="R120:R122"/>
    <mergeCell ref="R123:R125"/>
    <mergeCell ref="R126:R128"/>
    <mergeCell ref="Q156:Q158"/>
    <mergeCell ref="R9:R11"/>
    <mergeCell ref="R12:R14"/>
    <mergeCell ref="R15:R17"/>
    <mergeCell ref="R18:R20"/>
    <mergeCell ref="R21:R23"/>
    <mergeCell ref="R24:R26"/>
    <mergeCell ref="R33:R35"/>
    <mergeCell ref="R36:R38"/>
    <mergeCell ref="R39:R41"/>
    <mergeCell ref="R51:R53"/>
    <mergeCell ref="R60:R62"/>
    <mergeCell ref="R75:R77"/>
    <mergeCell ref="BJ114:BJ116"/>
    <mergeCell ref="BJ117:BJ119"/>
    <mergeCell ref="BJ120:BJ122"/>
    <mergeCell ref="BJ123:BJ125"/>
    <mergeCell ref="BJ126:BJ128"/>
    <mergeCell ref="BJ129:BJ131"/>
    <mergeCell ref="BK36:BK38"/>
    <mergeCell ref="BL36:BL38"/>
    <mergeCell ref="AN66:AN68"/>
    <mergeCell ref="AU9:AU11"/>
    <mergeCell ref="AT12:AT14"/>
    <mergeCell ref="AU12:AU14"/>
    <mergeCell ref="AT18:AT20"/>
    <mergeCell ref="AU18:AU20"/>
    <mergeCell ref="AT21:AT23"/>
    <mergeCell ref="AS30:AS32"/>
    <mergeCell ref="AT30:AT32"/>
    <mergeCell ref="AU30:AU32"/>
    <mergeCell ref="AV30:AV32"/>
    <mergeCell ref="AW30:AW32"/>
    <mergeCell ref="AX30:AX32"/>
    <mergeCell ref="AY30:AY32"/>
    <mergeCell ref="AZ30:AZ32"/>
    <mergeCell ref="BA30:BA32"/>
    <mergeCell ref="BK33:BK35"/>
    <mergeCell ref="BL33:BL35"/>
    <mergeCell ref="AU21:AU23"/>
    <mergeCell ref="R54:R56"/>
    <mergeCell ref="R57:R59"/>
    <mergeCell ref="BK15:BK17"/>
    <mergeCell ref="BL15:BL17"/>
    <mergeCell ref="Q99:Q101"/>
    <mergeCell ref="Q102:Q104"/>
    <mergeCell ref="Q105:Q107"/>
    <mergeCell ref="Q108:Q110"/>
    <mergeCell ref="Q111:Q113"/>
    <mergeCell ref="R78:R80"/>
    <mergeCell ref="Q78:Q80"/>
    <mergeCell ref="Q81:Q83"/>
    <mergeCell ref="Q84:Q86"/>
    <mergeCell ref="Q87:Q89"/>
    <mergeCell ref="BL93:BL95"/>
    <mergeCell ref="BM93:BM95"/>
    <mergeCell ref="BN93:BN95"/>
    <mergeCell ref="BL111:BL113"/>
    <mergeCell ref="BM111:BM113"/>
    <mergeCell ref="BN111:BN113"/>
    <mergeCell ref="BJ108:BJ110"/>
    <mergeCell ref="BJ111:BJ113"/>
    <mergeCell ref="AN108:AN110"/>
    <mergeCell ref="AO108:AO110"/>
    <mergeCell ref="AK105:AK107"/>
    <mergeCell ref="AK108:AK110"/>
    <mergeCell ref="AJ105:AJ107"/>
    <mergeCell ref="AJ108:AJ110"/>
    <mergeCell ref="AJ111:AJ113"/>
    <mergeCell ref="AE90:AE92"/>
    <mergeCell ref="AI90:AI92"/>
    <mergeCell ref="AE87:AE89"/>
    <mergeCell ref="AI87:AI89"/>
    <mergeCell ref="AH81:AH83"/>
    <mergeCell ref="AH84:AH86"/>
    <mergeCell ref="AJ81:AJ83"/>
    <mergeCell ref="DZ132:DZ134"/>
    <mergeCell ref="DZ135:DZ137"/>
    <mergeCell ref="DZ138:DZ140"/>
    <mergeCell ref="DZ141:DZ143"/>
    <mergeCell ref="DZ144:DZ146"/>
    <mergeCell ref="DZ147:DZ149"/>
    <mergeCell ref="DZ150:DZ152"/>
    <mergeCell ref="AK126:AK128"/>
    <mergeCell ref="AK129:AK131"/>
    <mergeCell ref="AK132:AK134"/>
    <mergeCell ref="AK135:AK137"/>
    <mergeCell ref="AK138:AK140"/>
    <mergeCell ref="AK141:AK143"/>
    <mergeCell ref="AK144:AK146"/>
    <mergeCell ref="AK147:AK149"/>
    <mergeCell ref="AK150:AK152"/>
    <mergeCell ref="DV141:DV143"/>
    <mergeCell ref="DX141:DX143"/>
    <mergeCell ref="DS141:DS143"/>
    <mergeCell ref="DY126:DY128"/>
    <mergeCell ref="DQ150:DQ152"/>
    <mergeCell ref="DN150:DN152"/>
    <mergeCell ref="BL129:BL131"/>
    <mergeCell ref="BM129:BM131"/>
    <mergeCell ref="BO129:BO131"/>
    <mergeCell ref="BP129:BP131"/>
    <mergeCell ref="BQ129:BQ131"/>
    <mergeCell ref="BR129:BR131"/>
    <mergeCell ref="BS129:BS131"/>
    <mergeCell ref="BT129:BT131"/>
    <mergeCell ref="BU129:BU131"/>
    <mergeCell ref="BV129:BV131"/>
    <mergeCell ref="DH141:DH143"/>
    <mergeCell ref="DC135:DC137"/>
    <mergeCell ref="DD135:DD137"/>
    <mergeCell ref="DC138:DC140"/>
    <mergeCell ref="DD138:DD140"/>
    <mergeCell ref="DC141:DC143"/>
    <mergeCell ref="DD141:DD143"/>
    <mergeCell ref="DC144:DC146"/>
    <mergeCell ref="DD144:DD146"/>
    <mergeCell ref="DC147:DC149"/>
    <mergeCell ref="DD147:DD149"/>
    <mergeCell ref="Q150:Q152"/>
    <mergeCell ref="Q153:Q155"/>
    <mergeCell ref="R138:R140"/>
    <mergeCell ref="R141:R143"/>
    <mergeCell ref="DC153:DC155"/>
    <mergeCell ref="DD153:DD155"/>
    <mergeCell ref="BE144:BE146"/>
    <mergeCell ref="BD147:BD149"/>
    <mergeCell ref="BE147:BE149"/>
    <mergeCell ref="BD150:BD152"/>
    <mergeCell ref="AU150:AU152"/>
    <mergeCell ref="AT153:AT155"/>
    <mergeCell ref="AU153:AU155"/>
    <mergeCell ref="Q138:Q140"/>
    <mergeCell ref="Q141:Q143"/>
    <mergeCell ref="Q144:Q146"/>
    <mergeCell ref="Q147:Q149"/>
    <mergeCell ref="R144:R146"/>
    <mergeCell ref="R147:R149"/>
    <mergeCell ref="R150:R152"/>
    <mergeCell ref="CC135:CC137"/>
    <mergeCell ref="DZ9:DZ11"/>
    <mergeCell ref="DZ12:DZ14"/>
    <mergeCell ref="DZ15:DZ17"/>
    <mergeCell ref="DZ18:DZ20"/>
    <mergeCell ref="DZ21:DZ23"/>
    <mergeCell ref="DZ24:DZ26"/>
    <mergeCell ref="DZ27:DZ29"/>
    <mergeCell ref="Q123:Q125"/>
    <mergeCell ref="R129:R131"/>
    <mergeCell ref="Q129:Q131"/>
    <mergeCell ref="Q132:Q134"/>
    <mergeCell ref="DL69:DL71"/>
    <mergeCell ref="DL66:DL68"/>
    <mergeCell ref="DL63:DL65"/>
    <mergeCell ref="DL60:DL62"/>
    <mergeCell ref="DL57:DL59"/>
    <mergeCell ref="BK12:BK14"/>
    <mergeCell ref="BL12:BL14"/>
    <mergeCell ref="BM12:BM14"/>
    <mergeCell ref="BN12:BN14"/>
    <mergeCell ref="BO12:BO14"/>
    <mergeCell ref="BP12:BP14"/>
    <mergeCell ref="BQ12:BQ14"/>
    <mergeCell ref="BR12:BR14"/>
    <mergeCell ref="BS12:BS14"/>
    <mergeCell ref="BT12:BT14"/>
    <mergeCell ref="Q9:Q11"/>
    <mergeCell ref="Q12:Q14"/>
    <mergeCell ref="Q15:Q17"/>
    <mergeCell ref="Q114:Q116"/>
    <mergeCell ref="Q117:Q119"/>
    <mergeCell ref="Q120:Q122"/>
    <mergeCell ref="DD156:DD158"/>
    <mergeCell ref="DM135:DM137"/>
    <mergeCell ref="DM150:DM152"/>
    <mergeCell ref="DM153:DM155"/>
    <mergeCell ref="DM156:DM158"/>
    <mergeCell ref="DI144:DI146"/>
    <mergeCell ref="DI147:DI149"/>
    <mergeCell ref="DI150:DI152"/>
    <mergeCell ref="DI153:DI155"/>
    <mergeCell ref="DI156:DI158"/>
    <mergeCell ref="DE144:DE146"/>
    <mergeCell ref="DF144:DF146"/>
    <mergeCell ref="DE147:DE149"/>
    <mergeCell ref="DF147:DF149"/>
    <mergeCell ref="DK153:DK155"/>
    <mergeCell ref="DK156:DK158"/>
    <mergeCell ref="DE156:DE158"/>
    <mergeCell ref="DE141:DE143"/>
    <mergeCell ref="DH147:DH149"/>
    <mergeCell ref="DG150:DG152"/>
    <mergeCell ref="DH150:DH152"/>
    <mergeCell ref="DG153:DG155"/>
    <mergeCell ref="DH153:DH155"/>
    <mergeCell ref="DG144:DG146"/>
    <mergeCell ref="DH144:DH146"/>
    <mergeCell ref="DG147:DG149"/>
    <mergeCell ref="DF141:DF143"/>
    <mergeCell ref="DL156:DL158"/>
    <mergeCell ref="DK150:DK152"/>
    <mergeCell ref="DI135:DI137"/>
    <mergeCell ref="DI138:DI140"/>
    <mergeCell ref="DI141:DI143"/>
    <mergeCell ref="CW39:CW41"/>
    <mergeCell ref="CW42:CW44"/>
    <mergeCell ref="DC105:DC107"/>
    <mergeCell ref="DD105:DD107"/>
    <mergeCell ref="DK117:DK119"/>
    <mergeCell ref="DK120:DK122"/>
    <mergeCell ref="DN105:DN107"/>
    <mergeCell ref="DN108:DN110"/>
    <mergeCell ref="DN111:DN113"/>
    <mergeCell ref="DN114:DN116"/>
    <mergeCell ref="DN117:DN119"/>
    <mergeCell ref="DN120:DN122"/>
    <mergeCell ref="DP90:DP92"/>
    <mergeCell ref="DR93:DR95"/>
    <mergeCell ref="DC150:DC152"/>
    <mergeCell ref="DD150:DD152"/>
    <mergeCell ref="DC111:DC113"/>
    <mergeCell ref="DD111:DD113"/>
    <mergeCell ref="DC114:DC116"/>
    <mergeCell ref="DD114:DD116"/>
    <mergeCell ref="DC117:DC119"/>
    <mergeCell ref="DD117:DD119"/>
    <mergeCell ref="DC120:DC122"/>
    <mergeCell ref="DD120:DD122"/>
    <mergeCell ref="DC123:DC125"/>
    <mergeCell ref="DD123:DD125"/>
    <mergeCell ref="DC126:DC128"/>
    <mergeCell ref="DD126:DD128"/>
    <mergeCell ref="DC129:DC131"/>
    <mergeCell ref="DD129:DD131"/>
    <mergeCell ref="DC132:DC134"/>
    <mergeCell ref="DD132:DD134"/>
    <mergeCell ref="DH9:DH11"/>
    <mergeCell ref="DF18:DF20"/>
    <mergeCell ref="CQ63:CQ65"/>
    <mergeCell ref="CR63:CR65"/>
    <mergeCell ref="CW60:CW62"/>
    <mergeCell ref="CY36:CY38"/>
    <mergeCell ref="CZ36:CZ38"/>
    <mergeCell ref="DA36:DA38"/>
    <mergeCell ref="DB36:DB38"/>
    <mergeCell ref="CU48:CU50"/>
    <mergeCell ref="CV48:CV50"/>
    <mergeCell ref="CU51:CU53"/>
    <mergeCell ref="CV51:CV53"/>
    <mergeCell ref="CW57:CW59"/>
    <mergeCell ref="CV63:CV65"/>
    <mergeCell ref="CW63:CW65"/>
    <mergeCell ref="CV54:CV56"/>
    <mergeCell ref="CQ33:CQ35"/>
    <mergeCell ref="CR33:CR35"/>
    <mergeCell ref="CQ36:CQ38"/>
    <mergeCell ref="CR36:CR38"/>
    <mergeCell ref="CQ39:CQ41"/>
    <mergeCell ref="CR39:CR41"/>
    <mergeCell ref="CQ42:CQ44"/>
    <mergeCell ref="CQ45:CQ47"/>
    <mergeCell ref="CR45:CR47"/>
    <mergeCell ref="CQ57:CQ59"/>
    <mergeCell ref="CR57:CR59"/>
    <mergeCell ref="DA54:DA56"/>
    <mergeCell ref="DB54:DB56"/>
    <mergeCell ref="DA57:DA59"/>
    <mergeCell ref="CW36:CW38"/>
    <mergeCell ref="DS15:DS17"/>
    <mergeCell ref="DP30:DP32"/>
    <mergeCell ref="DQ9:DQ11"/>
    <mergeCell ref="DQ12:DQ14"/>
    <mergeCell ref="DQ18:DQ20"/>
    <mergeCell ref="DQ21:DQ23"/>
    <mergeCell ref="DQ24:DQ26"/>
    <mergeCell ref="DQ27:DQ29"/>
    <mergeCell ref="DS24:DS26"/>
    <mergeCell ref="DS12:DS14"/>
    <mergeCell ref="DN21:DN23"/>
    <mergeCell ref="DN24:DN26"/>
    <mergeCell ref="DN27:DN29"/>
    <mergeCell ref="DI30:DI32"/>
    <mergeCell ref="DK30:DK32"/>
    <mergeCell ref="DL30:DL32"/>
    <mergeCell ref="DM30:DM32"/>
    <mergeCell ref="DO9:DO11"/>
    <mergeCell ref="DO12:DO14"/>
    <mergeCell ref="DO15:DO17"/>
    <mergeCell ref="DO18:DO20"/>
    <mergeCell ref="DO21:DO23"/>
    <mergeCell ref="DO24:DO26"/>
    <mergeCell ref="DO27:DO29"/>
    <mergeCell ref="CU30:CU32"/>
    <mergeCell ref="CB36:CB38"/>
    <mergeCell ref="CQ30:CQ32"/>
    <mergeCell ref="CR30:CR32"/>
    <mergeCell ref="CL36:CL38"/>
    <mergeCell ref="DC9:DC11"/>
    <mergeCell ref="DD9:DD11"/>
    <mergeCell ref="DC12:DC14"/>
    <mergeCell ref="DD12:DD14"/>
    <mergeCell ref="DC18:DC20"/>
    <mergeCell ref="DD18:DD20"/>
    <mergeCell ref="DC21:DC23"/>
    <mergeCell ref="DC24:DC26"/>
    <mergeCell ref="DD24:DD26"/>
    <mergeCell ref="DC27:DC29"/>
    <mergeCell ref="DD27:DD29"/>
    <mergeCell ref="DC30:DC32"/>
    <mergeCell ref="DD30:DD32"/>
    <mergeCell ref="CB9:CB11"/>
    <mergeCell ref="CY30:CY32"/>
    <mergeCell ref="CW33:CW35"/>
    <mergeCell ref="CL33:CL35"/>
    <mergeCell ref="CE30:CE32"/>
    <mergeCell ref="CF30:CF32"/>
    <mergeCell ref="CG30:CG32"/>
    <mergeCell ref="CH30:CH32"/>
    <mergeCell ref="CI30:CI32"/>
    <mergeCell ref="CB15:CB17"/>
    <mergeCell ref="CJ30:CJ32"/>
    <mergeCell ref="CK30:CK32"/>
    <mergeCell ref="CL30:CL32"/>
    <mergeCell ref="CM30:CM32"/>
    <mergeCell ref="CH9:CH11"/>
    <mergeCell ref="CH12:CH14"/>
    <mergeCell ref="CH18:CH20"/>
    <mergeCell ref="CH21:CH23"/>
    <mergeCell ref="CH24:CH26"/>
    <mergeCell ref="CH27:CH29"/>
    <mergeCell ref="CH33:CH35"/>
    <mergeCell ref="CH36:CH38"/>
    <mergeCell ref="CH39:CH41"/>
    <mergeCell ref="CH42:CH44"/>
    <mergeCell ref="CH45:CH47"/>
    <mergeCell ref="CH48:CH50"/>
    <mergeCell ref="CH51:CH53"/>
    <mergeCell ref="CL9:CL11"/>
    <mergeCell ref="CJ24:CJ26"/>
    <mergeCell ref="CH54:CH56"/>
    <mergeCell ref="CH57:CH59"/>
    <mergeCell ref="CH60:CH62"/>
    <mergeCell ref="CH63:CH65"/>
    <mergeCell ref="BD156:BD158"/>
    <mergeCell ref="BE156:BE158"/>
    <mergeCell ref="BD69:BD71"/>
    <mergeCell ref="BE69:BE71"/>
    <mergeCell ref="BD72:BD74"/>
    <mergeCell ref="BE72:BE74"/>
    <mergeCell ref="BD75:BD77"/>
    <mergeCell ref="BE75:BE77"/>
    <mergeCell ref="BD78:BD80"/>
    <mergeCell ref="BE78:BE80"/>
    <mergeCell ref="BD81:BD83"/>
    <mergeCell ref="BE81:BE83"/>
    <mergeCell ref="BD84:BD86"/>
    <mergeCell ref="BE84:BE86"/>
    <mergeCell ref="BD87:BD89"/>
    <mergeCell ref="BE87:BE89"/>
    <mergeCell ref="BD90:BD92"/>
    <mergeCell ref="BE90:BE92"/>
    <mergeCell ref="BE150:BE152"/>
    <mergeCell ref="BD153:BD155"/>
    <mergeCell ref="BE153:BE155"/>
    <mergeCell ref="BG99:BG101"/>
    <mergeCell ref="BG114:BG116"/>
    <mergeCell ref="BG156:BG158"/>
    <mergeCell ref="CG63:CG65"/>
    <mergeCell ref="CH72:CH74"/>
    <mergeCell ref="CH75:CH77"/>
    <mergeCell ref="CH78:CH80"/>
    <mergeCell ref="BD99:BD101"/>
    <mergeCell ref="BE99:BE101"/>
    <mergeCell ref="AT156:AT158"/>
    <mergeCell ref="AU156:AU158"/>
    <mergeCell ref="BD7:BE7"/>
    <mergeCell ref="BD9:BD11"/>
    <mergeCell ref="BE9:BE11"/>
    <mergeCell ref="BD12:BD14"/>
    <mergeCell ref="BE12:BE14"/>
    <mergeCell ref="BD15:BD17"/>
    <mergeCell ref="BE15:BE17"/>
    <mergeCell ref="BD18:BD20"/>
    <mergeCell ref="BE18:BE20"/>
    <mergeCell ref="BD21:BD23"/>
    <mergeCell ref="BE21:BE23"/>
    <mergeCell ref="BD24:BD26"/>
    <mergeCell ref="BE24:BE26"/>
    <mergeCell ref="BD27:BD29"/>
    <mergeCell ref="BE27:BE29"/>
    <mergeCell ref="BD33:BD35"/>
    <mergeCell ref="AT7:AU7"/>
    <mergeCell ref="AT9:AT11"/>
    <mergeCell ref="BD93:BD95"/>
    <mergeCell ref="BE93:BE95"/>
    <mergeCell ref="BD36:BD38"/>
    <mergeCell ref="BE36:BE38"/>
    <mergeCell ref="BD39:BD41"/>
    <mergeCell ref="BD135:BD137"/>
    <mergeCell ref="BE135:BE137"/>
    <mergeCell ref="BD138:BD140"/>
    <mergeCell ref="BE138:BE140"/>
    <mergeCell ref="AU15:AU17"/>
    <mergeCell ref="AV9:AV11"/>
    <mergeCell ref="AW9:AW11"/>
    <mergeCell ref="AT24:AT26"/>
    <mergeCell ref="AU24:AU26"/>
    <mergeCell ref="AT27:AT29"/>
    <mergeCell ref="AU27:AU29"/>
    <mergeCell ref="AT33:AT35"/>
    <mergeCell ref="AU33:AU35"/>
    <mergeCell ref="AT36:AT38"/>
    <mergeCell ref="AU36:AU38"/>
    <mergeCell ref="AT39:AT41"/>
    <mergeCell ref="AU39:AU41"/>
    <mergeCell ref="AN36:AN38"/>
    <mergeCell ref="AO36:AO38"/>
    <mergeCell ref="AR15:AR17"/>
    <mergeCell ref="AS15:AS17"/>
    <mergeCell ref="AR18:AR20"/>
    <mergeCell ref="AS18:AS20"/>
    <mergeCell ref="AR21:AR23"/>
    <mergeCell ref="AS21:AS23"/>
    <mergeCell ref="AP24:AP26"/>
    <mergeCell ref="AQ24:AQ26"/>
    <mergeCell ref="AQ27:AQ29"/>
    <mergeCell ref="AQ18:AQ20"/>
    <mergeCell ref="AN18:AN20"/>
    <mergeCell ref="AO18:AO20"/>
    <mergeCell ref="AS24:AS26"/>
    <mergeCell ref="AT15:AT17"/>
    <mergeCell ref="AO9:AO11"/>
    <mergeCell ref="AQ9:AQ11"/>
    <mergeCell ref="AP18:AP20"/>
    <mergeCell ref="AR57:AR59"/>
    <mergeCell ref="AN57:AN59"/>
    <mergeCell ref="AO57:AO59"/>
    <mergeCell ref="AN93:AN95"/>
    <mergeCell ref="AN45:AN47"/>
    <mergeCell ref="AL48:AL50"/>
    <mergeCell ref="AM48:AM50"/>
    <mergeCell ref="AL51:AL53"/>
    <mergeCell ref="AM51:AM53"/>
    <mergeCell ref="AN48:AN50"/>
    <mergeCell ref="AO48:AO50"/>
    <mergeCell ref="AO78:AO80"/>
    <mergeCell ref="AO75:AO77"/>
    <mergeCell ref="AO93:AO95"/>
    <mergeCell ref="AO69:AO71"/>
    <mergeCell ref="AN84:AN86"/>
    <mergeCell ref="AO84:AO86"/>
    <mergeCell ref="AM84:AM86"/>
    <mergeCell ref="AN81:AN83"/>
    <mergeCell ref="AO81:AO83"/>
    <mergeCell ref="AL90:AL92"/>
    <mergeCell ref="AM90:AM92"/>
    <mergeCell ref="AL87:AL89"/>
    <mergeCell ref="AL72:AL74"/>
    <mergeCell ref="AP12:AP14"/>
    <mergeCell ref="AQ12:AQ14"/>
    <mergeCell ref="AR24:AR26"/>
    <mergeCell ref="AP60:AP62"/>
    <mergeCell ref="AQ60:AQ62"/>
    <mergeCell ref="AK87:AK89"/>
    <mergeCell ref="AK90:AK92"/>
    <mergeCell ref="AK93:AK95"/>
    <mergeCell ref="AK96:AK98"/>
    <mergeCell ref="AK99:AK101"/>
    <mergeCell ref="AK102:AK104"/>
    <mergeCell ref="AK30:AK32"/>
    <mergeCell ref="AJ69:AJ71"/>
    <mergeCell ref="AJ63:AJ65"/>
    <mergeCell ref="AJ66:AJ68"/>
    <mergeCell ref="AW36:AW38"/>
    <mergeCell ref="AR36:AR38"/>
    <mergeCell ref="AS36:AS38"/>
    <mergeCell ref="AP39:AP41"/>
    <mergeCell ref="AQ39:AQ41"/>
    <mergeCell ref="AO45:AO47"/>
    <mergeCell ref="AL30:AL32"/>
    <mergeCell ref="AM30:AM32"/>
    <mergeCell ref="AN30:AN32"/>
    <mergeCell ref="AO30:AO32"/>
    <mergeCell ref="AP30:AP32"/>
    <mergeCell ref="AQ30:AQ32"/>
    <mergeCell ref="AR30:AR32"/>
    <mergeCell ref="AJ87:AJ89"/>
    <mergeCell ref="AJ90:AJ92"/>
    <mergeCell ref="AP45:AP47"/>
    <mergeCell ref="AQ45:AQ47"/>
    <mergeCell ref="AV45:AV47"/>
    <mergeCell ref="AW45:AW47"/>
    <mergeCell ref="AP48:AP50"/>
    <mergeCell ref="AQ48:AQ50"/>
    <mergeCell ref="AV48:AV50"/>
    <mergeCell ref="AJ7:AK7"/>
    <mergeCell ref="AK9:AK11"/>
    <mergeCell ref="AK12:AK14"/>
    <mergeCell ref="AK18:AK20"/>
    <mergeCell ref="AK21:AK23"/>
    <mergeCell ref="AK24:AK26"/>
    <mergeCell ref="AK27:AK29"/>
    <mergeCell ref="AK33:AK35"/>
    <mergeCell ref="AK36:AK38"/>
    <mergeCell ref="AK39:AK41"/>
    <mergeCell ref="AK42:AK44"/>
    <mergeCell ref="AK45:AK47"/>
    <mergeCell ref="AJ24:AJ26"/>
    <mergeCell ref="AJ27:AJ29"/>
    <mergeCell ref="AJ33:AJ35"/>
    <mergeCell ref="AJ36:AJ38"/>
    <mergeCell ref="AJ39:AJ41"/>
    <mergeCell ref="AJ42:AJ44"/>
    <mergeCell ref="AJ45:AJ47"/>
    <mergeCell ref="AJ9:AJ11"/>
    <mergeCell ref="AJ12:AJ14"/>
    <mergeCell ref="AJ18:AJ20"/>
    <mergeCell ref="AJ21:AJ23"/>
    <mergeCell ref="AI30:AI32"/>
    <mergeCell ref="AJ30:AJ32"/>
    <mergeCell ref="AL36:AL38"/>
    <mergeCell ref="AN39:AN41"/>
    <mergeCell ref="AO39:AO41"/>
    <mergeCell ref="AI45:AI47"/>
    <mergeCell ref="AL45:AL47"/>
    <mergeCell ref="AM45:AM47"/>
    <mergeCell ref="AL54:AL56"/>
    <mergeCell ref="AM54:AM56"/>
    <mergeCell ref="AI57:AI59"/>
    <mergeCell ref="AL57:AL59"/>
    <mergeCell ref="AM57:AM59"/>
    <mergeCell ref="AI69:AI71"/>
    <mergeCell ref="AI84:AI86"/>
    <mergeCell ref="AL84:AL86"/>
    <mergeCell ref="AL69:AL71"/>
    <mergeCell ref="AM69:AM71"/>
    <mergeCell ref="AI81:AI83"/>
    <mergeCell ref="AL81:AL83"/>
    <mergeCell ref="AM81:AM83"/>
    <mergeCell ref="AK48:AK50"/>
    <mergeCell ref="AK51:AK53"/>
    <mergeCell ref="AK54:AK56"/>
    <mergeCell ref="AK57:AK59"/>
    <mergeCell ref="AK60:AK62"/>
    <mergeCell ref="AJ48:AJ50"/>
    <mergeCell ref="AJ51:AJ53"/>
    <mergeCell ref="AJ54:AJ56"/>
    <mergeCell ref="AJ57:AJ59"/>
    <mergeCell ref="AI54:AI56"/>
    <mergeCell ref="AJ60:AJ62"/>
    <mergeCell ref="CY15:CY17"/>
    <mergeCell ref="CZ15:CZ17"/>
    <mergeCell ref="DA15:DA17"/>
    <mergeCell ref="DB15:DB17"/>
    <mergeCell ref="DC15:DC17"/>
    <mergeCell ref="DD15:DD17"/>
    <mergeCell ref="DE15:DE17"/>
    <mergeCell ref="DF15:DF17"/>
    <mergeCell ref="DG15:DG17"/>
    <mergeCell ref="DH15:DH17"/>
    <mergeCell ref="CH15:CH17"/>
    <mergeCell ref="CK15:CK17"/>
    <mergeCell ref="CM15:CM17"/>
    <mergeCell ref="CN15:CN17"/>
    <mergeCell ref="CO15:CO17"/>
    <mergeCell ref="CP15:CP17"/>
    <mergeCell ref="CQ15:CQ17"/>
    <mergeCell ref="CR15:CR17"/>
    <mergeCell ref="CS15:CS17"/>
    <mergeCell ref="CT15:CT17"/>
    <mergeCell ref="CU15:CU17"/>
    <mergeCell ref="CV15:CV17"/>
    <mergeCell ref="CX15:CX17"/>
    <mergeCell ref="DL7:DL8"/>
    <mergeCell ref="DI72:DI74"/>
    <mergeCell ref="CW7:CW8"/>
    <mergeCell ref="CW9:CW11"/>
    <mergeCell ref="CW12:CW14"/>
    <mergeCell ref="CW15:CW17"/>
    <mergeCell ref="AJ15:AJ17"/>
    <mergeCell ref="DK69:DK71"/>
    <mergeCell ref="DK72:DK74"/>
    <mergeCell ref="S153:S155"/>
    <mergeCell ref="S156:S158"/>
    <mergeCell ref="S87:S89"/>
    <mergeCell ref="S90:S92"/>
    <mergeCell ref="S93:S95"/>
    <mergeCell ref="S96:S98"/>
    <mergeCell ref="S99:S101"/>
    <mergeCell ref="S102:S104"/>
    <mergeCell ref="S105:S107"/>
    <mergeCell ref="S108:S110"/>
    <mergeCell ref="S111:S113"/>
    <mergeCell ref="S114:S116"/>
    <mergeCell ref="S117:S119"/>
    <mergeCell ref="S120:S122"/>
    <mergeCell ref="S123:S125"/>
    <mergeCell ref="S126:S128"/>
    <mergeCell ref="S129:S131"/>
    <mergeCell ref="S132:S134"/>
    <mergeCell ref="S135:S137"/>
    <mergeCell ref="DK90:DK92"/>
    <mergeCell ref="DK93:DK95"/>
    <mergeCell ref="DK96:DK98"/>
    <mergeCell ref="DK99:DK101"/>
    <mergeCell ref="S7:U7"/>
    <mergeCell ref="S9:S11"/>
    <mergeCell ref="S12:S14"/>
    <mergeCell ref="S15:S17"/>
    <mergeCell ref="S18:S20"/>
    <mergeCell ref="S21:S23"/>
    <mergeCell ref="S24:S26"/>
    <mergeCell ref="S27:S29"/>
    <mergeCell ref="S33:S35"/>
    <mergeCell ref="S36:S38"/>
    <mergeCell ref="S39:S41"/>
    <mergeCell ref="S42:S44"/>
    <mergeCell ref="S45:S47"/>
    <mergeCell ref="S48:S50"/>
    <mergeCell ref="S51:S53"/>
    <mergeCell ref="S54:S56"/>
    <mergeCell ref="S57:S59"/>
    <mergeCell ref="S30:S32"/>
    <mergeCell ref="T30:T32"/>
    <mergeCell ref="U30:U32"/>
    <mergeCell ref="T36:T38"/>
    <mergeCell ref="U9:U11"/>
    <mergeCell ref="T27:T29"/>
    <mergeCell ref="T57:T59"/>
    <mergeCell ref="DO7:DO8"/>
    <mergeCell ref="DN90:DN92"/>
    <mergeCell ref="DN93:DN95"/>
    <mergeCell ref="DN96:DN98"/>
    <mergeCell ref="DN99:DN101"/>
    <mergeCell ref="DN102:DN104"/>
    <mergeCell ref="DK129:DK131"/>
    <mergeCell ref="DK132:DK134"/>
    <mergeCell ref="DK135:DK137"/>
    <mergeCell ref="DK138:DK140"/>
    <mergeCell ref="DK141:DK143"/>
    <mergeCell ref="DK144:DK146"/>
    <mergeCell ref="DK147:DK149"/>
    <mergeCell ref="DK12:DK14"/>
    <mergeCell ref="DM138:DM140"/>
    <mergeCell ref="DM141:DM143"/>
    <mergeCell ref="DM144:DM146"/>
    <mergeCell ref="DM147:DM149"/>
    <mergeCell ref="DM81:DM83"/>
    <mergeCell ref="DM84:DM86"/>
    <mergeCell ref="DM87:DM89"/>
    <mergeCell ref="DM90:DM92"/>
    <mergeCell ref="DM93:DM95"/>
    <mergeCell ref="DM96:DM98"/>
    <mergeCell ref="DM99:DM101"/>
    <mergeCell ref="DM102:DM104"/>
    <mergeCell ref="DM105:DM107"/>
    <mergeCell ref="DM108:DM110"/>
    <mergeCell ref="DM111:DM113"/>
    <mergeCell ref="DM114:DM116"/>
    <mergeCell ref="DK66:DK68"/>
    <mergeCell ref="DO30:DO32"/>
    <mergeCell ref="DM7:DM8"/>
    <mergeCell ref="DM9:DM11"/>
    <mergeCell ref="DM12:DM14"/>
    <mergeCell ref="DM15:DM17"/>
    <mergeCell ref="DM18:DM20"/>
    <mergeCell ref="DM21:DM23"/>
    <mergeCell ref="DM24:DM26"/>
    <mergeCell ref="DM27:DM29"/>
    <mergeCell ref="DM33:DM35"/>
    <mergeCell ref="DM36:DM38"/>
    <mergeCell ref="DM39:DM41"/>
    <mergeCell ref="DM42:DM44"/>
    <mergeCell ref="DM45:DM47"/>
    <mergeCell ref="DM48:DM50"/>
    <mergeCell ref="DM51:DM53"/>
    <mergeCell ref="DM54:DM56"/>
    <mergeCell ref="DM57:DM59"/>
    <mergeCell ref="DO42:DO44"/>
    <mergeCell ref="DO45:DO47"/>
    <mergeCell ref="DO48:DO50"/>
    <mergeCell ref="DO51:DO53"/>
    <mergeCell ref="DK75:DK77"/>
    <mergeCell ref="DK78:DK80"/>
    <mergeCell ref="DK81:DK83"/>
    <mergeCell ref="DK84:DK86"/>
    <mergeCell ref="DK87:DK89"/>
    <mergeCell ref="DL75:DL77"/>
    <mergeCell ref="DL72:DL74"/>
    <mergeCell ref="DK63:DK65"/>
    <mergeCell ref="DN54:DN56"/>
    <mergeCell ref="DN57:DN59"/>
    <mergeCell ref="DN60:DN62"/>
    <mergeCell ref="DN63:DN65"/>
    <mergeCell ref="DQ33:DQ35"/>
    <mergeCell ref="DQ36:DQ38"/>
    <mergeCell ref="DQ39:DQ41"/>
    <mergeCell ref="DQ42:DQ44"/>
    <mergeCell ref="DQ45:DQ47"/>
    <mergeCell ref="DQ48:DQ50"/>
    <mergeCell ref="DQ51:DQ53"/>
    <mergeCell ref="DN33:DN35"/>
    <mergeCell ref="DN36:DN38"/>
    <mergeCell ref="DN39:DN41"/>
    <mergeCell ref="DO33:DO35"/>
    <mergeCell ref="DO36:DO38"/>
    <mergeCell ref="DO39:DO41"/>
    <mergeCell ref="DN48:DN50"/>
    <mergeCell ref="DN51:DN53"/>
    <mergeCell ref="DP42:DP44"/>
    <mergeCell ref="ED9:ED11"/>
    <mergeCell ref="ED12:ED14"/>
    <mergeCell ref="ED15:ED17"/>
    <mergeCell ref="ED18:ED20"/>
    <mergeCell ref="ED21:ED23"/>
    <mergeCell ref="ED24:ED26"/>
    <mergeCell ref="ED27:ED29"/>
    <mergeCell ref="ED33:ED35"/>
    <mergeCell ref="ED36:ED38"/>
    <mergeCell ref="ED39:ED41"/>
    <mergeCell ref="DS39:DS41"/>
    <mergeCell ref="DP9:DP11"/>
    <mergeCell ref="DP12:DP14"/>
    <mergeCell ref="DP15:DP17"/>
    <mergeCell ref="DP18:DP20"/>
    <mergeCell ref="DP21:DP23"/>
    <mergeCell ref="DT9:DT11"/>
    <mergeCell ref="DT12:DT14"/>
    <mergeCell ref="DT15:DT17"/>
    <mergeCell ref="DP36:DP38"/>
    <mergeCell ref="DP39:DP41"/>
    <mergeCell ref="DU39:DU41"/>
    <mergeCell ref="DV39:DV41"/>
    <mergeCell ref="DX39:DX41"/>
    <mergeCell ref="DY39:DY41"/>
    <mergeCell ref="DW39:DW41"/>
    <mergeCell ref="EA39:EA41"/>
    <mergeCell ref="EB39:EB41"/>
    <mergeCell ref="DT18:DT20"/>
    <mergeCell ref="DT21:DT23"/>
    <mergeCell ref="DT24:DT26"/>
    <mergeCell ref="DT27:DT29"/>
    <mergeCell ref="DC156:DC158"/>
    <mergeCell ref="DR153:DR155"/>
    <mergeCell ref="DR132:DR134"/>
    <mergeCell ref="EC9:EC11"/>
    <mergeCell ref="EC12:EC14"/>
    <mergeCell ref="EC15:EC17"/>
    <mergeCell ref="EC18:EC20"/>
    <mergeCell ref="EC21:EC23"/>
    <mergeCell ref="EC24:EC26"/>
    <mergeCell ref="EC27:EC29"/>
    <mergeCell ref="EC33:EC35"/>
    <mergeCell ref="EC36:EC38"/>
    <mergeCell ref="EC39:EC41"/>
    <mergeCell ref="EC42:EC44"/>
    <mergeCell ref="EC45:EC47"/>
    <mergeCell ref="EC48:EC50"/>
    <mergeCell ref="EC51:EC53"/>
    <mergeCell ref="EC54:EC56"/>
    <mergeCell ref="EC30:EC32"/>
    <mergeCell ref="DX27:DX29"/>
    <mergeCell ref="DY27:DY29"/>
    <mergeCell ref="DY21:DY23"/>
    <mergeCell ref="DW21:DW23"/>
    <mergeCell ref="EB153:EB155"/>
    <mergeCell ref="DY9:DY11"/>
    <mergeCell ref="DW9:DW11"/>
    <mergeCell ref="EA9:EA11"/>
    <mergeCell ref="EB9:EB11"/>
    <mergeCell ref="DN9:DN11"/>
    <mergeCell ref="DN12:DN14"/>
    <mergeCell ref="DN15:DN17"/>
    <mergeCell ref="DN18:DN20"/>
    <mergeCell ref="DP144:DP146"/>
    <mergeCell ref="DP147:DP149"/>
    <mergeCell ref="DP150:DP152"/>
    <mergeCell ref="DP153:DP155"/>
    <mergeCell ref="DO153:DO155"/>
    <mergeCell ref="DI75:DI77"/>
    <mergeCell ref="DI78:DI80"/>
    <mergeCell ref="DI81:DI83"/>
    <mergeCell ref="DI84:DI86"/>
    <mergeCell ref="DI87:DI89"/>
    <mergeCell ref="DI90:DI92"/>
    <mergeCell ref="DI93:DI95"/>
    <mergeCell ref="DI96:DI98"/>
    <mergeCell ref="DI99:DI101"/>
    <mergeCell ref="DI102:DI104"/>
    <mergeCell ref="DI105:DI107"/>
    <mergeCell ref="DP99:DP101"/>
    <mergeCell ref="DN153:DN155"/>
    <mergeCell ref="DN144:DN146"/>
    <mergeCell ref="DN147:DN149"/>
    <mergeCell ref="DO144:DO146"/>
    <mergeCell ref="DO147:DO149"/>
    <mergeCell ref="DO150:DO152"/>
    <mergeCell ref="DP117:DP119"/>
    <mergeCell ref="DN138:DN140"/>
    <mergeCell ref="DN141:DN143"/>
    <mergeCell ref="DN132:DN134"/>
    <mergeCell ref="DI123:DI125"/>
    <mergeCell ref="DI126:DI128"/>
    <mergeCell ref="DI129:DI131"/>
    <mergeCell ref="DI132:DI134"/>
    <mergeCell ref="DK102:DK104"/>
    <mergeCell ref="DI66:DI68"/>
    <mergeCell ref="DN123:DN125"/>
    <mergeCell ref="DN126:DN128"/>
    <mergeCell ref="DP93:DP95"/>
    <mergeCell ref="DP96:DP98"/>
    <mergeCell ref="DP129:DP131"/>
    <mergeCell ref="DP132:DP134"/>
    <mergeCell ref="DP135:DP137"/>
    <mergeCell ref="DP138:DP140"/>
    <mergeCell ref="DP141:DP143"/>
    <mergeCell ref="DK105:DK107"/>
    <mergeCell ref="DK108:DK110"/>
    <mergeCell ref="DK111:DK113"/>
    <mergeCell ref="DK114:DK116"/>
    <mergeCell ref="DM132:DM134"/>
    <mergeCell ref="DM123:DM125"/>
    <mergeCell ref="DM126:DM128"/>
    <mergeCell ref="DM129:DM131"/>
    <mergeCell ref="DN129:DN131"/>
    <mergeCell ref="DL138:DL140"/>
    <mergeCell ref="DL141:DL143"/>
    <mergeCell ref="DM117:DM119"/>
    <mergeCell ref="DM120:DM122"/>
    <mergeCell ref="DK123:DK125"/>
    <mergeCell ref="DK126:DK128"/>
    <mergeCell ref="DI114:DI116"/>
    <mergeCell ref="DI117:DI119"/>
    <mergeCell ref="DI120:DI122"/>
    <mergeCell ref="DI108:DI110"/>
    <mergeCell ref="DI111:DI113"/>
    <mergeCell ref="DJ108:DJ110"/>
    <mergeCell ref="DJ111:DJ113"/>
    <mergeCell ref="DA69:DA71"/>
    <mergeCell ref="DB69:DB71"/>
    <mergeCell ref="DA72:DA74"/>
    <mergeCell ref="DB72:DB74"/>
    <mergeCell ref="DD84:DD86"/>
    <mergeCell ref="DC87:DC89"/>
    <mergeCell ref="DD87:DD89"/>
    <mergeCell ref="DC90:DC92"/>
    <mergeCell ref="DD90:DD92"/>
    <mergeCell ref="DC93:DC95"/>
    <mergeCell ref="DD93:DD95"/>
    <mergeCell ref="DC96:DC98"/>
    <mergeCell ref="DD96:DD98"/>
    <mergeCell ref="DC99:DC101"/>
    <mergeCell ref="DD99:DD101"/>
    <mergeCell ref="DC102:DC104"/>
    <mergeCell ref="CW96:CW98"/>
    <mergeCell ref="CW99:CW101"/>
    <mergeCell ref="DD78:DD80"/>
    <mergeCell ref="DC81:DC83"/>
    <mergeCell ref="DD81:DD83"/>
    <mergeCell ref="DC84:DC86"/>
    <mergeCell ref="CY90:CY92"/>
    <mergeCell ref="CZ90:CZ92"/>
    <mergeCell ref="DA90:DA92"/>
    <mergeCell ref="DB90:DB92"/>
    <mergeCell ref="DG60:DG62"/>
    <mergeCell ref="DE42:DE44"/>
    <mergeCell ref="DF42:DF44"/>
    <mergeCell ref="DE24:DE26"/>
    <mergeCell ref="DF24:DF26"/>
    <mergeCell ref="DE27:DE29"/>
    <mergeCell ref="DF27:DF29"/>
    <mergeCell ref="DE33:DE35"/>
    <mergeCell ref="DF33:DF35"/>
    <mergeCell ref="DF48:DF50"/>
    <mergeCell ref="DE30:DE32"/>
    <mergeCell ref="DF30:DF32"/>
    <mergeCell ref="DG30:DG32"/>
    <mergeCell ref="DI63:DI65"/>
    <mergeCell ref="DC108:DC110"/>
    <mergeCell ref="DD108:DD110"/>
    <mergeCell ref="DD102:DD104"/>
    <mergeCell ref="DC66:DC68"/>
    <mergeCell ref="DD66:DD68"/>
    <mergeCell ref="DC51:DC53"/>
    <mergeCell ref="DD51:DD53"/>
    <mergeCell ref="DC54:DC56"/>
    <mergeCell ref="DC69:DC71"/>
    <mergeCell ref="DD69:DD71"/>
    <mergeCell ref="DC72:DC74"/>
    <mergeCell ref="DD72:DD74"/>
    <mergeCell ref="DC75:DC77"/>
    <mergeCell ref="DD75:DD77"/>
    <mergeCell ref="DC78:DC80"/>
    <mergeCell ref="DH72:DH74"/>
    <mergeCell ref="DG75:DG77"/>
    <mergeCell ref="DH75:DH77"/>
    <mergeCell ref="DI7:DI8"/>
    <mergeCell ref="DI9:DI11"/>
    <mergeCell ref="DI12:DI14"/>
    <mergeCell ref="DI15:DI17"/>
    <mergeCell ref="DI18:DI20"/>
    <mergeCell ref="DI21:DI23"/>
    <mergeCell ref="DI24:DI26"/>
    <mergeCell ref="DI27:DI29"/>
    <mergeCell ref="DI33:DI35"/>
    <mergeCell ref="DI36:DI38"/>
    <mergeCell ref="DI39:DI41"/>
    <mergeCell ref="DI42:DI44"/>
    <mergeCell ref="DI45:DI47"/>
    <mergeCell ref="DI48:DI50"/>
    <mergeCell ref="DI51:DI53"/>
    <mergeCell ref="DL9:DL11"/>
    <mergeCell ref="DK7:DK8"/>
    <mergeCell ref="DK9:DK11"/>
    <mergeCell ref="DK15:DK17"/>
    <mergeCell ref="DK18:DK20"/>
    <mergeCell ref="DK21:DK23"/>
    <mergeCell ref="DK24:DK26"/>
    <mergeCell ref="DK27:DK29"/>
    <mergeCell ref="DK33:DK35"/>
    <mergeCell ref="DK36:DK38"/>
    <mergeCell ref="DK39:DK41"/>
    <mergeCell ref="DK42:DK44"/>
    <mergeCell ref="DK45:DK47"/>
    <mergeCell ref="DK48:DK50"/>
    <mergeCell ref="DL12:DL14"/>
    <mergeCell ref="DL15:DL17"/>
    <mergeCell ref="DL18:DL20"/>
    <mergeCell ref="DP45:DP47"/>
    <mergeCell ref="DP48:DP50"/>
    <mergeCell ref="DP51:DP53"/>
    <mergeCell ref="DN30:DN32"/>
    <mergeCell ref="ED156:ED158"/>
    <mergeCell ref="ED87:ED89"/>
    <mergeCell ref="ED90:ED92"/>
    <mergeCell ref="ED93:ED95"/>
    <mergeCell ref="ED96:ED98"/>
    <mergeCell ref="ED99:ED101"/>
    <mergeCell ref="ED102:ED104"/>
    <mergeCell ref="ED105:ED107"/>
    <mergeCell ref="ED108:ED110"/>
    <mergeCell ref="ED111:ED113"/>
    <mergeCell ref="ED114:ED116"/>
    <mergeCell ref="ED117:ED119"/>
    <mergeCell ref="ED120:ED122"/>
    <mergeCell ref="ED123:ED125"/>
    <mergeCell ref="ED126:ED128"/>
    <mergeCell ref="ED129:ED131"/>
    <mergeCell ref="ED42:ED44"/>
    <mergeCell ref="ED45:ED47"/>
    <mergeCell ref="ED48:ED50"/>
    <mergeCell ref="ED51:ED53"/>
    <mergeCell ref="ED54:ED56"/>
    <mergeCell ref="ED57:ED59"/>
    <mergeCell ref="DP156:DP158"/>
    <mergeCell ref="DN42:DN44"/>
    <mergeCell ref="DN45:DN47"/>
    <mergeCell ref="ED60:ED62"/>
    <mergeCell ref="EC57:EC59"/>
    <mergeCell ref="EC60:EC62"/>
    <mergeCell ref="ED132:ED134"/>
    <mergeCell ref="ED135:ED137"/>
    <mergeCell ref="EA69:EA71"/>
    <mergeCell ref="EA126:EA128"/>
    <mergeCell ref="EB126:EB128"/>
    <mergeCell ref="EA123:EA125"/>
    <mergeCell ref="EB123:EB125"/>
    <mergeCell ref="EC114:EC116"/>
    <mergeCell ref="EC117:EC119"/>
    <mergeCell ref="EA108:EA110"/>
    <mergeCell ref="EB108:EB110"/>
    <mergeCell ref="EC96:EC98"/>
    <mergeCell ref="DR6:DV6"/>
    <mergeCell ref="DX6:EB6"/>
    <mergeCell ref="DX63:DX65"/>
    <mergeCell ref="DY63:DY65"/>
    <mergeCell ref="DS42:DS44"/>
    <mergeCell ref="DU42:DU44"/>
    <mergeCell ref="DV42:DV44"/>
    <mergeCell ref="DS27:DS29"/>
    <mergeCell ref="DU27:DU29"/>
    <mergeCell ref="DV27:DV29"/>
    <mergeCell ref="DU15:DU17"/>
    <mergeCell ref="DU30:DU32"/>
    <mergeCell ref="DV30:DV32"/>
    <mergeCell ref="DT33:DT35"/>
    <mergeCell ref="DT36:DT38"/>
    <mergeCell ref="EA21:EA23"/>
    <mergeCell ref="EA132:EA134"/>
    <mergeCell ref="DV120:DV122"/>
    <mergeCell ref="DR114:DR116"/>
    <mergeCell ref="DR117:DR119"/>
    <mergeCell ref="ED138:ED140"/>
    <mergeCell ref="ED141:ED143"/>
    <mergeCell ref="EC150:EC152"/>
    <mergeCell ref="EC153:EC155"/>
    <mergeCell ref="DY156:DY158"/>
    <mergeCell ref="DW156:DW158"/>
    <mergeCell ref="DT147:DT149"/>
    <mergeCell ref="DT150:DT152"/>
    <mergeCell ref="DU141:DU143"/>
    <mergeCell ref="EC144:EC146"/>
    <mergeCell ref="EA138:EA140"/>
    <mergeCell ref="EB138:EB140"/>
    <mergeCell ref="EA141:EA143"/>
    <mergeCell ref="EB147:EB149"/>
    <mergeCell ref="EA156:EA158"/>
    <mergeCell ref="EB156:EB158"/>
    <mergeCell ref="DY150:DY152"/>
    <mergeCell ref="ED144:ED146"/>
    <mergeCell ref="ED147:ED149"/>
    <mergeCell ref="ED150:ED152"/>
    <mergeCell ref="ED153:ED155"/>
    <mergeCell ref="DZ156:DZ158"/>
    <mergeCell ref="DT153:DT155"/>
    <mergeCell ref="EA150:EA152"/>
    <mergeCell ref="EB150:EB152"/>
    <mergeCell ref="EA153:EA155"/>
    <mergeCell ref="EA147:EA149"/>
    <mergeCell ref="DY147:DY149"/>
    <mergeCell ref="DW147:DW149"/>
    <mergeCell ref="DZ153:DZ155"/>
    <mergeCell ref="DY153:DY155"/>
    <mergeCell ref="DY138:DY140"/>
    <mergeCell ref="DY144:DY146"/>
    <mergeCell ref="DY129:DY131"/>
    <mergeCell ref="DT141:DT143"/>
    <mergeCell ref="DX129:DX131"/>
    <mergeCell ref="DY132:DY134"/>
    <mergeCell ref="DT117:DT119"/>
    <mergeCell ref="DT120:DT122"/>
    <mergeCell ref="DX111:DX113"/>
    <mergeCell ref="DW108:DW110"/>
    <mergeCell ref="DW126:DW128"/>
    <mergeCell ref="DW135:DW137"/>
    <mergeCell ref="EB132:EB134"/>
    <mergeCell ref="EA120:EA122"/>
    <mergeCell ref="EB120:EB122"/>
    <mergeCell ref="EC156:EC158"/>
    <mergeCell ref="EA129:EA131"/>
    <mergeCell ref="EB129:EB131"/>
    <mergeCell ref="EC126:EC128"/>
    <mergeCell ref="EC129:EC131"/>
    <mergeCell ref="EB135:EB137"/>
    <mergeCell ref="EC132:EC134"/>
    <mergeCell ref="EC135:EC137"/>
    <mergeCell ref="EC120:EC122"/>
    <mergeCell ref="EC123:EC125"/>
    <mergeCell ref="EA114:EA116"/>
    <mergeCell ref="EB114:EB116"/>
    <mergeCell ref="DZ117:DZ119"/>
    <mergeCell ref="DU114:DU116"/>
    <mergeCell ref="DV114:DV116"/>
    <mergeCell ref="DX114:DX116"/>
    <mergeCell ref="DZ120:DZ122"/>
    <mergeCell ref="DY141:DY143"/>
    <mergeCell ref="DR150:DR152"/>
    <mergeCell ref="DR129:DR131"/>
    <mergeCell ref="DR135:DR137"/>
    <mergeCell ref="DW129:DW131"/>
    <mergeCell ref="DS135:DS137"/>
    <mergeCell ref="DU135:DU137"/>
    <mergeCell ref="DX135:DX137"/>
    <mergeCell ref="DU144:DU146"/>
    <mergeCell ref="DV144:DV146"/>
    <mergeCell ref="DT138:DT140"/>
    <mergeCell ref="DW132:DW134"/>
    <mergeCell ref="DV132:DV134"/>
    <mergeCell ref="DX132:DX134"/>
    <mergeCell ref="DR138:DR140"/>
    <mergeCell ref="DR141:DR143"/>
    <mergeCell ref="DR144:DR146"/>
    <mergeCell ref="DT156:DT158"/>
    <mergeCell ref="DS156:DS158"/>
    <mergeCell ref="DX147:DX149"/>
    <mergeCell ref="DS129:DS131"/>
    <mergeCell ref="DR147:DR149"/>
    <mergeCell ref="DW141:DW143"/>
    <mergeCell ref="DN156:DN158"/>
    <mergeCell ref="DQ153:DQ155"/>
    <mergeCell ref="DQ156:DQ158"/>
    <mergeCell ref="DN135:DN137"/>
    <mergeCell ref="DO156:DO158"/>
    <mergeCell ref="DS120:DS122"/>
    <mergeCell ref="DU120:DU122"/>
    <mergeCell ref="DQ138:DQ140"/>
    <mergeCell ref="DQ141:DQ143"/>
    <mergeCell ref="DQ93:DQ95"/>
    <mergeCell ref="DQ96:DQ98"/>
    <mergeCell ref="DQ99:DQ101"/>
    <mergeCell ref="DQ102:DQ104"/>
    <mergeCell ref="DQ105:DQ107"/>
    <mergeCell ref="DU156:DU158"/>
    <mergeCell ref="DV156:DV158"/>
    <mergeCell ref="DT123:DT125"/>
    <mergeCell ref="DT126:DT128"/>
    <mergeCell ref="DT129:DT131"/>
    <mergeCell ref="DT132:DT134"/>
    <mergeCell ref="DU129:DU131"/>
    <mergeCell ref="DQ108:DQ110"/>
    <mergeCell ref="DQ111:DQ113"/>
    <mergeCell ref="DQ114:DQ116"/>
    <mergeCell ref="DQ117:DQ119"/>
    <mergeCell ref="DQ120:DQ122"/>
    <mergeCell ref="DQ123:DQ125"/>
    <mergeCell ref="DQ144:DQ146"/>
    <mergeCell ref="DQ147:DQ149"/>
    <mergeCell ref="DV135:DV137"/>
    <mergeCell ref="DV126:DV128"/>
    <mergeCell ref="DS144:DS146"/>
    <mergeCell ref="ED30:ED32"/>
    <mergeCell ref="DZ60:DZ62"/>
    <mergeCell ref="DZ63:DZ65"/>
    <mergeCell ref="DZ66:DZ68"/>
    <mergeCell ref="DZ69:DZ71"/>
    <mergeCell ref="DZ72:DZ74"/>
    <mergeCell ref="DZ75:DZ77"/>
    <mergeCell ref="DZ78:DZ80"/>
    <mergeCell ref="DZ81:DZ83"/>
    <mergeCell ref="DZ84:DZ86"/>
    <mergeCell ref="EB75:EB77"/>
    <mergeCell ref="EA57:EA59"/>
    <mergeCell ref="EB57:EB59"/>
    <mergeCell ref="ED63:ED65"/>
    <mergeCell ref="ED66:ED68"/>
    <mergeCell ref="ED69:ED71"/>
    <mergeCell ref="ED72:ED74"/>
    <mergeCell ref="EC84:EC86"/>
    <mergeCell ref="EC63:EC65"/>
    <mergeCell ref="EC66:EC68"/>
    <mergeCell ref="EC69:EC71"/>
    <mergeCell ref="EA63:EA65"/>
    <mergeCell ref="EB63:EB65"/>
    <mergeCell ref="EA48:EA50"/>
    <mergeCell ref="EB48:EB50"/>
    <mergeCell ref="EA66:EA68"/>
    <mergeCell ref="EB66:EB68"/>
    <mergeCell ref="DZ51:DZ53"/>
    <mergeCell ref="DZ36:DZ38"/>
    <mergeCell ref="DZ39:DZ41"/>
    <mergeCell ref="EA54:EA56"/>
    <mergeCell ref="EB54:EB56"/>
    <mergeCell ref="DY135:DY137"/>
    <mergeCell ref="DS153:DS155"/>
    <mergeCell ref="DU153:DU155"/>
    <mergeCell ref="DV153:DV155"/>
    <mergeCell ref="ED75:ED77"/>
    <mergeCell ref="ED78:ED80"/>
    <mergeCell ref="ED81:ED83"/>
    <mergeCell ref="ED84:ED86"/>
    <mergeCell ref="EC72:EC74"/>
    <mergeCell ref="EC75:EC77"/>
    <mergeCell ref="EC78:EC80"/>
    <mergeCell ref="DT75:DT77"/>
    <mergeCell ref="DT78:DT80"/>
    <mergeCell ref="DT81:DT83"/>
    <mergeCell ref="DT84:DT86"/>
    <mergeCell ref="DT87:DT89"/>
    <mergeCell ref="DV147:DV149"/>
    <mergeCell ref="EB141:EB143"/>
    <mergeCell ref="EC138:EC140"/>
    <mergeCell ref="EC141:EC143"/>
    <mergeCell ref="EC147:EC149"/>
    <mergeCell ref="EA135:EA137"/>
    <mergeCell ref="EA144:EA146"/>
    <mergeCell ref="EB144:EB146"/>
    <mergeCell ref="DU123:DU125"/>
    <mergeCell ref="DV123:DV125"/>
    <mergeCell ref="DX123:DX125"/>
    <mergeCell ref="DY123:DY125"/>
    <mergeCell ref="DT135:DT137"/>
    <mergeCell ref="DW111:DW113"/>
    <mergeCell ref="DT102:DT104"/>
    <mergeCell ref="DT105:DT107"/>
    <mergeCell ref="DP120:DP122"/>
    <mergeCell ref="DP123:DP125"/>
    <mergeCell ref="DR156:DR158"/>
    <mergeCell ref="DS138:DS140"/>
    <mergeCell ref="DU138:DU140"/>
    <mergeCell ref="DV138:DV140"/>
    <mergeCell ref="DX138:DX140"/>
    <mergeCell ref="DW138:DW140"/>
    <mergeCell ref="DX144:DX146"/>
    <mergeCell ref="DW144:DW146"/>
    <mergeCell ref="DS147:DS149"/>
    <mergeCell ref="DU147:DU149"/>
    <mergeCell ref="DX126:DX128"/>
    <mergeCell ref="DS150:DS152"/>
    <mergeCell ref="DU150:DU152"/>
    <mergeCell ref="DV129:DV131"/>
    <mergeCell ref="DS132:DS134"/>
    <mergeCell ref="DU132:DU134"/>
    <mergeCell ref="DW123:DW125"/>
    <mergeCell ref="DQ126:DQ128"/>
    <mergeCell ref="DQ129:DQ131"/>
    <mergeCell ref="DQ132:DQ134"/>
    <mergeCell ref="DQ135:DQ137"/>
    <mergeCell ref="DT144:DT146"/>
    <mergeCell ref="DR120:DR122"/>
    <mergeCell ref="DR123:DR125"/>
    <mergeCell ref="DX156:DX158"/>
    <mergeCell ref="DX153:DX155"/>
    <mergeCell ref="DW153:DW155"/>
    <mergeCell ref="DV150:DV152"/>
    <mergeCell ref="DX150:DX152"/>
    <mergeCell ref="DW150:DW152"/>
    <mergeCell ref="DO132:DO134"/>
    <mergeCell ref="DO135:DO137"/>
    <mergeCell ref="DZ123:DZ125"/>
    <mergeCell ref="DP114:DP116"/>
    <mergeCell ref="DZ114:DZ116"/>
    <mergeCell ref="DS105:DS107"/>
    <mergeCell ref="DU105:DU107"/>
    <mergeCell ref="DV105:DV107"/>
    <mergeCell ref="DX105:DX107"/>
    <mergeCell ref="DY105:DY107"/>
    <mergeCell ref="DW105:DW107"/>
    <mergeCell ref="DR108:DR110"/>
    <mergeCell ref="DR111:DR113"/>
    <mergeCell ref="DS108:DS110"/>
    <mergeCell ref="DU108:DU110"/>
    <mergeCell ref="DV108:DV110"/>
    <mergeCell ref="DX108:DX110"/>
    <mergeCell ref="DY108:DY110"/>
    <mergeCell ref="DP126:DP128"/>
    <mergeCell ref="DO129:DO131"/>
    <mergeCell ref="DS123:DS125"/>
    <mergeCell ref="DX120:DX122"/>
    <mergeCell ref="DY120:DY122"/>
    <mergeCell ref="DW120:DW122"/>
    <mergeCell ref="DO120:DO122"/>
    <mergeCell ref="DO123:DO125"/>
    <mergeCell ref="DO126:DO128"/>
    <mergeCell ref="DS126:DS128"/>
    <mergeCell ref="DU126:DU128"/>
    <mergeCell ref="DZ126:DZ128"/>
    <mergeCell ref="DZ129:DZ131"/>
    <mergeCell ref="DY111:DY113"/>
    <mergeCell ref="DW117:DW119"/>
    <mergeCell ref="EA117:EA119"/>
    <mergeCell ref="EB117:EB119"/>
    <mergeCell ref="EC111:EC113"/>
    <mergeCell ref="DS111:DS113"/>
    <mergeCell ref="DU111:DU113"/>
    <mergeCell ref="EC102:EC104"/>
    <mergeCell ref="EC105:EC107"/>
    <mergeCell ref="DR96:DR98"/>
    <mergeCell ref="EA102:EA104"/>
    <mergeCell ref="EB102:EB104"/>
    <mergeCell ref="EA105:EA107"/>
    <mergeCell ref="EB105:EB107"/>
    <mergeCell ref="EB99:EB101"/>
    <mergeCell ref="EC108:EC110"/>
    <mergeCell ref="DT108:DT110"/>
    <mergeCell ref="DT111:DT113"/>
    <mergeCell ref="DT114:DT116"/>
    <mergeCell ref="EC99:EC101"/>
    <mergeCell ref="DS114:DS116"/>
    <mergeCell ref="DY114:DY116"/>
    <mergeCell ref="DW114:DW116"/>
    <mergeCell ref="DS117:DS119"/>
    <mergeCell ref="DU117:DU119"/>
    <mergeCell ref="DV117:DV119"/>
    <mergeCell ref="DX117:DX119"/>
    <mergeCell ref="DY117:DY119"/>
    <mergeCell ref="DP108:DP110"/>
    <mergeCell ref="DP111:DP113"/>
    <mergeCell ref="DS102:DS104"/>
    <mergeCell ref="DU102:DU104"/>
    <mergeCell ref="DV102:DV104"/>
    <mergeCell ref="DX102:DX104"/>
    <mergeCell ref="DY102:DY104"/>
    <mergeCell ref="DW102:DW104"/>
    <mergeCell ref="DZ93:DZ95"/>
    <mergeCell ref="DZ96:DZ98"/>
    <mergeCell ref="DZ99:DZ101"/>
    <mergeCell ref="DW93:DW95"/>
    <mergeCell ref="EA111:EA113"/>
    <mergeCell ref="EB111:EB113"/>
    <mergeCell ref="DP102:DP104"/>
    <mergeCell ref="DP105:DP107"/>
    <mergeCell ref="DS96:DS98"/>
    <mergeCell ref="DU96:DU98"/>
    <mergeCell ref="DV96:DV98"/>
    <mergeCell ref="DX96:DX98"/>
    <mergeCell ref="DW99:DW101"/>
    <mergeCell ref="EA99:EA101"/>
    <mergeCell ref="DR99:DR101"/>
    <mergeCell ref="DT96:DT98"/>
    <mergeCell ref="DT99:DT101"/>
    <mergeCell ref="DZ108:DZ110"/>
    <mergeCell ref="DZ111:DZ113"/>
    <mergeCell ref="DZ102:DZ104"/>
    <mergeCell ref="DZ105:DZ107"/>
    <mergeCell ref="DV111:DV113"/>
    <mergeCell ref="DR102:DR104"/>
    <mergeCell ref="DR105:DR107"/>
    <mergeCell ref="EA84:EA86"/>
    <mergeCell ref="EB84:EB86"/>
    <mergeCell ref="DS87:DS89"/>
    <mergeCell ref="DU87:DU89"/>
    <mergeCell ref="DV87:DV89"/>
    <mergeCell ref="EA87:EA89"/>
    <mergeCell ref="EB93:EB95"/>
    <mergeCell ref="EB87:EB89"/>
    <mergeCell ref="DY96:DY98"/>
    <mergeCell ref="DW96:DW98"/>
    <mergeCell ref="EA96:EA98"/>
    <mergeCell ref="EB96:EB98"/>
    <mergeCell ref="DS99:DS101"/>
    <mergeCell ref="DU99:DU101"/>
    <mergeCell ref="DV99:DV101"/>
    <mergeCell ref="DX99:DX101"/>
    <mergeCell ref="DY99:DY101"/>
    <mergeCell ref="DS93:DS95"/>
    <mergeCell ref="DU93:DU95"/>
    <mergeCell ref="DV93:DV95"/>
    <mergeCell ref="DX93:DX95"/>
    <mergeCell ref="DY93:DY95"/>
    <mergeCell ref="DO78:DO80"/>
    <mergeCell ref="DS84:DS86"/>
    <mergeCell ref="DZ87:DZ89"/>
    <mergeCell ref="DX87:DX89"/>
    <mergeCell ref="DY87:DY89"/>
    <mergeCell ref="DW87:DW89"/>
    <mergeCell ref="DZ90:DZ92"/>
    <mergeCell ref="EA93:EA95"/>
    <mergeCell ref="EC87:EC89"/>
    <mergeCell ref="EC90:EC92"/>
    <mergeCell ref="EC93:EC95"/>
    <mergeCell ref="DT90:DT92"/>
    <mergeCell ref="DT93:DT95"/>
    <mergeCell ref="EB78:EB80"/>
    <mergeCell ref="DS81:DS83"/>
    <mergeCell ref="DU81:DU83"/>
    <mergeCell ref="EB81:EB83"/>
    <mergeCell ref="DR90:DR92"/>
    <mergeCell ref="DS90:DS92"/>
    <mergeCell ref="DU90:DU92"/>
    <mergeCell ref="DV90:DV92"/>
    <mergeCell ref="DX90:DX92"/>
    <mergeCell ref="DY90:DY92"/>
    <mergeCell ref="DW90:DW92"/>
    <mergeCell ref="EA90:EA92"/>
    <mergeCell ref="EB90:EB92"/>
    <mergeCell ref="DQ78:DQ80"/>
    <mergeCell ref="DQ81:DQ83"/>
    <mergeCell ref="DQ84:DQ86"/>
    <mergeCell ref="DQ87:DQ89"/>
    <mergeCell ref="DQ90:DQ92"/>
    <mergeCell ref="EC81:EC83"/>
    <mergeCell ref="DM72:DM74"/>
    <mergeCell ref="DM75:DM77"/>
    <mergeCell ref="DM66:DM68"/>
    <mergeCell ref="DM69:DM71"/>
    <mergeCell ref="DP84:DP86"/>
    <mergeCell ref="DP87:DP89"/>
    <mergeCell ref="DS78:DS80"/>
    <mergeCell ref="DU78:DU80"/>
    <mergeCell ref="DV78:DV80"/>
    <mergeCell ref="DX78:DX80"/>
    <mergeCell ref="DY78:DY80"/>
    <mergeCell ref="DW78:DW80"/>
    <mergeCell ref="EA78:EA80"/>
    <mergeCell ref="DS69:DS71"/>
    <mergeCell ref="DU69:DU71"/>
    <mergeCell ref="DV69:DV71"/>
    <mergeCell ref="DT72:DT74"/>
    <mergeCell ref="DN66:DN68"/>
    <mergeCell ref="DN69:DN71"/>
    <mergeCell ref="DN72:DN74"/>
    <mergeCell ref="DN75:DN77"/>
    <mergeCell ref="DN78:DN80"/>
    <mergeCell ref="DN81:DN83"/>
    <mergeCell ref="DN84:DN86"/>
    <mergeCell ref="DV81:DV83"/>
    <mergeCell ref="DX81:DX83"/>
    <mergeCell ref="DY81:DY83"/>
    <mergeCell ref="DW81:DW83"/>
    <mergeCell ref="EA81:EA83"/>
    <mergeCell ref="DY75:DY77"/>
    <mergeCell ref="DW75:DW77"/>
    <mergeCell ref="EA75:EA77"/>
    <mergeCell ref="EA72:EA74"/>
    <mergeCell ref="EB72:EB74"/>
    <mergeCell ref="DS75:DS77"/>
    <mergeCell ref="DU75:DU77"/>
    <mergeCell ref="DV75:DV77"/>
    <mergeCell ref="DX75:DX77"/>
    <mergeCell ref="DP72:DP74"/>
    <mergeCell ref="DP75:DP77"/>
    <mergeCell ref="DQ66:DQ68"/>
    <mergeCell ref="DQ69:DQ71"/>
    <mergeCell ref="DQ72:DQ74"/>
    <mergeCell ref="DQ75:DQ77"/>
    <mergeCell ref="DX69:DX71"/>
    <mergeCell ref="DY69:DY71"/>
    <mergeCell ref="DW69:DW71"/>
    <mergeCell ref="DT66:DT68"/>
    <mergeCell ref="EB69:EB71"/>
    <mergeCell ref="DT69:DT71"/>
    <mergeCell ref="DR69:DR71"/>
    <mergeCell ref="DR72:DR74"/>
    <mergeCell ref="DR75:DR77"/>
    <mergeCell ref="DP60:DP62"/>
    <mergeCell ref="DP63:DP65"/>
    <mergeCell ref="DS66:DS68"/>
    <mergeCell ref="DU66:DU68"/>
    <mergeCell ref="DV66:DV68"/>
    <mergeCell ref="DX66:DX68"/>
    <mergeCell ref="DY66:DY68"/>
    <mergeCell ref="DW66:DW68"/>
    <mergeCell ref="DS60:DS62"/>
    <mergeCell ref="DQ63:DQ65"/>
    <mergeCell ref="DT63:DT65"/>
    <mergeCell ref="DP78:DP80"/>
    <mergeCell ref="DP81:DP83"/>
    <mergeCell ref="DR87:DR89"/>
    <mergeCell ref="DX84:DX86"/>
    <mergeCell ref="DU84:DU86"/>
    <mergeCell ref="DV84:DV86"/>
    <mergeCell ref="DP66:DP68"/>
    <mergeCell ref="DP69:DP71"/>
    <mergeCell ref="DS72:DS74"/>
    <mergeCell ref="DU72:DU74"/>
    <mergeCell ref="DV72:DV74"/>
    <mergeCell ref="DX72:DX74"/>
    <mergeCell ref="DY72:DY74"/>
    <mergeCell ref="DW72:DW74"/>
    <mergeCell ref="DY84:DY86"/>
    <mergeCell ref="DW84:DW86"/>
    <mergeCell ref="DU60:DU62"/>
    <mergeCell ref="DX60:DX62"/>
    <mergeCell ref="DY60:DY62"/>
    <mergeCell ref="DW60:DW62"/>
    <mergeCell ref="DR66:DR68"/>
    <mergeCell ref="DQ54:DQ56"/>
    <mergeCell ref="DQ57:DQ59"/>
    <mergeCell ref="DQ60:DQ62"/>
    <mergeCell ref="DT54:DT56"/>
    <mergeCell ref="DT57:DT59"/>
    <mergeCell ref="EA60:EA62"/>
    <mergeCell ref="EB60:EB62"/>
    <mergeCell ref="DT60:DT62"/>
    <mergeCell ref="DX57:DX59"/>
    <mergeCell ref="DY57:DY59"/>
    <mergeCell ref="DW57:DW59"/>
    <mergeCell ref="DS63:DS65"/>
    <mergeCell ref="DU63:DU65"/>
    <mergeCell ref="DV63:DV65"/>
    <mergeCell ref="DV60:DV62"/>
    <mergeCell ref="DZ54:DZ56"/>
    <mergeCell ref="DZ57:DZ59"/>
    <mergeCell ref="DX54:DX56"/>
    <mergeCell ref="DY54:DY56"/>
    <mergeCell ref="DW54:DW56"/>
    <mergeCell ref="DW63:DW65"/>
    <mergeCell ref="DX45:DX47"/>
    <mergeCell ref="DY45:DY47"/>
    <mergeCell ref="DW45:DW47"/>
    <mergeCell ref="EA45:EA47"/>
    <mergeCell ref="EB45:EB47"/>
    <mergeCell ref="DT45:DT47"/>
    <mergeCell ref="EB42:EB44"/>
    <mergeCell ref="DT42:DT44"/>
    <mergeCell ref="DW42:DW44"/>
    <mergeCell ref="EA42:EA44"/>
    <mergeCell ref="DY42:DY44"/>
    <mergeCell ref="DS48:DS50"/>
    <mergeCell ref="DZ42:DZ44"/>
    <mergeCell ref="DZ45:DZ47"/>
    <mergeCell ref="DZ48:DZ50"/>
    <mergeCell ref="DY48:DY50"/>
    <mergeCell ref="DW48:DW50"/>
    <mergeCell ref="DY33:DY35"/>
    <mergeCell ref="DW33:DW35"/>
    <mergeCell ref="EA33:EA35"/>
    <mergeCell ref="EB33:EB35"/>
    <mergeCell ref="DY51:DY53"/>
    <mergeCell ref="DW51:DW53"/>
    <mergeCell ref="EA51:EA53"/>
    <mergeCell ref="EB51:EB53"/>
    <mergeCell ref="D9:D11"/>
    <mergeCell ref="DS33:DS35"/>
    <mergeCell ref="DU33:DU35"/>
    <mergeCell ref="DV33:DV35"/>
    <mergeCell ref="DS18:DS20"/>
    <mergeCell ref="DU18:DU20"/>
    <mergeCell ref="DV18:DV20"/>
    <mergeCell ref="DX18:DX20"/>
    <mergeCell ref="DY18:DY20"/>
    <mergeCell ref="DW18:DW20"/>
    <mergeCell ref="EA18:EA20"/>
    <mergeCell ref="EB18:EB20"/>
    <mergeCell ref="EB21:EB23"/>
    <mergeCell ref="DZ33:DZ35"/>
    <mergeCell ref="DV24:DV26"/>
    <mergeCell ref="DX24:DX26"/>
    <mergeCell ref="DY24:DY26"/>
    <mergeCell ref="DW24:DW26"/>
    <mergeCell ref="EA24:EA26"/>
    <mergeCell ref="EB24:EB26"/>
    <mergeCell ref="DT48:DT50"/>
    <mergeCell ref="DT51:DT53"/>
    <mergeCell ref="DW30:DW32"/>
    <mergeCell ref="DX30:DX32"/>
    <mergeCell ref="DY30:DY32"/>
    <mergeCell ref="EA30:EA32"/>
    <mergeCell ref="EB30:EB32"/>
    <mergeCell ref="DW27:DW29"/>
    <mergeCell ref="EA27:EA29"/>
    <mergeCell ref="EB27:EB29"/>
    <mergeCell ref="DP24:DP26"/>
    <mergeCell ref="DP27:DP29"/>
    <mergeCell ref="DP33:DP35"/>
    <mergeCell ref="DD21:DD23"/>
    <mergeCell ref="DY12:DY14"/>
    <mergeCell ref="DW12:DW14"/>
    <mergeCell ref="EA12:EA14"/>
    <mergeCell ref="EB12:EB14"/>
    <mergeCell ref="DV15:DV17"/>
    <mergeCell ref="DX15:DX17"/>
    <mergeCell ref="DY15:DY17"/>
    <mergeCell ref="DW15:DW17"/>
    <mergeCell ref="EA15:EA17"/>
    <mergeCell ref="EB15:EB17"/>
    <mergeCell ref="DZ30:DZ32"/>
    <mergeCell ref="DU24:DU26"/>
    <mergeCell ref="DR15:DR17"/>
    <mergeCell ref="DQ30:DQ32"/>
    <mergeCell ref="DR30:DR32"/>
    <mergeCell ref="DS30:DS32"/>
    <mergeCell ref="DT30:DT32"/>
    <mergeCell ref="DH30:DH32"/>
    <mergeCell ref="DG12:DG14"/>
    <mergeCell ref="DH12:DH14"/>
    <mergeCell ref="DG18:DG20"/>
    <mergeCell ref="DE18:DE20"/>
    <mergeCell ref="D87:D89"/>
    <mergeCell ref="D90:D92"/>
    <mergeCell ref="D93:D95"/>
    <mergeCell ref="DS21:DS23"/>
    <mergeCell ref="DU21:DU23"/>
    <mergeCell ref="DV21:DV23"/>
    <mergeCell ref="DX21:DX23"/>
    <mergeCell ref="DS36:DS38"/>
    <mergeCell ref="DU36:DU38"/>
    <mergeCell ref="DV36:DV38"/>
    <mergeCell ref="DX36:DX38"/>
    <mergeCell ref="DU48:DU50"/>
    <mergeCell ref="DV48:DV50"/>
    <mergeCell ref="DX48:DX50"/>
    <mergeCell ref="DS54:DS56"/>
    <mergeCell ref="DU54:DU56"/>
    <mergeCell ref="DV54:DV56"/>
    <mergeCell ref="D51:D53"/>
    <mergeCell ref="D63:D65"/>
    <mergeCell ref="D66:D68"/>
    <mergeCell ref="D69:D71"/>
    <mergeCell ref="D72:D74"/>
    <mergeCell ref="D75:D77"/>
    <mergeCell ref="D78:D80"/>
    <mergeCell ref="D81:D83"/>
    <mergeCell ref="D84:D86"/>
    <mergeCell ref="D54:D56"/>
    <mergeCell ref="D60:D62"/>
    <mergeCell ref="DK51:DK53"/>
    <mergeCell ref="DK54:DK56"/>
    <mergeCell ref="DK57:DK59"/>
    <mergeCell ref="DK60:DK62"/>
    <mergeCell ref="DY36:DY38"/>
    <mergeCell ref="DW36:DW38"/>
    <mergeCell ref="EA36:EA38"/>
    <mergeCell ref="EB36:EB38"/>
    <mergeCell ref="DT39:DT41"/>
    <mergeCell ref="D12:D14"/>
    <mergeCell ref="D15:D17"/>
    <mergeCell ref="D18:D20"/>
    <mergeCell ref="D21:D23"/>
    <mergeCell ref="D24:D26"/>
    <mergeCell ref="D27:D29"/>
    <mergeCell ref="D33:D35"/>
    <mergeCell ref="D36:D38"/>
    <mergeCell ref="D39:D41"/>
    <mergeCell ref="D42:D44"/>
    <mergeCell ref="D45:D47"/>
    <mergeCell ref="D48:D50"/>
    <mergeCell ref="AI39:AI41"/>
    <mergeCell ref="AN42:AN44"/>
    <mergeCell ref="AI42:AI44"/>
    <mergeCell ref="AI48:AI50"/>
    <mergeCell ref="AE42:AE44"/>
    <mergeCell ref="AH42:AH44"/>
    <mergeCell ref="AH45:AH47"/>
    <mergeCell ref="AF45:AF47"/>
    <mergeCell ref="AE45:AE47"/>
    <mergeCell ref="AL33:AL35"/>
    <mergeCell ref="AM33:AM35"/>
    <mergeCell ref="AH33:AH35"/>
    <mergeCell ref="AI36:AI38"/>
    <mergeCell ref="AN33:AN35"/>
    <mergeCell ref="E12:E14"/>
    <mergeCell ref="DQ7:DQ8"/>
    <mergeCell ref="DQ15:DQ17"/>
    <mergeCell ref="DS9:DS11"/>
    <mergeCell ref="W33:W35"/>
    <mergeCell ref="AN24:AN26"/>
    <mergeCell ref="AI21:AI23"/>
    <mergeCell ref="G27:G29"/>
    <mergeCell ref="G18:G20"/>
    <mergeCell ref="G21:G23"/>
    <mergeCell ref="P21:P23"/>
    <mergeCell ref="P24:P26"/>
    <mergeCell ref="P33:P35"/>
    <mergeCell ref="G24:G26"/>
    <mergeCell ref="AG30:AG32"/>
    <mergeCell ref="AH30:AH32"/>
    <mergeCell ref="AV7:AW7"/>
    <mergeCell ref="AP9:AP11"/>
    <mergeCell ref="AE33:AE35"/>
    <mergeCell ref="AO24:AO26"/>
    <mergeCell ref="AI24:AI26"/>
    <mergeCell ref="AP7:AQ7"/>
    <mergeCell ref="AK15:AK17"/>
    <mergeCell ref="AO33:AO35"/>
    <mergeCell ref="AI33:AI35"/>
    <mergeCell ref="AG12:AG14"/>
    <mergeCell ref="AG15:AG17"/>
    <mergeCell ref="AG18:AG20"/>
    <mergeCell ref="AG21:AG23"/>
    <mergeCell ref="AG24:AG26"/>
    <mergeCell ref="AG27:AG29"/>
    <mergeCell ref="AG33:AG35"/>
    <mergeCell ref="AN9:AN11"/>
    <mergeCell ref="AH60:AH62"/>
    <mergeCell ref="AD60:AD62"/>
    <mergeCell ref="AF60:AF62"/>
    <mergeCell ref="AE60:AE62"/>
    <mergeCell ref="V48:V50"/>
    <mergeCell ref="V51:V53"/>
    <mergeCell ref="AK75:AK77"/>
    <mergeCell ref="AK78:AK80"/>
    <mergeCell ref="AK63:AK65"/>
    <mergeCell ref="AK66:AK68"/>
    <mergeCell ref="AK69:AK71"/>
    <mergeCell ref="AF57:AF59"/>
    <mergeCell ref="AH48:AH50"/>
    <mergeCell ref="AH51:AH53"/>
    <mergeCell ref="AD48:AD50"/>
    <mergeCell ref="AF48:AF50"/>
    <mergeCell ref="AE48:AE50"/>
    <mergeCell ref="V66:V68"/>
    <mergeCell ref="V69:V71"/>
    <mergeCell ref="V72:V74"/>
    <mergeCell ref="AF63:AF65"/>
    <mergeCell ref="AE63:AE65"/>
    <mergeCell ref="AF69:AF71"/>
    <mergeCell ref="AE69:AE71"/>
    <mergeCell ref="AH63:AH65"/>
    <mergeCell ref="AH66:AH68"/>
    <mergeCell ref="AH69:AH71"/>
    <mergeCell ref="AH72:AH74"/>
    <mergeCell ref="AH75:AH77"/>
    <mergeCell ref="AJ72:AJ74"/>
    <mergeCell ref="AJ75:AJ77"/>
    <mergeCell ref="AJ78:AJ80"/>
    <mergeCell ref="AE39:AE41"/>
    <mergeCell ref="DU9:DU11"/>
    <mergeCell ref="DV9:DV11"/>
    <mergeCell ref="DX9:DX11"/>
    <mergeCell ref="AF33:AF35"/>
    <mergeCell ref="AH39:AH41"/>
    <mergeCell ref="DU12:DU14"/>
    <mergeCell ref="DV12:DV14"/>
    <mergeCell ref="DX12:DX14"/>
    <mergeCell ref="DX33:DX35"/>
    <mergeCell ref="DS51:DS53"/>
    <mergeCell ref="DU51:DU53"/>
    <mergeCell ref="DV51:DV53"/>
    <mergeCell ref="DX51:DX53"/>
    <mergeCell ref="DS57:DS59"/>
    <mergeCell ref="DU57:DU59"/>
    <mergeCell ref="DV57:DV59"/>
    <mergeCell ref="DP54:DP56"/>
    <mergeCell ref="DP57:DP59"/>
    <mergeCell ref="AF9:AF11"/>
    <mergeCell ref="AE9:AE11"/>
    <mergeCell ref="AN15:AN17"/>
    <mergeCell ref="AO15:AO17"/>
    <mergeCell ref="AN27:AN29"/>
    <mergeCell ref="AO27:AO29"/>
    <mergeCell ref="AI27:AI29"/>
    <mergeCell ref="AL27:AL29"/>
    <mergeCell ref="AO21:AO23"/>
    <mergeCell ref="DX42:DX44"/>
    <mergeCell ref="DS45:DS47"/>
    <mergeCell ref="DU45:DU47"/>
    <mergeCell ref="DV45:DV47"/>
    <mergeCell ref="B51:B53"/>
    <mergeCell ref="AD51:AD53"/>
    <mergeCell ref="AF51:AF53"/>
    <mergeCell ref="AE51:AE53"/>
    <mergeCell ref="B48:B50"/>
    <mergeCell ref="B57:B59"/>
    <mergeCell ref="V60:V62"/>
    <mergeCell ref="E42:E44"/>
    <mergeCell ref="N42:N44"/>
    <mergeCell ref="M60:M62"/>
    <mergeCell ref="AM36:AM38"/>
    <mergeCell ref="AL42:AL44"/>
    <mergeCell ref="AM42:AM44"/>
    <mergeCell ref="AM39:AM41"/>
    <mergeCell ref="AG36:AG38"/>
    <mergeCell ref="AG39:AG41"/>
    <mergeCell ref="AG42:AG44"/>
    <mergeCell ref="AG48:AG50"/>
    <mergeCell ref="AG51:AG53"/>
    <mergeCell ref="AG54:AG56"/>
    <mergeCell ref="AG57:AG59"/>
    <mergeCell ref="W42:W44"/>
    <mergeCell ref="AD54:AD56"/>
    <mergeCell ref="AF54:AF56"/>
    <mergeCell ref="P57:P59"/>
    <mergeCell ref="P36:P38"/>
    <mergeCell ref="AH54:AH56"/>
    <mergeCell ref="O45:O47"/>
    <mergeCell ref="AI60:AI62"/>
    <mergeCell ref="AL60:AL62"/>
    <mergeCell ref="AM60:AM62"/>
    <mergeCell ref="AH57:AH59"/>
    <mergeCell ref="B18:B20"/>
    <mergeCell ref="C18:C20"/>
    <mergeCell ref="AD18:AD20"/>
    <mergeCell ref="AF18:AF20"/>
    <mergeCell ref="AE18:AE20"/>
    <mergeCell ref="B30:B32"/>
    <mergeCell ref="C30:C32"/>
    <mergeCell ref="D30:D32"/>
    <mergeCell ref="E30:E32"/>
    <mergeCell ref="F30:F32"/>
    <mergeCell ref="G30:G32"/>
    <mergeCell ref="L30:L32"/>
    <mergeCell ref="M30:M32"/>
    <mergeCell ref="N30:N32"/>
    <mergeCell ref="P30:P32"/>
    <mergeCell ref="AE30:AE32"/>
    <mergeCell ref="AF30:AF32"/>
    <mergeCell ref="M24:M26"/>
    <mergeCell ref="M27:M29"/>
    <mergeCell ref="K21:K23"/>
    <mergeCell ref="AD30:AD32"/>
    <mergeCell ref="Q24:Q26"/>
    <mergeCell ref="Q27:Q29"/>
    <mergeCell ref="Q30:Q32"/>
    <mergeCell ref="Q18:Q20"/>
    <mergeCell ref="Q21:Q23"/>
    <mergeCell ref="AF27:AF29"/>
    <mergeCell ref="AE27:AE29"/>
    <mergeCell ref="K24:K26"/>
    <mergeCell ref="AF24:AF26"/>
    <mergeCell ref="AE24:AE26"/>
    <mergeCell ref="B42:B44"/>
    <mergeCell ref="B15:B17"/>
    <mergeCell ref="AD15:AD17"/>
    <mergeCell ref="B45:B47"/>
    <mergeCell ref="C45:C47"/>
    <mergeCell ref="AD45:AD47"/>
    <mergeCell ref="C24:C26"/>
    <mergeCell ref="B21:B23"/>
    <mergeCell ref="C21:C23"/>
    <mergeCell ref="AD21:AD23"/>
    <mergeCell ref="AE21:AE23"/>
    <mergeCell ref="AE36:AE38"/>
    <mergeCell ref="AO42:AO44"/>
    <mergeCell ref="E33:E35"/>
    <mergeCell ref="G33:G35"/>
    <mergeCell ref="I33:I35"/>
    <mergeCell ref="E36:E38"/>
    <mergeCell ref="G36:G38"/>
    <mergeCell ref="I36:I38"/>
    <mergeCell ref="E39:E41"/>
    <mergeCell ref="G39:G41"/>
    <mergeCell ref="I39:I41"/>
    <mergeCell ref="AF36:AF38"/>
    <mergeCell ref="AL24:AL26"/>
    <mergeCell ref="AM24:AM26"/>
    <mergeCell ref="C42:C44"/>
    <mergeCell ref="AD42:AD44"/>
    <mergeCell ref="AF42:AF44"/>
    <mergeCell ref="AL39:AL41"/>
    <mergeCell ref="AN21:AN23"/>
    <mergeCell ref="AF15:AF17"/>
    <mergeCell ref="AE15:AE17"/>
    <mergeCell ref="C9:C11"/>
    <mergeCell ref="AD9:AD11"/>
    <mergeCell ref="AN7:AO7"/>
    <mergeCell ref="AD27:AD29"/>
    <mergeCell ref="AM27:AM29"/>
    <mergeCell ref="AL21:AL23"/>
    <mergeCell ref="AM21:AM23"/>
    <mergeCell ref="AH7:AI7"/>
    <mergeCell ref="AH36:AH38"/>
    <mergeCell ref="U12:U14"/>
    <mergeCell ref="U15:U17"/>
    <mergeCell ref="U18:U20"/>
    <mergeCell ref="U21:U23"/>
    <mergeCell ref="U24:U26"/>
    <mergeCell ref="U27:U29"/>
    <mergeCell ref="U33:U35"/>
    <mergeCell ref="O21:O23"/>
    <mergeCell ref="W9:W11"/>
    <mergeCell ref="W12:W14"/>
    <mergeCell ref="AL15:AL17"/>
    <mergeCell ref="AL7:AM7"/>
    <mergeCell ref="AF7:AG7"/>
    <mergeCell ref="AG9:AG11"/>
    <mergeCell ref="E9:E11"/>
    <mergeCell ref="I30:I32"/>
    <mergeCell ref="V9:V11"/>
    <mergeCell ref="N12:N14"/>
    <mergeCell ref="N15:N17"/>
    <mergeCell ref="N18:N20"/>
    <mergeCell ref="N21:N23"/>
    <mergeCell ref="N24:N26"/>
    <mergeCell ref="O9:O11"/>
    <mergeCell ref="B36:B38"/>
    <mergeCell ref="C36:C38"/>
    <mergeCell ref="AD36:AD38"/>
    <mergeCell ref="AI15:AI17"/>
    <mergeCell ref="AF21:AF23"/>
    <mergeCell ref="I24:I26"/>
    <mergeCell ref="E27:E29"/>
    <mergeCell ref="AM9:AM11"/>
    <mergeCell ref="AI9:AI11"/>
    <mergeCell ref="AL9:AL11"/>
    <mergeCell ref="AL12:AL14"/>
    <mergeCell ref="AM12:AM14"/>
    <mergeCell ref="AI12:AI14"/>
    <mergeCell ref="AD24:AD26"/>
    <mergeCell ref="B33:B35"/>
    <mergeCell ref="C33:C35"/>
    <mergeCell ref="AD33:AD35"/>
    <mergeCell ref="B24:B26"/>
    <mergeCell ref="AI18:AI20"/>
    <mergeCell ref="AL18:AL20"/>
    <mergeCell ref="AM18:AM20"/>
    <mergeCell ref="B27:B29"/>
    <mergeCell ref="C27:C29"/>
    <mergeCell ref="M18:M20"/>
    <mergeCell ref="M21:M23"/>
    <mergeCell ref="AH9:AH11"/>
    <mergeCell ref="AH12:AH14"/>
    <mergeCell ref="AH15:AH17"/>
    <mergeCell ref="AH18:AH20"/>
    <mergeCell ref="AH21:AH23"/>
    <mergeCell ref="AH24:AH26"/>
    <mergeCell ref="AH27:AH29"/>
    <mergeCell ref="C57:C59"/>
    <mergeCell ref="AD57:AD59"/>
    <mergeCell ref="AE57:AE59"/>
    <mergeCell ref="AE54:AE56"/>
    <mergeCell ref="AN54:AN56"/>
    <mergeCell ref="AO54:AO56"/>
    <mergeCell ref="D57:D59"/>
    <mergeCell ref="V57:V59"/>
    <mergeCell ref="W51:W53"/>
    <mergeCell ref="B4:C4"/>
    <mergeCell ref="B39:B41"/>
    <mergeCell ref="C39:C41"/>
    <mergeCell ref="AD39:AD41"/>
    <mergeCell ref="AF39:AF41"/>
    <mergeCell ref="AE12:AE14"/>
    <mergeCell ref="AF12:AF14"/>
    <mergeCell ref="AN12:AN14"/>
    <mergeCell ref="B12:B14"/>
    <mergeCell ref="C12:C14"/>
    <mergeCell ref="AD12:AD14"/>
    <mergeCell ref="AO12:AO14"/>
    <mergeCell ref="C15:C17"/>
    <mergeCell ref="B7:B8"/>
    <mergeCell ref="C7:C8"/>
    <mergeCell ref="B9:B11"/>
    <mergeCell ref="AG45:AG47"/>
    <mergeCell ref="C48:C50"/>
    <mergeCell ref="C51:C53"/>
    <mergeCell ref="AN51:AN53"/>
    <mergeCell ref="AO51:AO53"/>
    <mergeCell ref="AI51:AI53"/>
    <mergeCell ref="AM15:AM17"/>
    <mergeCell ref="B99:B101"/>
    <mergeCell ref="B126:B128"/>
    <mergeCell ref="AN90:AN92"/>
    <mergeCell ref="AO90:AO92"/>
    <mergeCell ref="B129:B131"/>
    <mergeCell ref="D138:D140"/>
    <mergeCell ref="D141:D143"/>
    <mergeCell ref="D144:D146"/>
    <mergeCell ref="D147:D149"/>
    <mergeCell ref="D150:D152"/>
    <mergeCell ref="D153:D155"/>
    <mergeCell ref="M66:M68"/>
    <mergeCell ref="M63:M65"/>
    <mergeCell ref="I63:I65"/>
    <mergeCell ref="L78:L80"/>
    <mergeCell ref="P84:P86"/>
    <mergeCell ref="P81:P83"/>
    <mergeCell ref="O78:O80"/>
    <mergeCell ref="O81:O83"/>
    <mergeCell ref="T84:T86"/>
    <mergeCell ref="O75:O77"/>
    <mergeCell ref="AM72:AM74"/>
    <mergeCell ref="AN69:AN71"/>
    <mergeCell ref="B63:B65"/>
    <mergeCell ref="B66:B68"/>
    <mergeCell ref="C66:C68"/>
    <mergeCell ref="AN63:AN65"/>
    <mergeCell ref="AO63:AO65"/>
    <mergeCell ref="AO66:AO68"/>
    <mergeCell ref="AL66:AL68"/>
    <mergeCell ref="AM66:AM68"/>
    <mergeCell ref="AF66:AF68"/>
    <mergeCell ref="D156:D158"/>
    <mergeCell ref="D96:D98"/>
    <mergeCell ref="D99:D101"/>
    <mergeCell ref="D102:D104"/>
    <mergeCell ref="D105:D107"/>
    <mergeCell ref="D123:D125"/>
    <mergeCell ref="D126:D128"/>
    <mergeCell ref="D129:D131"/>
    <mergeCell ref="D132:D134"/>
    <mergeCell ref="AF90:AF92"/>
    <mergeCell ref="B123:B125"/>
    <mergeCell ref="AE99:AE101"/>
    <mergeCell ref="AN72:AN74"/>
    <mergeCell ref="AO72:AO74"/>
    <mergeCell ref="B54:B56"/>
    <mergeCell ref="C54:C56"/>
    <mergeCell ref="AI66:AI68"/>
    <mergeCell ref="AN87:AN89"/>
    <mergeCell ref="AO87:AO89"/>
    <mergeCell ref="C87:C89"/>
    <mergeCell ref="AD87:AD89"/>
    <mergeCell ref="G63:G65"/>
    <mergeCell ref="G66:G68"/>
    <mergeCell ref="N81:N83"/>
    <mergeCell ref="F81:F83"/>
    <mergeCell ref="F84:F86"/>
    <mergeCell ref="V84:V86"/>
    <mergeCell ref="E81:E83"/>
    <mergeCell ref="O84:O86"/>
    <mergeCell ref="J81:J83"/>
    <mergeCell ref="F69:F71"/>
    <mergeCell ref="F72:F74"/>
    <mergeCell ref="AE66:AE68"/>
    <mergeCell ref="AL63:AL65"/>
    <mergeCell ref="AM63:AM65"/>
    <mergeCell ref="AI63:AI65"/>
    <mergeCell ref="AF87:AF89"/>
    <mergeCell ref="AK72:AK74"/>
    <mergeCell ref="N78:N80"/>
    <mergeCell ref="M78:M80"/>
    <mergeCell ref="I69:I71"/>
    <mergeCell ref="N69:N71"/>
    <mergeCell ref="J78:J80"/>
    <mergeCell ref="M57:M59"/>
    <mergeCell ref="M33:M35"/>
    <mergeCell ref="M75:M77"/>
    <mergeCell ref="M72:M74"/>
    <mergeCell ref="P63:P65"/>
    <mergeCell ref="P78:P80"/>
    <mergeCell ref="T39:T41"/>
    <mergeCell ref="W72:W74"/>
    <mergeCell ref="W75:W77"/>
    <mergeCell ref="N75:N77"/>
    <mergeCell ref="M54:M56"/>
    <mergeCell ref="O54:O56"/>
    <mergeCell ref="W39:W41"/>
    <mergeCell ref="W36:W38"/>
    <mergeCell ref="W45:W47"/>
    <mergeCell ref="N45:N47"/>
    <mergeCell ref="K87:K89"/>
    <mergeCell ref="N66:N68"/>
    <mergeCell ref="T60:T62"/>
    <mergeCell ref="AG60:AG62"/>
    <mergeCell ref="AG63:AG65"/>
    <mergeCell ref="E72:E74"/>
    <mergeCell ref="G72:G74"/>
    <mergeCell ref="F48:F50"/>
    <mergeCell ref="F51:F53"/>
    <mergeCell ref="E45:E47"/>
    <mergeCell ref="E60:E62"/>
    <mergeCell ref="E63:E65"/>
    <mergeCell ref="E66:E68"/>
    <mergeCell ref="E69:E71"/>
    <mergeCell ref="G69:G71"/>
    <mergeCell ref="F39:F41"/>
    <mergeCell ref="O36:O38"/>
    <mergeCell ref="O39:O41"/>
    <mergeCell ref="O42:O44"/>
    <mergeCell ref="N54:N56"/>
    <mergeCell ref="N57:N59"/>
    <mergeCell ref="T69:T71"/>
    <mergeCell ref="K72:K74"/>
    <mergeCell ref="E51:E53"/>
    <mergeCell ref="G51:G53"/>
    <mergeCell ref="E54:E56"/>
    <mergeCell ref="G54:G56"/>
    <mergeCell ref="E57:E59"/>
    <mergeCell ref="G57:G59"/>
    <mergeCell ref="F54:F56"/>
    <mergeCell ref="F45:F47"/>
    <mergeCell ref="H57:H59"/>
    <mergeCell ref="H60:H62"/>
    <mergeCell ref="H63:H65"/>
    <mergeCell ref="H66:H68"/>
    <mergeCell ref="H69:H71"/>
    <mergeCell ref="H72:H74"/>
    <mergeCell ref="E75:E77"/>
    <mergeCell ref="G75:G77"/>
    <mergeCell ref="R48:R50"/>
    <mergeCell ref="B60:B62"/>
    <mergeCell ref="C60:C62"/>
    <mergeCell ref="B78:B80"/>
    <mergeCell ref="C78:C80"/>
    <mergeCell ref="AD78:AD80"/>
    <mergeCell ref="AF78:AF80"/>
    <mergeCell ref="AE78:AE80"/>
    <mergeCell ref="AN78:AN80"/>
    <mergeCell ref="AI78:AI80"/>
    <mergeCell ref="AL78:AL80"/>
    <mergeCell ref="AM78:AM80"/>
    <mergeCell ref="AN75:AN77"/>
    <mergeCell ref="AI75:AI77"/>
    <mergeCell ref="AL75:AL77"/>
    <mergeCell ref="AM75:AM77"/>
    <mergeCell ref="B75:B77"/>
    <mergeCell ref="AE72:AE74"/>
    <mergeCell ref="AD66:AD68"/>
    <mergeCell ref="C63:C65"/>
    <mergeCell ref="AD63:AD65"/>
    <mergeCell ref="C75:C77"/>
    <mergeCell ref="B69:B71"/>
    <mergeCell ref="C69:C71"/>
    <mergeCell ref="AD69:AD71"/>
    <mergeCell ref="AD75:AD77"/>
    <mergeCell ref="B72:B74"/>
    <mergeCell ref="C72:C74"/>
    <mergeCell ref="AD72:AD74"/>
    <mergeCell ref="AF72:AF74"/>
    <mergeCell ref="B81:B83"/>
    <mergeCell ref="C81:C83"/>
    <mergeCell ref="AD81:AD83"/>
    <mergeCell ref="AF81:AF83"/>
    <mergeCell ref="L81:L83"/>
    <mergeCell ref="L84:L86"/>
    <mergeCell ref="U81:U83"/>
    <mergeCell ref="U84:U86"/>
    <mergeCell ref="B84:B86"/>
    <mergeCell ref="C84:C86"/>
    <mergeCell ref="AD84:AD86"/>
    <mergeCell ref="AF84:AF86"/>
    <mergeCell ref="AE84:AE86"/>
    <mergeCell ref="AE81:AE83"/>
    <mergeCell ref="AK81:AK83"/>
    <mergeCell ref="AK84:AK86"/>
    <mergeCell ref="E84:E86"/>
    <mergeCell ref="G84:G86"/>
    <mergeCell ref="G81:G83"/>
    <mergeCell ref="AJ84:AJ86"/>
    <mergeCell ref="C105:C107"/>
    <mergeCell ref="AD105:AD107"/>
    <mergeCell ref="AE105:AE107"/>
    <mergeCell ref="C102:C104"/>
    <mergeCell ref="AD102:AD104"/>
    <mergeCell ref="AE102:AE104"/>
    <mergeCell ref="I105:I107"/>
    <mergeCell ref="E96:E98"/>
    <mergeCell ref="G96:G98"/>
    <mergeCell ref="I96:I98"/>
    <mergeCell ref="E99:E101"/>
    <mergeCell ref="G99:G101"/>
    <mergeCell ref="D120:D122"/>
    <mergeCell ref="AI72:AI74"/>
    <mergeCell ref="AF75:AF77"/>
    <mergeCell ref="AE75:AE77"/>
    <mergeCell ref="AH78:AH80"/>
    <mergeCell ref="F111:F113"/>
    <mergeCell ref="F114:F116"/>
    <mergeCell ref="I99:I101"/>
    <mergeCell ref="M102:M104"/>
    <mergeCell ref="M105:M107"/>
    <mergeCell ref="M108:M110"/>
    <mergeCell ref="O96:O98"/>
    <mergeCell ref="E108:E110"/>
    <mergeCell ref="I120:I122"/>
    <mergeCell ref="U87:U89"/>
    <mergeCell ref="U90:U92"/>
    <mergeCell ref="U93:U95"/>
    <mergeCell ref="U96:U98"/>
    <mergeCell ref="T93:T95"/>
    <mergeCell ref="T96:T98"/>
    <mergeCell ref="AD99:AD101"/>
    <mergeCell ref="V108:V110"/>
    <mergeCell ref="B87:B89"/>
    <mergeCell ref="B132:B134"/>
    <mergeCell ref="B135:B137"/>
    <mergeCell ref="B138:B140"/>
    <mergeCell ref="B141:B143"/>
    <mergeCell ref="T87:T89"/>
    <mergeCell ref="AF108:AF110"/>
    <mergeCell ref="AE108:AE110"/>
    <mergeCell ref="M114:M116"/>
    <mergeCell ref="I111:I113"/>
    <mergeCell ref="I114:I116"/>
    <mergeCell ref="J114:J116"/>
    <mergeCell ref="AE120:AE122"/>
    <mergeCell ref="O120:O122"/>
    <mergeCell ref="E87:E89"/>
    <mergeCell ref="G87:G89"/>
    <mergeCell ref="F90:F92"/>
    <mergeCell ref="M87:M89"/>
    <mergeCell ref="F126:F128"/>
    <mergeCell ref="O108:O110"/>
    <mergeCell ref="L138:L140"/>
    <mergeCell ref="K108:K110"/>
    <mergeCell ref="K111:K113"/>
    <mergeCell ref="K114:K116"/>
    <mergeCell ref="K117:K119"/>
    <mergeCell ref="J87:J89"/>
    <mergeCell ref="K96:K98"/>
    <mergeCell ref="L117:L119"/>
    <mergeCell ref="L120:L122"/>
    <mergeCell ref="L93:L95"/>
    <mergeCell ref="B153:B155"/>
    <mergeCell ref="B102:B104"/>
    <mergeCell ref="B105:B107"/>
    <mergeCell ref="B108:B110"/>
    <mergeCell ref="B111:B113"/>
    <mergeCell ref="B114:B116"/>
    <mergeCell ref="B117:B119"/>
    <mergeCell ref="B120:B122"/>
    <mergeCell ref="B90:B92"/>
    <mergeCell ref="C90:C92"/>
    <mergeCell ref="AD90:AD92"/>
    <mergeCell ref="C153:C155"/>
    <mergeCell ref="D135:D137"/>
    <mergeCell ref="AD96:AD98"/>
    <mergeCell ref="P99:P101"/>
    <mergeCell ref="P117:P119"/>
    <mergeCell ref="U108:U110"/>
    <mergeCell ref="O90:O92"/>
    <mergeCell ref="T90:T92"/>
    <mergeCell ref="O93:O95"/>
    <mergeCell ref="U99:U101"/>
    <mergeCell ref="U102:U104"/>
    <mergeCell ref="O102:O104"/>
    <mergeCell ref="O105:O107"/>
    <mergeCell ref="O99:O101"/>
    <mergeCell ref="V105:V107"/>
    <mergeCell ref="O114:O116"/>
    <mergeCell ref="D111:D113"/>
    <mergeCell ref="D114:D116"/>
    <mergeCell ref="U111:U113"/>
    <mergeCell ref="U114:U116"/>
    <mergeCell ref="M111:M113"/>
    <mergeCell ref="B156:B158"/>
    <mergeCell ref="B144:B146"/>
    <mergeCell ref="B147:B149"/>
    <mergeCell ref="B150:B152"/>
    <mergeCell ref="C93:C95"/>
    <mergeCell ref="C96:C98"/>
    <mergeCell ref="C99:C101"/>
    <mergeCell ref="C126:C128"/>
    <mergeCell ref="C129:C131"/>
    <mergeCell ref="C132:C134"/>
    <mergeCell ref="C135:C137"/>
    <mergeCell ref="C138:C140"/>
    <mergeCell ref="C144:C146"/>
    <mergeCell ref="C147:C149"/>
    <mergeCell ref="C150:C152"/>
    <mergeCell ref="AD93:AD95"/>
    <mergeCell ref="C111:C113"/>
    <mergeCell ref="AD111:AD113"/>
    <mergeCell ref="C141:C143"/>
    <mergeCell ref="C120:C122"/>
    <mergeCell ref="C123:C125"/>
    <mergeCell ref="AD150:AD152"/>
    <mergeCell ref="C108:C110"/>
    <mergeCell ref="AD108:AD110"/>
    <mergeCell ref="C117:C119"/>
    <mergeCell ref="AD117:AD119"/>
    <mergeCell ref="AD144:AD146"/>
    <mergeCell ref="D108:D110"/>
    <mergeCell ref="D117:D119"/>
    <mergeCell ref="C156:C158"/>
    <mergeCell ref="B93:B95"/>
    <mergeCell ref="B96:B98"/>
    <mergeCell ref="AE93:AE95"/>
    <mergeCell ref="AF102:AF104"/>
    <mergeCell ref="AN102:AN104"/>
    <mergeCell ref="AO102:AO104"/>
    <mergeCell ref="AI102:AI104"/>
    <mergeCell ref="AL102:AL104"/>
    <mergeCell ref="AM102:AM104"/>
    <mergeCell ref="AN96:AN98"/>
    <mergeCell ref="AO96:AO98"/>
    <mergeCell ref="AI96:AI98"/>
    <mergeCell ref="AL96:AL98"/>
    <mergeCell ref="AM96:AM98"/>
    <mergeCell ref="AN99:AN101"/>
    <mergeCell ref="AI99:AI101"/>
    <mergeCell ref="AL99:AL101"/>
    <mergeCell ref="AM99:AM101"/>
    <mergeCell ref="AF96:AF98"/>
    <mergeCell ref="AE96:AE98"/>
    <mergeCell ref="AO99:AO101"/>
    <mergeCell ref="AF93:AF95"/>
    <mergeCell ref="AJ93:AJ95"/>
    <mergeCell ref="AJ96:AJ98"/>
    <mergeCell ref="AJ99:AJ101"/>
    <mergeCell ref="AJ102:AJ104"/>
    <mergeCell ref="AH93:AH95"/>
    <mergeCell ref="AH96:AH98"/>
    <mergeCell ref="AH99:AH101"/>
    <mergeCell ref="AH102:AH104"/>
    <mergeCell ref="AI93:AI95"/>
    <mergeCell ref="AL93:AL95"/>
    <mergeCell ref="AM93:AM95"/>
    <mergeCell ref="AI108:AI110"/>
    <mergeCell ref="AL108:AL110"/>
    <mergeCell ref="AM108:AM110"/>
    <mergeCell ref="AH105:AH107"/>
    <mergeCell ref="AH108:AH110"/>
    <mergeCell ref="AF105:AF107"/>
    <mergeCell ref="AN105:AN107"/>
    <mergeCell ref="AO105:AO107"/>
    <mergeCell ref="AL105:AL107"/>
    <mergeCell ref="AM105:AM107"/>
    <mergeCell ref="AG108:AG110"/>
    <mergeCell ref="AF99:AF101"/>
    <mergeCell ref="C114:C116"/>
    <mergeCell ref="AD114:AD116"/>
    <mergeCell ref="AF114:AF116"/>
    <mergeCell ref="AE114:AE116"/>
    <mergeCell ref="AN114:AN116"/>
    <mergeCell ref="AO114:AO116"/>
    <mergeCell ref="AI114:AI116"/>
    <mergeCell ref="AL114:AL116"/>
    <mergeCell ref="AM114:AM116"/>
    <mergeCell ref="AF111:AF113"/>
    <mergeCell ref="AE111:AE113"/>
    <mergeCell ref="AN111:AN113"/>
    <mergeCell ref="AO111:AO113"/>
    <mergeCell ref="AH111:AH113"/>
    <mergeCell ref="L111:L113"/>
    <mergeCell ref="L114:L116"/>
    <mergeCell ref="AH114:AH116"/>
    <mergeCell ref="O111:O113"/>
    <mergeCell ref="K99:K101"/>
    <mergeCell ref="P108:P110"/>
    <mergeCell ref="AN120:AN122"/>
    <mergeCell ref="AO120:AO122"/>
    <mergeCell ref="AF117:AF119"/>
    <mergeCell ref="AE117:AE119"/>
    <mergeCell ref="AN117:AN119"/>
    <mergeCell ref="AO117:AO119"/>
    <mergeCell ref="AI117:AI119"/>
    <mergeCell ref="AL117:AL119"/>
    <mergeCell ref="AM117:AM119"/>
    <mergeCell ref="AH117:AH119"/>
    <mergeCell ref="AH120:AH122"/>
    <mergeCell ref="AI120:AI122"/>
    <mergeCell ref="AL111:AL113"/>
    <mergeCell ref="AM111:AM113"/>
    <mergeCell ref="AI111:AI113"/>
    <mergeCell ref="AG117:AG119"/>
    <mergeCell ref="AG120:AG122"/>
    <mergeCell ref="AF120:AF122"/>
    <mergeCell ref="AJ120:AJ122"/>
    <mergeCell ref="AK120:AK122"/>
    <mergeCell ref="AK111:AK113"/>
    <mergeCell ref="AK114:AK116"/>
    <mergeCell ref="AK117:AK119"/>
    <mergeCell ref="AJ114:AJ116"/>
    <mergeCell ref="AJ117:AJ119"/>
    <mergeCell ref="AO129:AO131"/>
    <mergeCell ref="AH129:AH131"/>
    <mergeCell ref="AI129:AI131"/>
    <mergeCell ref="AG129:AG131"/>
    <mergeCell ref="AG132:AG134"/>
    <mergeCell ref="AL126:AL128"/>
    <mergeCell ref="AM126:AM128"/>
    <mergeCell ref="AD126:AD128"/>
    <mergeCell ref="AF126:AF128"/>
    <mergeCell ref="AE126:AE128"/>
    <mergeCell ref="AN126:AN128"/>
    <mergeCell ref="AO126:AO128"/>
    <mergeCell ref="AL123:AL125"/>
    <mergeCell ref="AM123:AM125"/>
    <mergeCell ref="AD123:AD125"/>
    <mergeCell ref="AF123:AF125"/>
    <mergeCell ref="AE123:AE125"/>
    <mergeCell ref="AN123:AN125"/>
    <mergeCell ref="AO123:AO125"/>
    <mergeCell ref="AH123:AH125"/>
    <mergeCell ref="AH126:AH128"/>
    <mergeCell ref="AI123:AI125"/>
    <mergeCell ref="AI126:AI128"/>
    <mergeCell ref="AG126:AG128"/>
    <mergeCell ref="AG123:AG125"/>
    <mergeCell ref="AD129:AD131"/>
    <mergeCell ref="AE129:AE131"/>
    <mergeCell ref="AF129:AF131"/>
    <mergeCell ref="AJ123:AJ125"/>
    <mergeCell ref="AJ126:AJ128"/>
    <mergeCell ref="AJ129:AJ131"/>
    <mergeCell ref="AK123:AK125"/>
    <mergeCell ref="AD135:AD137"/>
    <mergeCell ref="AF135:AF137"/>
    <mergeCell ref="AE135:AE137"/>
    <mergeCell ref="AN135:AN137"/>
    <mergeCell ref="AO135:AO137"/>
    <mergeCell ref="AG135:AG137"/>
    <mergeCell ref="AG138:AG140"/>
    <mergeCell ref="AL132:AL134"/>
    <mergeCell ref="AM132:AM134"/>
    <mergeCell ref="AD132:AD134"/>
    <mergeCell ref="AF132:AF134"/>
    <mergeCell ref="AE132:AE134"/>
    <mergeCell ref="AN132:AN134"/>
    <mergeCell ref="AO132:AO134"/>
    <mergeCell ref="AD138:AD140"/>
    <mergeCell ref="AE138:AE140"/>
    <mergeCell ref="AF138:AF140"/>
    <mergeCell ref="AJ132:AJ134"/>
    <mergeCell ref="AJ135:AJ137"/>
    <mergeCell ref="AJ138:AJ140"/>
    <mergeCell ref="AH135:AH137"/>
    <mergeCell ref="AI135:AI137"/>
    <mergeCell ref="AH138:AH140"/>
    <mergeCell ref="AI138:AI140"/>
    <mergeCell ref="AF144:AF146"/>
    <mergeCell ref="AE144:AE146"/>
    <mergeCell ref="AN144:AN146"/>
    <mergeCell ref="AO144:AO146"/>
    <mergeCell ref="AL141:AL143"/>
    <mergeCell ref="AM141:AM143"/>
    <mergeCell ref="AD141:AD143"/>
    <mergeCell ref="AF141:AF143"/>
    <mergeCell ref="AE141:AE143"/>
    <mergeCell ref="AN141:AN143"/>
    <mergeCell ref="AO141:AO143"/>
    <mergeCell ref="AG141:AG143"/>
    <mergeCell ref="AG144:AG146"/>
    <mergeCell ref="AG147:AG149"/>
    <mergeCell ref="AH147:AH149"/>
    <mergeCell ref="AI147:AI149"/>
    <mergeCell ref="AD147:AD149"/>
    <mergeCell ref="AE147:AE149"/>
    <mergeCell ref="AF147:AF149"/>
    <mergeCell ref="AJ141:AJ143"/>
    <mergeCell ref="AJ144:AJ146"/>
    <mergeCell ref="AJ147:AJ149"/>
    <mergeCell ref="AH141:AH143"/>
    <mergeCell ref="AI141:AI143"/>
    <mergeCell ref="AD153:AD155"/>
    <mergeCell ref="AF153:AF155"/>
    <mergeCell ref="AE153:AE155"/>
    <mergeCell ref="AN153:AN155"/>
    <mergeCell ref="AO153:AO155"/>
    <mergeCell ref="AE150:AE152"/>
    <mergeCell ref="AF150:AF152"/>
    <mergeCell ref="AN150:AN152"/>
    <mergeCell ref="AO150:AO152"/>
    <mergeCell ref="AG150:AG152"/>
    <mergeCell ref="AG153:AG155"/>
    <mergeCell ref="AG156:AG158"/>
    <mergeCell ref="AH150:AH152"/>
    <mergeCell ref="AI150:AI152"/>
    <mergeCell ref="AH153:AH155"/>
    <mergeCell ref="AI153:AI155"/>
    <mergeCell ref="AH156:AH158"/>
    <mergeCell ref="AI156:AI158"/>
    <mergeCell ref="AD156:AD158"/>
    <mergeCell ref="AE156:AE158"/>
    <mergeCell ref="AF156:AF158"/>
    <mergeCell ref="AJ150:AJ152"/>
    <mergeCell ref="AJ153:AJ155"/>
    <mergeCell ref="AJ156:AJ158"/>
    <mergeCell ref="AK156:AK158"/>
    <mergeCell ref="AN156:AN158"/>
    <mergeCell ref="AO156:AO158"/>
    <mergeCell ref="AK153:AK155"/>
    <mergeCell ref="AL153:AL155"/>
    <mergeCell ref="AR7:AS7"/>
    <mergeCell ref="AR9:AR11"/>
    <mergeCell ref="AS9:AS11"/>
    <mergeCell ref="AR12:AR14"/>
    <mergeCell ref="AS12:AS14"/>
    <mergeCell ref="AL156:AL158"/>
    <mergeCell ref="AM156:AM158"/>
    <mergeCell ref="AL150:AL152"/>
    <mergeCell ref="AM150:AM152"/>
    <mergeCell ref="AL144:AL146"/>
    <mergeCell ref="AM144:AM146"/>
    <mergeCell ref="AL138:AL140"/>
    <mergeCell ref="AM138:AM140"/>
    <mergeCell ref="AL147:AL149"/>
    <mergeCell ref="AM147:AM149"/>
    <mergeCell ref="AP15:AP17"/>
    <mergeCell ref="AQ15:AQ17"/>
    <mergeCell ref="AL129:AL131"/>
    <mergeCell ref="AM129:AM131"/>
    <mergeCell ref="AL120:AL122"/>
    <mergeCell ref="AM120:AM122"/>
    <mergeCell ref="AM87:AM89"/>
    <mergeCell ref="AN60:AN62"/>
    <mergeCell ref="AO60:AO62"/>
    <mergeCell ref="AM153:AM155"/>
    <mergeCell ref="AN147:AN149"/>
    <mergeCell ref="AO147:AO149"/>
    <mergeCell ref="AN138:AN140"/>
    <mergeCell ref="AO138:AO140"/>
    <mergeCell ref="AL135:AL137"/>
    <mergeCell ref="AM135:AM137"/>
    <mergeCell ref="AN129:AN131"/>
    <mergeCell ref="AV12:AV14"/>
    <mergeCell ref="AW12:AW14"/>
    <mergeCell ref="AV15:AV17"/>
    <mergeCell ref="AW15:AW17"/>
    <mergeCell ref="AV39:AV41"/>
    <mergeCell ref="AW39:AW41"/>
    <mergeCell ref="AP42:AP44"/>
    <mergeCell ref="AQ42:AQ44"/>
    <mergeCell ref="AV42:AV44"/>
    <mergeCell ref="AW42:AW44"/>
    <mergeCell ref="AT42:AT44"/>
    <mergeCell ref="AU42:AU44"/>
    <mergeCell ref="AR39:AR41"/>
    <mergeCell ref="AS39:AS41"/>
    <mergeCell ref="AR42:AR44"/>
    <mergeCell ref="AS42:AS44"/>
    <mergeCell ref="AV18:AV20"/>
    <mergeCell ref="AW18:AW20"/>
    <mergeCell ref="AP21:AP23"/>
    <mergeCell ref="AQ21:AQ23"/>
    <mergeCell ref="AV21:AV23"/>
    <mergeCell ref="AW21:AW23"/>
    <mergeCell ref="AP27:AP29"/>
    <mergeCell ref="AR27:AR29"/>
    <mergeCell ref="AS27:AS29"/>
    <mergeCell ref="AR33:AR35"/>
    <mergeCell ref="AS33:AS35"/>
    <mergeCell ref="AP36:AP38"/>
    <mergeCell ref="AQ36:AQ38"/>
    <mergeCell ref="AV36:AV38"/>
    <mergeCell ref="AV24:AV26"/>
    <mergeCell ref="AW24:AW26"/>
    <mergeCell ref="AW48:AW50"/>
    <mergeCell ref="AP51:AP53"/>
    <mergeCell ref="AQ51:AQ53"/>
    <mergeCell ref="AV51:AV53"/>
    <mergeCell ref="AW51:AW53"/>
    <mergeCell ref="AV27:AV29"/>
    <mergeCell ref="AW27:AW29"/>
    <mergeCell ref="AP33:AP35"/>
    <mergeCell ref="AQ33:AQ35"/>
    <mergeCell ref="AV33:AV35"/>
    <mergeCell ref="AW33:AW35"/>
    <mergeCell ref="AR45:AR47"/>
    <mergeCell ref="AS45:AS47"/>
    <mergeCell ref="AT45:AT47"/>
    <mergeCell ref="AU45:AU47"/>
    <mergeCell ref="AT48:AT50"/>
    <mergeCell ref="AU48:AU50"/>
    <mergeCell ref="AT51:AT53"/>
    <mergeCell ref="AU51:AU53"/>
    <mergeCell ref="AR48:AR50"/>
    <mergeCell ref="AS48:AS50"/>
    <mergeCell ref="AR51:AR53"/>
    <mergeCell ref="AS51:AS53"/>
    <mergeCell ref="AR54:AR56"/>
    <mergeCell ref="AS54:AS56"/>
    <mergeCell ref="AT54:AT56"/>
    <mergeCell ref="AU54:AU56"/>
    <mergeCell ref="AT57:AT59"/>
    <mergeCell ref="AU57:AU59"/>
    <mergeCell ref="AS57:AS59"/>
    <mergeCell ref="AR60:AR62"/>
    <mergeCell ref="AS60:AS62"/>
    <mergeCell ref="AP63:AP65"/>
    <mergeCell ref="AQ63:AQ65"/>
    <mergeCell ref="AV63:AV65"/>
    <mergeCell ref="AW63:AW65"/>
    <mergeCell ref="AR63:AR65"/>
    <mergeCell ref="AS63:AS65"/>
    <mergeCell ref="AP54:AP56"/>
    <mergeCell ref="AQ54:AQ56"/>
    <mergeCell ref="AV54:AV56"/>
    <mergeCell ref="AW54:AW56"/>
    <mergeCell ref="AT60:AT62"/>
    <mergeCell ref="AU60:AU62"/>
    <mergeCell ref="AT63:AT65"/>
    <mergeCell ref="AU63:AU65"/>
    <mergeCell ref="AP57:AP59"/>
    <mergeCell ref="AQ57:AQ59"/>
    <mergeCell ref="AV57:AV59"/>
    <mergeCell ref="AW57:AW59"/>
    <mergeCell ref="AV60:AV62"/>
    <mergeCell ref="AW60:AW62"/>
    <mergeCell ref="AT66:AT68"/>
    <mergeCell ref="AU66:AU68"/>
    <mergeCell ref="AT69:AT71"/>
    <mergeCell ref="AU69:AU71"/>
    <mergeCell ref="AT72:AT74"/>
    <mergeCell ref="AU72:AU74"/>
    <mergeCell ref="AP66:AP68"/>
    <mergeCell ref="AQ66:AQ68"/>
    <mergeCell ref="AV66:AV68"/>
    <mergeCell ref="AW66:AW68"/>
    <mergeCell ref="AP69:AP71"/>
    <mergeCell ref="AQ69:AQ71"/>
    <mergeCell ref="AV69:AV71"/>
    <mergeCell ref="AW69:AW71"/>
    <mergeCell ref="AR66:AR68"/>
    <mergeCell ref="AS66:AS68"/>
    <mergeCell ref="AR69:AR71"/>
    <mergeCell ref="AS69:AS71"/>
    <mergeCell ref="AP72:AP74"/>
    <mergeCell ref="AQ72:AQ74"/>
    <mergeCell ref="AV72:AV74"/>
    <mergeCell ref="AW72:AW74"/>
    <mergeCell ref="AR72:AR74"/>
    <mergeCell ref="AS72:AS74"/>
    <mergeCell ref="AR90:AR92"/>
    <mergeCell ref="AS90:AS92"/>
    <mergeCell ref="AT75:AT77"/>
    <mergeCell ref="AU75:AU77"/>
    <mergeCell ref="AT78:AT80"/>
    <mergeCell ref="AU78:AU80"/>
    <mergeCell ref="AT81:AT83"/>
    <mergeCell ref="AU81:AU83"/>
    <mergeCell ref="AP75:AP77"/>
    <mergeCell ref="AQ75:AQ77"/>
    <mergeCell ref="AV75:AV77"/>
    <mergeCell ref="AW75:AW77"/>
    <mergeCell ref="AP78:AP80"/>
    <mergeCell ref="AQ78:AQ80"/>
    <mergeCell ref="AV78:AV80"/>
    <mergeCell ref="AW78:AW80"/>
    <mergeCell ref="AR75:AR77"/>
    <mergeCell ref="AS75:AS77"/>
    <mergeCell ref="AR78:AR80"/>
    <mergeCell ref="AS78:AS80"/>
    <mergeCell ref="AP81:AP83"/>
    <mergeCell ref="AQ81:AQ83"/>
    <mergeCell ref="AV81:AV83"/>
    <mergeCell ref="AW81:AW83"/>
    <mergeCell ref="AR81:AR83"/>
    <mergeCell ref="AS81:AS83"/>
    <mergeCell ref="AV96:AV98"/>
    <mergeCell ref="AW96:AW98"/>
    <mergeCell ref="AR93:AR95"/>
    <mergeCell ref="AS93:AS95"/>
    <mergeCell ref="AR96:AR98"/>
    <mergeCell ref="AS96:AS98"/>
    <mergeCell ref="AP99:AP101"/>
    <mergeCell ref="AQ99:AQ101"/>
    <mergeCell ref="AV99:AV101"/>
    <mergeCell ref="AW99:AW101"/>
    <mergeCell ref="AT84:AT86"/>
    <mergeCell ref="AU84:AU86"/>
    <mergeCell ref="AT87:AT89"/>
    <mergeCell ref="AU87:AU89"/>
    <mergeCell ref="AT90:AT92"/>
    <mergeCell ref="AU90:AU92"/>
    <mergeCell ref="AP84:AP86"/>
    <mergeCell ref="AQ84:AQ86"/>
    <mergeCell ref="AV84:AV86"/>
    <mergeCell ref="AW84:AW86"/>
    <mergeCell ref="AP87:AP89"/>
    <mergeCell ref="AQ87:AQ89"/>
    <mergeCell ref="AV87:AV89"/>
    <mergeCell ref="AW87:AW89"/>
    <mergeCell ref="AR84:AR86"/>
    <mergeCell ref="AS84:AS86"/>
    <mergeCell ref="AR87:AR89"/>
    <mergeCell ref="AS87:AS89"/>
    <mergeCell ref="AP90:AP92"/>
    <mergeCell ref="AQ90:AQ92"/>
    <mergeCell ref="AV90:AV92"/>
    <mergeCell ref="AW90:AW92"/>
    <mergeCell ref="AT108:AT110"/>
    <mergeCell ref="AU108:AU110"/>
    <mergeCell ref="AP102:AP104"/>
    <mergeCell ref="AQ102:AQ104"/>
    <mergeCell ref="AV102:AV104"/>
    <mergeCell ref="AW102:AW104"/>
    <mergeCell ref="AP105:AP107"/>
    <mergeCell ref="AQ105:AQ107"/>
    <mergeCell ref="AV105:AV107"/>
    <mergeCell ref="AW105:AW107"/>
    <mergeCell ref="AR102:AR104"/>
    <mergeCell ref="AS102:AS104"/>
    <mergeCell ref="AR105:AR107"/>
    <mergeCell ref="AS105:AS107"/>
    <mergeCell ref="AP108:AP110"/>
    <mergeCell ref="AQ108:AQ110"/>
    <mergeCell ref="AV108:AV110"/>
    <mergeCell ref="AW108:AW110"/>
    <mergeCell ref="AW141:AW143"/>
    <mergeCell ref="AQ120:AQ122"/>
    <mergeCell ref="AV120:AV122"/>
    <mergeCell ref="AW120:AW122"/>
    <mergeCell ref="AQ123:AQ125"/>
    <mergeCell ref="AV123:AV125"/>
    <mergeCell ref="AW123:AW125"/>
    <mergeCell ref="AT120:AT122"/>
    <mergeCell ref="AU120:AU122"/>
    <mergeCell ref="AT123:AT125"/>
    <mergeCell ref="AU123:AU125"/>
    <mergeCell ref="AS138:AS140"/>
    <mergeCell ref="AR141:AR143"/>
    <mergeCell ref="AS141:AS143"/>
    <mergeCell ref="AQ129:AQ131"/>
    <mergeCell ref="AV129:AV131"/>
    <mergeCell ref="AR135:AR137"/>
    <mergeCell ref="AS135:AS137"/>
    <mergeCell ref="AR138:AR140"/>
    <mergeCell ref="AP156:AP158"/>
    <mergeCell ref="AQ156:AQ158"/>
    <mergeCell ref="AV156:AV158"/>
    <mergeCell ref="AW156:AW158"/>
    <mergeCell ref="AR153:AR155"/>
    <mergeCell ref="AS153:AS155"/>
    <mergeCell ref="AR156:AR158"/>
    <mergeCell ref="AS156:AS158"/>
    <mergeCell ref="AP144:AP146"/>
    <mergeCell ref="AQ144:AQ146"/>
    <mergeCell ref="AV144:AV146"/>
    <mergeCell ref="AW144:AW146"/>
    <mergeCell ref="AP147:AP149"/>
    <mergeCell ref="AQ147:AQ149"/>
    <mergeCell ref="AV147:AV149"/>
    <mergeCell ref="AW147:AW149"/>
    <mergeCell ref="AP150:AP152"/>
    <mergeCell ref="AQ153:AQ155"/>
    <mergeCell ref="AV153:AV155"/>
    <mergeCell ref="AW153:AW155"/>
    <mergeCell ref="AR150:AR152"/>
    <mergeCell ref="AS150:AS152"/>
    <mergeCell ref="AT144:AT146"/>
    <mergeCell ref="AQ150:AQ152"/>
    <mergeCell ref="AV150:AV152"/>
    <mergeCell ref="AW150:AW152"/>
    <mergeCell ref="AR144:AR146"/>
    <mergeCell ref="AS144:AS146"/>
    <mergeCell ref="AU144:AU146"/>
    <mergeCell ref="AT147:AT149"/>
    <mergeCell ref="AU147:AU149"/>
    <mergeCell ref="AT150:AT152"/>
    <mergeCell ref="BG36:BG38"/>
    <mergeCell ref="BB36:BB38"/>
    <mergeCell ref="BC36:BC38"/>
    <mergeCell ref="BF27:BF29"/>
    <mergeCell ref="BG27:BG29"/>
    <mergeCell ref="BB24:BB26"/>
    <mergeCell ref="BC24:BC26"/>
    <mergeCell ref="AV135:AV137"/>
    <mergeCell ref="AZ7:BA7"/>
    <mergeCell ref="BF7:BG7"/>
    <mergeCell ref="BA9:BA11"/>
    <mergeCell ref="AZ9:AZ11"/>
    <mergeCell ref="BF9:BF11"/>
    <mergeCell ref="BG9:BG11"/>
    <mergeCell ref="BB7:BC7"/>
    <mergeCell ref="BB9:BB11"/>
    <mergeCell ref="BC9:BC11"/>
    <mergeCell ref="AZ12:AZ14"/>
    <mergeCell ref="BA12:BA14"/>
    <mergeCell ref="BF12:BF14"/>
    <mergeCell ref="AZ15:AZ17"/>
    <mergeCell ref="BA15:BA17"/>
    <mergeCell ref="BF15:BF17"/>
    <mergeCell ref="BG15:BG17"/>
    <mergeCell ref="AZ33:AZ35"/>
    <mergeCell ref="BA33:BA35"/>
    <mergeCell ref="BF33:BF35"/>
    <mergeCell ref="BG33:BG35"/>
    <mergeCell ref="BB33:BB35"/>
    <mergeCell ref="BC33:BC35"/>
    <mergeCell ref="AZ27:AZ29"/>
    <mergeCell ref="BB12:BB14"/>
    <mergeCell ref="BC27:BC29"/>
    <mergeCell ref="AZ18:AZ20"/>
    <mergeCell ref="BA18:BA20"/>
    <mergeCell ref="BF18:BF20"/>
    <mergeCell ref="BG18:BG20"/>
    <mergeCell ref="AZ21:AZ23"/>
    <mergeCell ref="BA21:BA23"/>
    <mergeCell ref="BF21:BF23"/>
    <mergeCell ref="BG21:BG23"/>
    <mergeCell ref="BB18:BB20"/>
    <mergeCell ref="BC18:BC20"/>
    <mergeCell ref="BB21:BB23"/>
    <mergeCell ref="BC21:BC23"/>
    <mergeCell ref="BE33:BE35"/>
    <mergeCell ref="BB30:BB32"/>
    <mergeCell ref="BC30:BC32"/>
    <mergeCell ref="BD30:BD32"/>
    <mergeCell ref="BE30:BE32"/>
    <mergeCell ref="BF30:BF32"/>
    <mergeCell ref="BG30:BG32"/>
    <mergeCell ref="BA27:BA29"/>
    <mergeCell ref="BB27:BB29"/>
    <mergeCell ref="BG45:BG47"/>
    <mergeCell ref="AZ48:AZ50"/>
    <mergeCell ref="BA48:BA50"/>
    <mergeCell ref="BF48:BF50"/>
    <mergeCell ref="BG48:BG50"/>
    <mergeCell ref="BB45:BB47"/>
    <mergeCell ref="BC45:BC47"/>
    <mergeCell ref="BB48:BB50"/>
    <mergeCell ref="BC48:BC50"/>
    <mergeCell ref="BD48:BD50"/>
    <mergeCell ref="BE48:BE50"/>
    <mergeCell ref="AZ51:AZ53"/>
    <mergeCell ref="AZ39:AZ41"/>
    <mergeCell ref="BA39:BA41"/>
    <mergeCell ref="BF39:BF41"/>
    <mergeCell ref="BG39:BG41"/>
    <mergeCell ref="AZ42:AZ44"/>
    <mergeCell ref="BA42:BA44"/>
    <mergeCell ref="BF42:BF44"/>
    <mergeCell ref="BG42:BG44"/>
    <mergeCell ref="BB39:BB41"/>
    <mergeCell ref="BC39:BC41"/>
    <mergeCell ref="BC42:BC44"/>
    <mergeCell ref="AZ45:AZ47"/>
    <mergeCell ref="BA45:BA47"/>
    <mergeCell ref="BE39:BE41"/>
    <mergeCell ref="BD42:BD44"/>
    <mergeCell ref="BE42:BE44"/>
    <mergeCell ref="BD45:BD47"/>
    <mergeCell ref="BE45:BE47"/>
    <mergeCell ref="BF45:BF47"/>
    <mergeCell ref="BG51:BG53"/>
    <mergeCell ref="BB51:BB53"/>
    <mergeCell ref="BC51:BC53"/>
    <mergeCell ref="BD63:BD65"/>
    <mergeCell ref="BE63:BE65"/>
    <mergeCell ref="BD66:BD68"/>
    <mergeCell ref="BE66:BE68"/>
    <mergeCell ref="BD51:BD53"/>
    <mergeCell ref="BE51:BE53"/>
    <mergeCell ref="BD54:BD56"/>
    <mergeCell ref="BE54:BE56"/>
    <mergeCell ref="BD57:BD59"/>
    <mergeCell ref="BE57:BE59"/>
    <mergeCell ref="AZ66:AZ68"/>
    <mergeCell ref="BA66:BA68"/>
    <mergeCell ref="BF66:BF68"/>
    <mergeCell ref="BB54:BB56"/>
    <mergeCell ref="BG60:BG62"/>
    <mergeCell ref="BB57:BB59"/>
    <mergeCell ref="BC57:BC59"/>
    <mergeCell ref="BB60:BB62"/>
    <mergeCell ref="BC60:BC62"/>
    <mergeCell ref="BB66:BB68"/>
    <mergeCell ref="BC66:BC68"/>
    <mergeCell ref="BA60:BA62"/>
    <mergeCell ref="BF60:BF62"/>
    <mergeCell ref="BC54:BC56"/>
    <mergeCell ref="BC96:BC98"/>
    <mergeCell ref="AZ87:AZ89"/>
    <mergeCell ref="BA87:BA89"/>
    <mergeCell ref="BF87:BF89"/>
    <mergeCell ref="BG87:BG89"/>
    <mergeCell ref="AZ90:AZ92"/>
    <mergeCell ref="BA90:BA92"/>
    <mergeCell ref="BF90:BF92"/>
    <mergeCell ref="BG90:BG92"/>
    <mergeCell ref="BB87:BB89"/>
    <mergeCell ref="BC87:BC89"/>
    <mergeCell ref="BD96:BD98"/>
    <mergeCell ref="BE96:BE98"/>
    <mergeCell ref="AZ54:AZ56"/>
    <mergeCell ref="BA54:BA56"/>
    <mergeCell ref="BF54:BF56"/>
    <mergeCell ref="BG54:BG56"/>
    <mergeCell ref="AZ75:AZ77"/>
    <mergeCell ref="BD117:BD119"/>
    <mergeCell ref="BE117:BE119"/>
    <mergeCell ref="BD120:BD122"/>
    <mergeCell ref="BE120:BE122"/>
    <mergeCell ref="BG105:BG107"/>
    <mergeCell ref="AZ108:AZ110"/>
    <mergeCell ref="BA108:BA110"/>
    <mergeCell ref="BF108:BF110"/>
    <mergeCell ref="BG108:BG110"/>
    <mergeCell ref="BB105:BB107"/>
    <mergeCell ref="BC105:BC107"/>
    <mergeCell ref="BB108:BB110"/>
    <mergeCell ref="BC108:BC110"/>
    <mergeCell ref="AZ102:AZ104"/>
    <mergeCell ref="BA102:BA104"/>
    <mergeCell ref="BF102:BF104"/>
    <mergeCell ref="BG102:BG104"/>
    <mergeCell ref="BD102:BD104"/>
    <mergeCell ref="BE102:BE104"/>
    <mergeCell ref="BD105:BD107"/>
    <mergeCell ref="BE105:BE107"/>
    <mergeCell ref="BD108:BD110"/>
    <mergeCell ref="BE108:BE110"/>
    <mergeCell ref="AZ105:AZ107"/>
    <mergeCell ref="BB153:BB155"/>
    <mergeCell ref="BC153:BC155"/>
    <mergeCell ref="BB156:BB158"/>
    <mergeCell ref="BC156:BC158"/>
    <mergeCell ref="BF132:BF134"/>
    <mergeCell ref="BG132:BG134"/>
    <mergeCell ref="BB129:BB131"/>
    <mergeCell ref="BC129:BC131"/>
    <mergeCell ref="BB132:BB134"/>
    <mergeCell ref="BC132:BC134"/>
    <mergeCell ref="BF123:BF125"/>
    <mergeCell ref="BG123:BG125"/>
    <mergeCell ref="AZ126:AZ128"/>
    <mergeCell ref="BA126:BA128"/>
    <mergeCell ref="BF126:BF128"/>
    <mergeCell ref="BG126:BG128"/>
    <mergeCell ref="BB123:BB125"/>
    <mergeCell ref="BC123:BC125"/>
    <mergeCell ref="BB126:BB128"/>
    <mergeCell ref="BC126:BC128"/>
    <mergeCell ref="BD123:BD125"/>
    <mergeCell ref="BE123:BE125"/>
    <mergeCell ref="BD126:BD128"/>
    <mergeCell ref="BE126:BE128"/>
    <mergeCell ref="BD129:BD131"/>
    <mergeCell ref="BE129:BE131"/>
    <mergeCell ref="BD132:BD134"/>
    <mergeCell ref="BE132:BE134"/>
    <mergeCell ref="BD141:BD143"/>
    <mergeCell ref="BE141:BE143"/>
    <mergeCell ref="BD144:BD146"/>
    <mergeCell ref="BB144:BB146"/>
    <mergeCell ref="AX36:AX38"/>
    <mergeCell ref="AZ153:AZ155"/>
    <mergeCell ref="BA153:BA155"/>
    <mergeCell ref="BF153:BF155"/>
    <mergeCell ref="BG153:BG155"/>
    <mergeCell ref="BA147:BA149"/>
    <mergeCell ref="BF147:BF149"/>
    <mergeCell ref="BG147:BG149"/>
    <mergeCell ref="AZ150:AZ152"/>
    <mergeCell ref="BA150:BA152"/>
    <mergeCell ref="BF150:BF152"/>
    <mergeCell ref="BG150:BG152"/>
    <mergeCell ref="BB147:BB149"/>
    <mergeCell ref="BC147:BC149"/>
    <mergeCell ref="BB150:BB152"/>
    <mergeCell ref="BC150:BC152"/>
    <mergeCell ref="BF117:BF119"/>
    <mergeCell ref="BG117:BG119"/>
    <mergeCell ref="AZ120:AZ122"/>
    <mergeCell ref="BA120:BA122"/>
    <mergeCell ref="BF120:BF122"/>
    <mergeCell ref="BG120:BG122"/>
    <mergeCell ref="BB117:BB119"/>
    <mergeCell ref="BC117:BC119"/>
    <mergeCell ref="BB120:BB122"/>
    <mergeCell ref="BC120:BC122"/>
    <mergeCell ref="AZ117:AZ119"/>
    <mergeCell ref="BA117:BA119"/>
    <mergeCell ref="BG111:BG113"/>
    <mergeCell ref="AZ114:AZ116"/>
    <mergeCell ref="BA114:BA116"/>
    <mergeCell ref="BF114:BF116"/>
    <mergeCell ref="AZ36:AZ38"/>
    <mergeCell ref="BA36:BA38"/>
    <mergeCell ref="BB63:BB65"/>
    <mergeCell ref="BC63:BC65"/>
    <mergeCell ref="AZ57:AZ59"/>
    <mergeCell ref="BA57:BA59"/>
    <mergeCell ref="BF57:BF59"/>
    <mergeCell ref="BD60:BD62"/>
    <mergeCell ref="BE60:BE62"/>
    <mergeCell ref="AZ93:AZ95"/>
    <mergeCell ref="BF111:BF113"/>
    <mergeCell ref="BF105:BF107"/>
    <mergeCell ref="BF93:BF95"/>
    <mergeCell ref="AZ96:AZ98"/>
    <mergeCell ref="BA96:BA98"/>
    <mergeCell ref="BF96:BF98"/>
    <mergeCell ref="AZ72:AZ74"/>
    <mergeCell ref="BA72:BA74"/>
    <mergeCell ref="BF72:BF74"/>
    <mergeCell ref="BB69:BB71"/>
    <mergeCell ref="BC69:BC71"/>
    <mergeCell ref="BB72:BB74"/>
    <mergeCell ref="BC72:BC74"/>
    <mergeCell ref="AZ84:AZ86"/>
    <mergeCell ref="BF84:BF86"/>
    <mergeCell ref="BB81:BB83"/>
    <mergeCell ref="BA99:BA101"/>
    <mergeCell ref="BF99:BF101"/>
    <mergeCell ref="BA51:BA53"/>
    <mergeCell ref="BF51:BF53"/>
    <mergeCell ref="BB42:BB44"/>
    <mergeCell ref="BB96:BB98"/>
    <mergeCell ref="AY36:AY38"/>
    <mergeCell ref="AX39:AX41"/>
    <mergeCell ref="AY39:AY41"/>
    <mergeCell ref="AX42:AX44"/>
    <mergeCell ref="AY42:AY44"/>
    <mergeCell ref="AX45:AX47"/>
    <mergeCell ref="AY45:AY47"/>
    <mergeCell ref="AX48:AX50"/>
    <mergeCell ref="AY48:AY50"/>
    <mergeCell ref="AX51:AX53"/>
    <mergeCell ref="AY51:AY53"/>
    <mergeCell ref="AX54:AX56"/>
    <mergeCell ref="AY54:AY56"/>
    <mergeCell ref="AP120:AP122"/>
    <mergeCell ref="AP111:AP113"/>
    <mergeCell ref="AQ111:AQ113"/>
    <mergeCell ref="AV111:AV113"/>
    <mergeCell ref="AW111:AW113"/>
    <mergeCell ref="AP114:AP116"/>
    <mergeCell ref="AQ114:AQ116"/>
    <mergeCell ref="AV114:AV116"/>
    <mergeCell ref="AW114:AW116"/>
    <mergeCell ref="AR120:AR122"/>
    <mergeCell ref="AS120:AS122"/>
    <mergeCell ref="AP117:AP119"/>
    <mergeCell ref="AQ117:AQ119"/>
    <mergeCell ref="AV117:AV119"/>
    <mergeCell ref="AW117:AW119"/>
    <mergeCell ref="AT111:AT113"/>
    <mergeCell ref="AU111:AU113"/>
    <mergeCell ref="AT114:AT116"/>
    <mergeCell ref="AY108:AY110"/>
    <mergeCell ref="AZ132:AZ134"/>
    <mergeCell ref="BA132:BA134"/>
    <mergeCell ref="BA105:BA107"/>
    <mergeCell ref="AW132:AW134"/>
    <mergeCell ref="AR126:AR128"/>
    <mergeCell ref="AS126:AS128"/>
    <mergeCell ref="AS129:AS131"/>
    <mergeCell ref="AR132:AR134"/>
    <mergeCell ref="AS132:AS134"/>
    <mergeCell ref="AR129:AR131"/>
    <mergeCell ref="AR123:AR125"/>
    <mergeCell ref="AS123:AS125"/>
    <mergeCell ref="AR111:AR113"/>
    <mergeCell ref="AS111:AS113"/>
    <mergeCell ref="AR114:AR116"/>
    <mergeCell ref="AS114:AS116"/>
    <mergeCell ref="AR117:AR119"/>
    <mergeCell ref="AS117:AS119"/>
    <mergeCell ref="AT117:AT119"/>
    <mergeCell ref="AT132:AT134"/>
    <mergeCell ref="AU132:AU134"/>
    <mergeCell ref="AW129:AW131"/>
    <mergeCell ref="AT126:AT128"/>
    <mergeCell ref="AU126:AU128"/>
    <mergeCell ref="AT129:AT131"/>
    <mergeCell ref="AU129:AU131"/>
    <mergeCell ref="AU117:AU119"/>
    <mergeCell ref="AR108:AR110"/>
    <mergeCell ref="AS108:AS110"/>
    <mergeCell ref="AU114:AU116"/>
    <mergeCell ref="AT105:AT107"/>
    <mergeCell ref="AU105:AU107"/>
    <mergeCell ref="BF141:BF143"/>
    <mergeCell ref="BG141:BG143"/>
    <mergeCell ref="BF144:BF146"/>
    <mergeCell ref="BG144:BG146"/>
    <mergeCell ref="BC141:BC143"/>
    <mergeCell ref="BG12:BG14"/>
    <mergeCell ref="BC12:BC14"/>
    <mergeCell ref="BB15:BB17"/>
    <mergeCell ref="BC15:BC17"/>
    <mergeCell ref="BB141:BB143"/>
    <mergeCell ref="BF135:BF137"/>
    <mergeCell ref="BG135:BG137"/>
    <mergeCell ref="BF138:BF140"/>
    <mergeCell ref="BG138:BG140"/>
    <mergeCell ref="BB135:BB137"/>
    <mergeCell ref="BC135:BC137"/>
    <mergeCell ref="BB138:BB140"/>
    <mergeCell ref="BC138:BC140"/>
    <mergeCell ref="BF129:BF131"/>
    <mergeCell ref="BG129:BG131"/>
    <mergeCell ref="BB90:BB92"/>
    <mergeCell ref="BC90:BC92"/>
    <mergeCell ref="BG57:BG59"/>
    <mergeCell ref="BB111:BB113"/>
    <mergeCell ref="BC111:BC113"/>
    <mergeCell ref="BB114:BB116"/>
    <mergeCell ref="BC114:BC116"/>
    <mergeCell ref="BD111:BD113"/>
    <mergeCell ref="BE111:BE113"/>
    <mergeCell ref="BD114:BD116"/>
    <mergeCell ref="BE114:BE116"/>
    <mergeCell ref="BF36:BF38"/>
    <mergeCell ref="CY7:CZ7"/>
    <mergeCell ref="DA7:DB7"/>
    <mergeCell ref="CM9:CM11"/>
    <mergeCell ref="CN9:CN11"/>
    <mergeCell ref="CO9:CO11"/>
    <mergeCell ref="CP9:CP11"/>
    <mergeCell ref="CS9:CS11"/>
    <mergeCell ref="CT9:CT11"/>
    <mergeCell ref="CZ9:CZ11"/>
    <mergeCell ref="CY9:CY11"/>
    <mergeCell ref="DA9:DA11"/>
    <mergeCell ref="DB9:DB11"/>
    <mergeCell ref="CM12:CM14"/>
    <mergeCell ref="CN12:CN14"/>
    <mergeCell ref="CO12:CO14"/>
    <mergeCell ref="CP12:CP14"/>
    <mergeCell ref="CS12:CS14"/>
    <mergeCell ref="CT12:CT14"/>
    <mergeCell ref="CY12:CY14"/>
    <mergeCell ref="CZ12:CZ14"/>
    <mergeCell ref="DA12:DA14"/>
    <mergeCell ref="DB12:DB14"/>
    <mergeCell ref="CQ7:CR7"/>
    <mergeCell ref="CQ9:CQ11"/>
    <mergeCell ref="CR9:CR11"/>
    <mergeCell ref="CQ12:CQ14"/>
    <mergeCell ref="CR12:CR14"/>
    <mergeCell ref="CX7:CX8"/>
    <mergeCell ref="CX9:CX11"/>
    <mergeCell ref="CX12:CX14"/>
    <mergeCell ref="CY24:CY26"/>
    <mergeCell ref="CZ24:CZ26"/>
    <mergeCell ref="DA24:DA26"/>
    <mergeCell ref="DB24:DB26"/>
    <mergeCell ref="CO21:CO23"/>
    <mergeCell ref="CP21:CP23"/>
    <mergeCell ref="CS21:CS23"/>
    <mergeCell ref="CY27:CY29"/>
    <mergeCell ref="CZ27:CZ29"/>
    <mergeCell ref="DA27:DA29"/>
    <mergeCell ref="DB27:DB29"/>
    <mergeCell ref="CP18:CP20"/>
    <mergeCell ref="CS18:CS20"/>
    <mergeCell ref="CT18:CT20"/>
    <mergeCell ref="CY18:CY20"/>
    <mergeCell ref="CZ18:CZ20"/>
    <mergeCell ref="CW18:CW20"/>
    <mergeCell ref="CW21:CW23"/>
    <mergeCell ref="CW24:CW26"/>
    <mergeCell ref="CW27:CW29"/>
    <mergeCell ref="CQ18:CQ20"/>
    <mergeCell ref="CR18:CR20"/>
    <mergeCell ref="CQ21:CQ23"/>
    <mergeCell ref="CR21:CR23"/>
    <mergeCell ref="CQ24:CQ26"/>
    <mergeCell ref="CR24:CR26"/>
    <mergeCell ref="CQ27:CQ29"/>
    <mergeCell ref="CR27:CR29"/>
    <mergeCell ref="CO66:CO68"/>
    <mergeCell ref="CP66:CP68"/>
    <mergeCell ref="CS66:CS68"/>
    <mergeCell ref="CT66:CT68"/>
    <mergeCell ref="CU66:CU68"/>
    <mergeCell ref="CV66:CV68"/>
    <mergeCell ref="CU69:CU71"/>
    <mergeCell ref="CV69:CV71"/>
    <mergeCell ref="CY60:CY62"/>
    <mergeCell ref="CZ60:CZ62"/>
    <mergeCell ref="DA60:DA62"/>
    <mergeCell ref="DB60:DB62"/>
    <mergeCell ref="CO63:CO65"/>
    <mergeCell ref="CP63:CP65"/>
    <mergeCell ref="CS63:CS65"/>
    <mergeCell ref="CT63:CT65"/>
    <mergeCell ref="CY63:CY65"/>
    <mergeCell ref="CZ63:CZ65"/>
    <mergeCell ref="DA63:DA65"/>
    <mergeCell ref="DB63:DB65"/>
    <mergeCell ref="CO60:CO62"/>
    <mergeCell ref="CP60:CP62"/>
    <mergeCell ref="CS60:CS62"/>
    <mergeCell ref="CU60:CU62"/>
    <mergeCell ref="CV60:CV62"/>
    <mergeCell ref="CU63:CU65"/>
    <mergeCell ref="CQ60:CQ62"/>
    <mergeCell ref="CR60:CR62"/>
    <mergeCell ref="CW69:CW71"/>
    <mergeCell ref="CQ69:CQ71"/>
    <mergeCell ref="CR69:CR71"/>
    <mergeCell ref="CO69:CO71"/>
    <mergeCell ref="CP75:CP77"/>
    <mergeCell ref="CS75:CS77"/>
    <mergeCell ref="CT75:CT77"/>
    <mergeCell ref="CY75:CY77"/>
    <mergeCell ref="CZ75:CZ77"/>
    <mergeCell ref="DA75:DA77"/>
    <mergeCell ref="DB75:DB77"/>
    <mergeCell ref="CO72:CO74"/>
    <mergeCell ref="CP72:CP74"/>
    <mergeCell ref="CS72:CS74"/>
    <mergeCell ref="CT72:CT74"/>
    <mergeCell ref="CU72:CU74"/>
    <mergeCell ref="CV72:CV74"/>
    <mergeCell ref="CU75:CU77"/>
    <mergeCell ref="CV75:CV77"/>
    <mergeCell ref="CW72:CW74"/>
    <mergeCell ref="CW75:CW77"/>
    <mergeCell ref="CQ72:CQ74"/>
    <mergeCell ref="CR72:CR74"/>
    <mergeCell ref="CQ75:CQ77"/>
    <mergeCell ref="CR75:CR77"/>
    <mergeCell ref="CY72:CY74"/>
    <mergeCell ref="CZ72:CZ74"/>
    <mergeCell ref="CP69:CP71"/>
    <mergeCell ref="CS69:CS71"/>
    <mergeCell ref="CY78:CY80"/>
    <mergeCell ref="CZ78:CZ80"/>
    <mergeCell ref="DA78:DA80"/>
    <mergeCell ref="DB78:DB80"/>
    <mergeCell ref="CO81:CO83"/>
    <mergeCell ref="CP81:CP83"/>
    <mergeCell ref="CS81:CS83"/>
    <mergeCell ref="CT81:CT83"/>
    <mergeCell ref="CY81:CY83"/>
    <mergeCell ref="CZ81:CZ83"/>
    <mergeCell ref="DA81:DA83"/>
    <mergeCell ref="DB81:DB83"/>
    <mergeCell ref="CO78:CO80"/>
    <mergeCell ref="CP78:CP80"/>
    <mergeCell ref="CS78:CS80"/>
    <mergeCell ref="CT78:CT80"/>
    <mergeCell ref="CU78:CU80"/>
    <mergeCell ref="CV78:CV80"/>
    <mergeCell ref="CU81:CU83"/>
    <mergeCell ref="CV81:CV83"/>
    <mergeCell ref="CW78:CW80"/>
    <mergeCell ref="CW81:CW83"/>
    <mergeCell ref="CQ78:CQ80"/>
    <mergeCell ref="CR78:CR80"/>
    <mergeCell ref="CX69:CX71"/>
    <mergeCell ref="CX72:CX74"/>
    <mergeCell ref="CX75:CX77"/>
    <mergeCell ref="CX78:CX80"/>
    <mergeCell ref="CX81:CX83"/>
    <mergeCell ref="CO75:CO77"/>
    <mergeCell ref="CQ81:CQ83"/>
    <mergeCell ref="CR81:CR83"/>
    <mergeCell ref="DB84:DB86"/>
    <mergeCell ref="CO87:CO89"/>
    <mergeCell ref="CP87:CP89"/>
    <mergeCell ref="CS87:CS89"/>
    <mergeCell ref="CT87:CT89"/>
    <mergeCell ref="CY87:CY89"/>
    <mergeCell ref="CZ87:CZ89"/>
    <mergeCell ref="DA87:DA89"/>
    <mergeCell ref="DB87:DB89"/>
    <mergeCell ref="CO84:CO86"/>
    <mergeCell ref="CP84:CP86"/>
    <mergeCell ref="CS84:CS86"/>
    <mergeCell ref="CT84:CT86"/>
    <mergeCell ref="CU84:CU86"/>
    <mergeCell ref="CV84:CV86"/>
    <mergeCell ref="CU87:CU89"/>
    <mergeCell ref="CV87:CV89"/>
    <mergeCell ref="CW84:CW86"/>
    <mergeCell ref="CW87:CW89"/>
    <mergeCell ref="CQ87:CQ89"/>
    <mergeCell ref="CR87:CR89"/>
    <mergeCell ref="CQ84:CQ86"/>
    <mergeCell ref="CR84:CR86"/>
    <mergeCell ref="CY84:CY86"/>
    <mergeCell ref="CZ84:CZ86"/>
    <mergeCell ref="DA84:DA86"/>
    <mergeCell ref="CO93:CO95"/>
    <mergeCell ref="CP93:CP95"/>
    <mergeCell ref="CS93:CS95"/>
    <mergeCell ref="CT93:CT95"/>
    <mergeCell ref="CY93:CY95"/>
    <mergeCell ref="CZ93:CZ95"/>
    <mergeCell ref="DA93:DA95"/>
    <mergeCell ref="DB93:DB95"/>
    <mergeCell ref="CM90:CM92"/>
    <mergeCell ref="CN90:CN92"/>
    <mergeCell ref="CO90:CO92"/>
    <mergeCell ref="CP90:CP92"/>
    <mergeCell ref="CS90:CS92"/>
    <mergeCell ref="CT90:CT92"/>
    <mergeCell ref="CU90:CU92"/>
    <mergeCell ref="CV90:CV92"/>
    <mergeCell ref="CU93:CU95"/>
    <mergeCell ref="CV93:CV95"/>
    <mergeCell ref="CW90:CW92"/>
    <mergeCell ref="CW93:CW95"/>
    <mergeCell ref="CQ90:CQ92"/>
    <mergeCell ref="CR90:CR92"/>
    <mergeCell ref="CQ93:CQ95"/>
    <mergeCell ref="CR93:CR95"/>
    <mergeCell ref="CW123:CW125"/>
    <mergeCell ref="CR123:CR125"/>
    <mergeCell ref="CY114:CY116"/>
    <mergeCell ref="CU105:CU107"/>
    <mergeCell ref="CV105:CV107"/>
    <mergeCell ref="CW102:CW104"/>
    <mergeCell ref="CW105:CW107"/>
    <mergeCell ref="CQ102:CQ104"/>
    <mergeCell ref="CR102:CR104"/>
    <mergeCell ref="CQ105:CQ107"/>
    <mergeCell ref="CR105:CR107"/>
    <mergeCell ref="CY96:CY98"/>
    <mergeCell ref="CZ96:CZ98"/>
    <mergeCell ref="DA96:DA98"/>
    <mergeCell ref="DB96:DB98"/>
    <mergeCell ref="CM99:CM101"/>
    <mergeCell ref="CN99:CN101"/>
    <mergeCell ref="CO99:CO101"/>
    <mergeCell ref="CP99:CP101"/>
    <mergeCell ref="CS99:CS101"/>
    <mergeCell ref="CT99:CT101"/>
    <mergeCell ref="CY99:CY101"/>
    <mergeCell ref="CZ99:CZ101"/>
    <mergeCell ref="DA99:DA101"/>
    <mergeCell ref="DB99:DB101"/>
    <mergeCell ref="CM96:CM98"/>
    <mergeCell ref="CN96:CN98"/>
    <mergeCell ref="CO96:CO98"/>
    <mergeCell ref="CP96:CP98"/>
    <mergeCell ref="CS96:CS98"/>
    <mergeCell ref="CT96:CT98"/>
    <mergeCell ref="CU96:CU98"/>
    <mergeCell ref="CQ114:CQ116"/>
    <mergeCell ref="CQ117:CQ119"/>
    <mergeCell ref="CR117:CR119"/>
    <mergeCell ref="CQ120:CQ122"/>
    <mergeCell ref="CR120:CR122"/>
    <mergeCell ref="CT123:CT125"/>
    <mergeCell ref="CQ123:CQ125"/>
    <mergeCell ref="CY108:CY110"/>
    <mergeCell ref="CZ108:CZ110"/>
    <mergeCell ref="DA108:DA110"/>
    <mergeCell ref="DB108:DB110"/>
    <mergeCell ref="DA123:DA125"/>
    <mergeCell ref="DB123:DB125"/>
    <mergeCell ref="CS111:CS113"/>
    <mergeCell ref="CT111:CT113"/>
    <mergeCell ref="CY111:CY113"/>
    <mergeCell ref="CZ111:CZ113"/>
    <mergeCell ref="DA111:DA113"/>
    <mergeCell ref="DB111:DB113"/>
    <mergeCell ref="CS108:CS110"/>
    <mergeCell ref="CT108:CT110"/>
    <mergeCell ref="CU108:CU110"/>
    <mergeCell ref="CV108:CV110"/>
    <mergeCell ref="CU111:CU113"/>
    <mergeCell ref="CV111:CV113"/>
    <mergeCell ref="CW108:CW110"/>
    <mergeCell ref="CW111:CW113"/>
    <mergeCell ref="CQ108:CQ110"/>
    <mergeCell ref="CV120:CV122"/>
    <mergeCell ref="CU123:CU125"/>
    <mergeCell ref="CV123:CV125"/>
    <mergeCell ref="CW120:CW122"/>
    <mergeCell ref="DA156:DA158"/>
    <mergeCell ref="DA138:DA140"/>
    <mergeCell ref="DB138:DB140"/>
    <mergeCell ref="CQ141:CQ143"/>
    <mergeCell ref="CR141:CR143"/>
    <mergeCell ref="DB129:DB131"/>
    <mergeCell ref="CT126:CT128"/>
    <mergeCell ref="CU126:CU128"/>
    <mergeCell ref="CX135:CX137"/>
    <mergeCell ref="CX138:CX140"/>
    <mergeCell ref="CX141:CX143"/>
    <mergeCell ref="CZ114:CZ116"/>
    <mergeCell ref="DA114:DA116"/>
    <mergeCell ref="DB114:DB116"/>
    <mergeCell ref="CO117:CO119"/>
    <mergeCell ref="CP117:CP119"/>
    <mergeCell ref="CS117:CS119"/>
    <mergeCell ref="CT117:CT119"/>
    <mergeCell ref="CY117:CY119"/>
    <mergeCell ref="CZ117:CZ119"/>
    <mergeCell ref="DA117:DA119"/>
    <mergeCell ref="DB117:DB119"/>
    <mergeCell ref="CO114:CO116"/>
    <mergeCell ref="CP114:CP116"/>
    <mergeCell ref="CS114:CS116"/>
    <mergeCell ref="CT114:CT116"/>
    <mergeCell ref="CU114:CU116"/>
    <mergeCell ref="CV114:CV116"/>
    <mergeCell ref="CU117:CU119"/>
    <mergeCell ref="CV117:CV119"/>
    <mergeCell ref="CW114:CW116"/>
    <mergeCell ref="CW117:CW119"/>
    <mergeCell ref="CT153:CT155"/>
    <mergeCell ref="DB144:DB146"/>
    <mergeCell ref="CY156:CY158"/>
    <mergeCell ref="CW150:CW152"/>
    <mergeCell ref="CW153:CW155"/>
    <mergeCell ref="CO144:CO146"/>
    <mergeCell ref="CP144:CP146"/>
    <mergeCell ref="CS144:CS146"/>
    <mergeCell ref="CT144:CT146"/>
    <mergeCell ref="CU144:CU146"/>
    <mergeCell ref="CV144:CV146"/>
    <mergeCell ref="CU147:CU149"/>
    <mergeCell ref="CV147:CV149"/>
    <mergeCell ref="CY144:CY146"/>
    <mergeCell ref="CZ144:CZ146"/>
    <mergeCell ref="CP147:CP149"/>
    <mergeCell ref="CQ144:CQ146"/>
    <mergeCell ref="CR144:CR146"/>
    <mergeCell ref="CQ147:CQ149"/>
    <mergeCell ref="CR147:CR149"/>
    <mergeCell ref="CW156:CW158"/>
    <mergeCell ref="CR156:CR158"/>
    <mergeCell ref="CO156:CO158"/>
    <mergeCell ref="CP156:CP158"/>
    <mergeCell ref="CS156:CS158"/>
    <mergeCell ref="CT156:CT158"/>
    <mergeCell ref="DB156:DB158"/>
    <mergeCell ref="CS147:CS149"/>
    <mergeCell ref="CO147:CO149"/>
    <mergeCell ref="CY150:CY152"/>
    <mergeCell ref="CZ150:CZ152"/>
    <mergeCell ref="CZ156:CZ158"/>
    <mergeCell ref="CQ156:CQ158"/>
    <mergeCell ref="DA144:DA146"/>
    <mergeCell ref="CY132:CY134"/>
    <mergeCell ref="CW132:CW134"/>
    <mergeCell ref="CW135:CW137"/>
    <mergeCell ref="CW138:CW140"/>
    <mergeCell ref="CQ132:CQ134"/>
    <mergeCell ref="CR132:CR134"/>
    <mergeCell ref="CM132:CM134"/>
    <mergeCell ref="CN132:CN134"/>
    <mergeCell ref="CM135:CM137"/>
    <mergeCell ref="CN135:CN137"/>
    <mergeCell ref="CT138:CT140"/>
    <mergeCell ref="CO135:CO137"/>
    <mergeCell ref="CP135:CP137"/>
    <mergeCell ref="CS135:CS137"/>
    <mergeCell ref="CT135:CT137"/>
    <mergeCell ref="CO138:CO140"/>
    <mergeCell ref="CP138:CP140"/>
    <mergeCell ref="CS138:CS140"/>
    <mergeCell ref="CO132:CO134"/>
    <mergeCell ref="CP132:CP134"/>
    <mergeCell ref="CS132:CS134"/>
    <mergeCell ref="CT132:CT134"/>
    <mergeCell ref="CQ135:CQ137"/>
    <mergeCell ref="CR135:CR137"/>
    <mergeCell ref="CQ138:CQ140"/>
    <mergeCell ref="CR138:CR140"/>
    <mergeCell ref="CZ135:CZ137"/>
    <mergeCell ref="CW141:CW143"/>
    <mergeCell ref="CW144:CW146"/>
    <mergeCell ref="CW147:CW149"/>
    <mergeCell ref="CY54:CY56"/>
    <mergeCell ref="CZ54:CZ56"/>
    <mergeCell ref="CU27:CU29"/>
    <mergeCell ref="CV27:CV29"/>
    <mergeCell ref="CY57:CY59"/>
    <mergeCell ref="CZ57:CZ59"/>
    <mergeCell ref="CT57:CT59"/>
    <mergeCell ref="CO45:CO47"/>
    <mergeCell ref="CP45:CP47"/>
    <mergeCell ref="CS45:CS47"/>
    <mergeCell ref="CT45:CT47"/>
    <mergeCell ref="CO51:CO53"/>
    <mergeCell ref="CP51:CP53"/>
    <mergeCell ref="CS51:CS53"/>
    <mergeCell ref="CT51:CT53"/>
    <mergeCell ref="CO48:CO50"/>
    <mergeCell ref="CP48:CP50"/>
    <mergeCell ref="CO39:CO41"/>
    <mergeCell ref="CP39:CP41"/>
    <mergeCell ref="CS39:CS41"/>
    <mergeCell ref="CT39:CT41"/>
    <mergeCell ref="CY39:CY41"/>
    <mergeCell ref="CZ39:CZ41"/>
    <mergeCell ref="CO36:CO38"/>
    <mergeCell ref="CP36:CP38"/>
    <mergeCell ref="CS36:CS38"/>
    <mergeCell ref="CU36:CU38"/>
    <mergeCell ref="CV36:CV38"/>
    <mergeCell ref="CU39:CU41"/>
    <mergeCell ref="CV39:CV41"/>
    <mergeCell ref="CY42:CY44"/>
    <mergeCell ref="CZ42:CZ44"/>
    <mergeCell ref="CM21:CM23"/>
    <mergeCell ref="CN21:CN23"/>
    <mergeCell ref="CM24:CM26"/>
    <mergeCell ref="CN24:CN26"/>
    <mergeCell ref="CM27:CM29"/>
    <mergeCell ref="CN27:CN29"/>
    <mergeCell ref="CM33:CM35"/>
    <mergeCell ref="CN33:CN35"/>
    <mergeCell ref="CN60:CN62"/>
    <mergeCell ref="CT60:CT62"/>
    <mergeCell ref="CT54:CT56"/>
    <mergeCell ref="CT48:CT50"/>
    <mergeCell ref="CT42:CT44"/>
    <mergeCell ref="CT36:CT38"/>
    <mergeCell ref="CM60:CM62"/>
    <mergeCell ref="CM45:CM47"/>
    <mergeCell ref="CN45:CN47"/>
    <mergeCell ref="CM54:CM56"/>
    <mergeCell ref="CN54:CN56"/>
    <mergeCell ref="CM57:CM59"/>
    <mergeCell ref="CN57:CN59"/>
    <mergeCell ref="CO24:CO26"/>
    <mergeCell ref="CP24:CP26"/>
    <mergeCell ref="CS24:CS26"/>
    <mergeCell ref="CT24:CT26"/>
    <mergeCell ref="CN30:CN32"/>
    <mergeCell ref="CO30:CO32"/>
    <mergeCell ref="CP30:CP32"/>
    <mergeCell ref="CS30:CS32"/>
    <mergeCell ref="CT30:CT32"/>
    <mergeCell ref="CP54:CP56"/>
    <mergeCell ref="CS54:CS56"/>
    <mergeCell ref="CU54:CU56"/>
    <mergeCell ref="CM36:CM38"/>
    <mergeCell ref="CN36:CN38"/>
    <mergeCell ref="CW129:CW131"/>
    <mergeCell ref="CY120:CY122"/>
    <mergeCell ref="CZ120:CZ122"/>
    <mergeCell ref="DA120:DA122"/>
    <mergeCell ref="DB120:DB122"/>
    <mergeCell ref="CY123:CY125"/>
    <mergeCell ref="CZ123:CZ125"/>
    <mergeCell ref="CO120:CO122"/>
    <mergeCell ref="CP120:CP122"/>
    <mergeCell ref="CS120:CS122"/>
    <mergeCell ref="CT120:CT122"/>
    <mergeCell ref="CU120:CU122"/>
    <mergeCell ref="CO123:CO125"/>
    <mergeCell ref="CP123:CP125"/>
    <mergeCell ref="CS123:CS125"/>
    <mergeCell ref="DA129:DA131"/>
    <mergeCell ref="CN72:CN74"/>
    <mergeCell ref="CM81:CM83"/>
    <mergeCell ref="CN81:CN83"/>
    <mergeCell ref="CM84:CM86"/>
    <mergeCell ref="CY69:CY71"/>
    <mergeCell ref="CZ69:CZ71"/>
    <mergeCell ref="CN102:CN104"/>
    <mergeCell ref="CO102:CO104"/>
    <mergeCell ref="CQ66:CQ68"/>
    <mergeCell ref="CR66:CR68"/>
    <mergeCell ref="CO57:CO59"/>
    <mergeCell ref="CN123:CN125"/>
    <mergeCell ref="CM126:CM128"/>
    <mergeCell ref="DE135:DE137"/>
    <mergeCell ref="CN87:CN89"/>
    <mergeCell ref="CZ132:CZ134"/>
    <mergeCell ref="DA132:DA134"/>
    <mergeCell ref="DB132:DB134"/>
    <mergeCell ref="CN111:CN113"/>
    <mergeCell ref="CO141:CO143"/>
    <mergeCell ref="CP141:CP143"/>
    <mergeCell ref="CS141:CS143"/>
    <mergeCell ref="CT141:CT143"/>
    <mergeCell ref="CY141:CY143"/>
    <mergeCell ref="CZ141:CZ143"/>
    <mergeCell ref="DA141:DA143"/>
    <mergeCell ref="DB141:DB143"/>
    <mergeCell ref="DA150:DA152"/>
    <mergeCell ref="DB150:DB152"/>
    <mergeCell ref="DE108:DE110"/>
    <mergeCell ref="CN129:CN131"/>
    <mergeCell ref="CR150:CR152"/>
    <mergeCell ref="CY135:CY137"/>
    <mergeCell ref="DA135:DA137"/>
    <mergeCell ref="DB135:DB137"/>
    <mergeCell ref="CR114:CR116"/>
    <mergeCell ref="CN117:CN119"/>
    <mergeCell ref="CN126:CN128"/>
    <mergeCell ref="CN120:CN122"/>
    <mergeCell ref="CO150:CO152"/>
    <mergeCell ref="CP150:CP152"/>
    <mergeCell ref="CS150:CS152"/>
    <mergeCell ref="CT150:CT152"/>
    <mergeCell ref="CU150:CU152"/>
    <mergeCell ref="CV150:CV152"/>
    <mergeCell ref="CF81:CF83"/>
    <mergeCell ref="CG81:CG83"/>
    <mergeCell ref="CI81:CI83"/>
    <mergeCell ref="CJ81:CJ83"/>
    <mergeCell ref="CL138:CL140"/>
    <mergeCell ref="CI96:CI98"/>
    <mergeCell ref="CJ96:CJ98"/>
    <mergeCell ref="CF87:CF89"/>
    <mergeCell ref="CG87:CG89"/>
    <mergeCell ref="CI87:CI89"/>
    <mergeCell ref="CJ87:CJ89"/>
    <mergeCell ref="CL99:CL101"/>
    <mergeCell ref="CL102:CL104"/>
    <mergeCell ref="CL105:CL107"/>
    <mergeCell ref="CN69:CN71"/>
    <mergeCell ref="CM72:CM74"/>
    <mergeCell ref="CT147:CT149"/>
    <mergeCell ref="CT69:CT71"/>
    <mergeCell ref="CM129:CM131"/>
    <mergeCell ref="CM75:CM77"/>
    <mergeCell ref="CN75:CN77"/>
    <mergeCell ref="CM78:CM80"/>
    <mergeCell ref="CN78:CN80"/>
    <mergeCell ref="CM117:CM119"/>
    <mergeCell ref="CM120:CM122"/>
    <mergeCell ref="CQ126:CQ128"/>
    <mergeCell ref="CR126:CR128"/>
    <mergeCell ref="CQ129:CQ131"/>
    <mergeCell ref="CR129:CR131"/>
    <mergeCell ref="CO126:CO128"/>
    <mergeCell ref="CP126:CP128"/>
    <mergeCell ref="CS126:CS128"/>
    <mergeCell ref="CP153:CP155"/>
    <mergeCell ref="DA126:DA128"/>
    <mergeCell ref="DB126:DB128"/>
    <mergeCell ref="CO129:CO131"/>
    <mergeCell ref="CP129:CP131"/>
    <mergeCell ref="CS129:CS131"/>
    <mergeCell ref="CT129:CT131"/>
    <mergeCell ref="CY129:CY131"/>
    <mergeCell ref="CZ129:CZ131"/>
    <mergeCell ref="CV126:CV128"/>
    <mergeCell ref="CU129:CU131"/>
    <mergeCell ref="CV129:CV131"/>
    <mergeCell ref="CY126:CY128"/>
    <mergeCell ref="CZ126:CZ128"/>
    <mergeCell ref="CW126:CW128"/>
    <mergeCell ref="CH81:CH83"/>
    <mergeCell ref="CH84:CH86"/>
    <mergeCell ref="CY147:CY149"/>
    <mergeCell ref="CZ147:CZ149"/>
    <mergeCell ref="DA147:DA149"/>
    <mergeCell ref="DB147:DB149"/>
    <mergeCell ref="CQ150:CQ152"/>
    <mergeCell ref="CS153:CS155"/>
    <mergeCell ref="CU153:CU155"/>
    <mergeCell ref="CV153:CV155"/>
    <mergeCell ref="CU138:CU140"/>
    <mergeCell ref="CV138:CV140"/>
    <mergeCell ref="CU141:CU143"/>
    <mergeCell ref="CV141:CV143"/>
    <mergeCell ref="CQ153:CQ155"/>
    <mergeCell ref="CR153:CR155"/>
    <mergeCell ref="CN144:CN146"/>
    <mergeCell ref="CN150:CN152"/>
    <mergeCell ref="CM153:CM155"/>
    <mergeCell ref="CN153:CN155"/>
    <mergeCell ref="CM123:CM125"/>
    <mergeCell ref="DF156:DF158"/>
    <mergeCell ref="DF138:DF140"/>
    <mergeCell ref="BA135:BA137"/>
    <mergeCell ref="BA129:BA131"/>
    <mergeCell ref="BH90:BH92"/>
    <mergeCell ref="BI90:BI92"/>
    <mergeCell ref="DE126:DE128"/>
    <mergeCell ref="DF126:DF128"/>
    <mergeCell ref="DE129:DE131"/>
    <mergeCell ref="DF129:DF131"/>
    <mergeCell ref="DE132:DE134"/>
    <mergeCell ref="DF132:DF134"/>
    <mergeCell ref="DE117:DE119"/>
    <mergeCell ref="DF117:DF119"/>
    <mergeCell ref="DE120:DE122"/>
    <mergeCell ref="DF120:DF122"/>
    <mergeCell ref="DE123:DE125"/>
    <mergeCell ref="DF123:DF125"/>
    <mergeCell ref="DE153:DE155"/>
    <mergeCell ref="DF153:DF155"/>
    <mergeCell ref="DF102:DF104"/>
    <mergeCell ref="DF114:DF116"/>
    <mergeCell ref="DE99:DE101"/>
    <mergeCell ref="DF99:DF101"/>
    <mergeCell ref="DE102:DE104"/>
    <mergeCell ref="CP102:CP104"/>
    <mergeCell ref="CS102:CS104"/>
    <mergeCell ref="CO153:CO155"/>
    <mergeCell ref="CM144:CM146"/>
    <mergeCell ref="AZ60:AZ62"/>
    <mergeCell ref="AZ69:AZ71"/>
    <mergeCell ref="BG66:BG68"/>
    <mergeCell ref="BG84:BG86"/>
    <mergeCell ref="BC81:BC83"/>
    <mergeCell ref="BB84:BB86"/>
    <mergeCell ref="BC84:BC86"/>
    <mergeCell ref="BA75:BA77"/>
    <mergeCell ref="BF75:BF77"/>
    <mergeCell ref="BG96:BG98"/>
    <mergeCell ref="BB93:BB95"/>
    <mergeCell ref="BC93:BC95"/>
    <mergeCell ref="CH114:CH116"/>
    <mergeCell ref="CH117:CH119"/>
    <mergeCell ref="CH120:CH122"/>
    <mergeCell ref="CF117:CF119"/>
    <mergeCell ref="CK111:CK113"/>
    <mergeCell ref="CK114:CK116"/>
    <mergeCell ref="CK117:CK119"/>
    <mergeCell ref="CK120:CK122"/>
    <mergeCell ref="CJ114:CJ116"/>
    <mergeCell ref="CK108:CK110"/>
    <mergeCell ref="CK105:CK107"/>
    <mergeCell ref="CM87:CM89"/>
    <mergeCell ref="CL117:CL119"/>
    <mergeCell ref="CJ63:CJ65"/>
    <mergeCell ref="CL111:CL113"/>
    <mergeCell ref="CL114:CL116"/>
    <mergeCell ref="AZ81:AZ83"/>
    <mergeCell ref="BI114:BI116"/>
    <mergeCell ref="BH117:BH119"/>
    <mergeCell ref="AH90:AH92"/>
    <mergeCell ref="AI105:AI107"/>
    <mergeCell ref="AZ147:AZ149"/>
    <mergeCell ref="AZ135:AZ137"/>
    <mergeCell ref="AZ123:AZ125"/>
    <mergeCell ref="AZ111:AZ113"/>
    <mergeCell ref="AZ99:AZ101"/>
    <mergeCell ref="AZ141:AZ143"/>
    <mergeCell ref="AZ129:AZ131"/>
    <mergeCell ref="BA141:BA143"/>
    <mergeCell ref="AZ144:AZ146"/>
    <mergeCell ref="BF81:BF83"/>
    <mergeCell ref="AX87:AX89"/>
    <mergeCell ref="AY87:AY89"/>
    <mergeCell ref="AX90:AX92"/>
    <mergeCell ref="AY90:AY92"/>
    <mergeCell ref="AX93:AX95"/>
    <mergeCell ref="AY93:AY95"/>
    <mergeCell ref="AX111:AX113"/>
    <mergeCell ref="AY111:AY113"/>
    <mergeCell ref="AS147:AS149"/>
    <mergeCell ref="AV126:AV128"/>
    <mergeCell ref="AW126:AW128"/>
    <mergeCell ref="AP129:AP131"/>
    <mergeCell ref="AX108:AX110"/>
    <mergeCell ref="AY81:AY83"/>
    <mergeCell ref="BC144:BC146"/>
    <mergeCell ref="BB99:BB101"/>
    <mergeCell ref="BC99:BC101"/>
    <mergeCell ref="BB102:BB104"/>
    <mergeCell ref="BC102:BC104"/>
    <mergeCell ref="AY120:AY122"/>
    <mergeCell ref="AG66:AG68"/>
    <mergeCell ref="AG69:AG71"/>
    <mergeCell ref="AG72:AG74"/>
    <mergeCell ref="AG75:AG77"/>
    <mergeCell ref="AG78:AG80"/>
    <mergeCell ref="AG81:AG83"/>
    <mergeCell ref="AG84:AG86"/>
    <mergeCell ref="AG87:AG89"/>
    <mergeCell ref="AG90:AG92"/>
    <mergeCell ref="AG93:AG95"/>
    <mergeCell ref="AG96:AG98"/>
    <mergeCell ref="AG99:AG101"/>
    <mergeCell ref="AG102:AG104"/>
    <mergeCell ref="AY96:AY98"/>
    <mergeCell ref="AR99:AR101"/>
    <mergeCell ref="AS99:AS101"/>
    <mergeCell ref="AT102:AT104"/>
    <mergeCell ref="AU102:AU104"/>
    <mergeCell ref="AT93:AT95"/>
    <mergeCell ref="AU93:AU95"/>
    <mergeCell ref="AT96:AT98"/>
    <mergeCell ref="AU96:AU98"/>
    <mergeCell ref="AT99:AT101"/>
    <mergeCell ref="AU99:AU101"/>
    <mergeCell ref="AP93:AP95"/>
    <mergeCell ref="AQ93:AQ95"/>
    <mergeCell ref="AV93:AV95"/>
    <mergeCell ref="AW93:AW95"/>
    <mergeCell ref="AP96:AP98"/>
    <mergeCell ref="AQ96:AQ98"/>
    <mergeCell ref="AX96:AX98"/>
    <mergeCell ref="AX81:AX83"/>
    <mergeCell ref="N93:N95"/>
    <mergeCell ref="M90:M92"/>
    <mergeCell ref="BG75:BG77"/>
    <mergeCell ref="Q63:Q65"/>
    <mergeCell ref="W78:W80"/>
    <mergeCell ref="W81:W83"/>
    <mergeCell ref="AY84:AY86"/>
    <mergeCell ref="W63:W65"/>
    <mergeCell ref="W66:W68"/>
    <mergeCell ref="W69:W71"/>
    <mergeCell ref="AZ78:AZ80"/>
    <mergeCell ref="W84:W86"/>
    <mergeCell ref="BA63:BA65"/>
    <mergeCell ref="BF63:BF65"/>
    <mergeCell ref="BA78:BA80"/>
    <mergeCell ref="BF78:BF80"/>
    <mergeCell ref="BG78:BG80"/>
    <mergeCell ref="BB75:BB77"/>
    <mergeCell ref="BC75:BC77"/>
    <mergeCell ref="BA69:BA71"/>
    <mergeCell ref="BF69:BF71"/>
    <mergeCell ref="BA81:BA83"/>
    <mergeCell ref="AZ63:AZ65"/>
    <mergeCell ref="BG81:BG83"/>
    <mergeCell ref="BG63:BG65"/>
    <mergeCell ref="BG93:BG95"/>
    <mergeCell ref="BG69:BG71"/>
    <mergeCell ref="BG72:BG74"/>
    <mergeCell ref="BA84:BA86"/>
    <mergeCell ref="BB78:BB80"/>
    <mergeCell ref="BC78:BC80"/>
    <mergeCell ref="M93:M95"/>
    <mergeCell ref="F60:F62"/>
    <mergeCell ref="F63:F65"/>
    <mergeCell ref="F66:F68"/>
    <mergeCell ref="M81:M83"/>
    <mergeCell ref="M84:M86"/>
    <mergeCell ref="G138:G140"/>
    <mergeCell ref="F87:F89"/>
    <mergeCell ref="J90:J92"/>
    <mergeCell ref="J93:J95"/>
    <mergeCell ref="J96:J98"/>
    <mergeCell ref="J99:J101"/>
    <mergeCell ref="J102:J104"/>
    <mergeCell ref="J105:J107"/>
    <mergeCell ref="J108:J110"/>
    <mergeCell ref="J111:J113"/>
    <mergeCell ref="F105:F107"/>
    <mergeCell ref="F108:F110"/>
    <mergeCell ref="I84:I86"/>
    <mergeCell ref="I87:I89"/>
    <mergeCell ref="I90:I92"/>
    <mergeCell ref="I138:I140"/>
    <mergeCell ref="G114:G116"/>
    <mergeCell ref="M123:M125"/>
    <mergeCell ref="M126:M128"/>
    <mergeCell ref="M117:M119"/>
    <mergeCell ref="M120:M122"/>
    <mergeCell ref="K102:K104"/>
    <mergeCell ref="K105:K107"/>
    <mergeCell ref="K63:K65"/>
    <mergeCell ref="K66:K68"/>
    <mergeCell ref="K69:K71"/>
    <mergeCell ref="G129:G131"/>
    <mergeCell ref="E78:E80"/>
    <mergeCell ref="E156:E158"/>
    <mergeCell ref="G156:G158"/>
    <mergeCell ref="E141:E143"/>
    <mergeCell ref="E105:E107"/>
    <mergeCell ref="G105:G107"/>
    <mergeCell ref="I129:I131"/>
    <mergeCell ref="I132:I134"/>
    <mergeCell ref="I102:I104"/>
    <mergeCell ref="G102:G104"/>
    <mergeCell ref="F156:F158"/>
    <mergeCell ref="F141:F143"/>
    <mergeCell ref="F144:F146"/>
    <mergeCell ref="F147:F149"/>
    <mergeCell ref="F150:F152"/>
    <mergeCell ref="F153:F155"/>
    <mergeCell ref="F123:F125"/>
    <mergeCell ref="E144:E146"/>
    <mergeCell ref="G144:G146"/>
    <mergeCell ref="E147:E149"/>
    <mergeCell ref="G147:G149"/>
    <mergeCell ref="F129:F131"/>
    <mergeCell ref="F132:F134"/>
    <mergeCell ref="F135:F137"/>
    <mergeCell ref="F138:F140"/>
    <mergeCell ref="E132:E134"/>
    <mergeCell ref="G132:G134"/>
    <mergeCell ref="E135:E137"/>
    <mergeCell ref="G108:G110"/>
    <mergeCell ref="E111:E113"/>
    <mergeCell ref="G111:G113"/>
    <mergeCell ref="E114:E116"/>
    <mergeCell ref="E150:E152"/>
    <mergeCell ref="G150:G152"/>
    <mergeCell ref="L135:L137"/>
    <mergeCell ref="F117:F119"/>
    <mergeCell ref="I117:I119"/>
    <mergeCell ref="I123:I125"/>
    <mergeCell ref="I126:I128"/>
    <mergeCell ref="L141:L143"/>
    <mergeCell ref="L144:L146"/>
    <mergeCell ref="L147:L149"/>
    <mergeCell ref="L150:L152"/>
    <mergeCell ref="L153:L155"/>
    <mergeCell ref="J117:J119"/>
    <mergeCell ref="L132:L134"/>
    <mergeCell ref="K120:K122"/>
    <mergeCell ref="K123:K125"/>
    <mergeCell ref="K126:K128"/>
    <mergeCell ref="K129:K131"/>
    <mergeCell ref="E117:E119"/>
    <mergeCell ref="K132:K134"/>
    <mergeCell ref="E153:E155"/>
    <mergeCell ref="I135:I137"/>
    <mergeCell ref="E138:E140"/>
    <mergeCell ref="I141:I143"/>
    <mergeCell ref="I144:I146"/>
    <mergeCell ref="I147:I149"/>
    <mergeCell ref="I150:I152"/>
    <mergeCell ref="K135:K137"/>
    <mergeCell ref="K138:K140"/>
    <mergeCell ref="K141:K143"/>
    <mergeCell ref="K144:K146"/>
    <mergeCell ref="K147:K149"/>
    <mergeCell ref="P150:P152"/>
    <mergeCell ref="O135:O137"/>
    <mergeCell ref="O138:O140"/>
    <mergeCell ref="P156:P158"/>
    <mergeCell ref="P129:P131"/>
    <mergeCell ref="O123:O125"/>
    <mergeCell ref="P123:P125"/>
    <mergeCell ref="L156:L158"/>
    <mergeCell ref="G117:G119"/>
    <mergeCell ref="N96:N98"/>
    <mergeCell ref="N99:N101"/>
    <mergeCell ref="N102:N104"/>
    <mergeCell ref="N105:N107"/>
    <mergeCell ref="N108:N110"/>
    <mergeCell ref="N111:N113"/>
    <mergeCell ref="N114:N116"/>
    <mergeCell ref="N117:N119"/>
    <mergeCell ref="N120:N122"/>
    <mergeCell ref="N123:N125"/>
    <mergeCell ref="N126:N128"/>
    <mergeCell ref="N129:N131"/>
    <mergeCell ref="N132:N134"/>
    <mergeCell ref="N135:N137"/>
    <mergeCell ref="N138:N140"/>
    <mergeCell ref="L102:L104"/>
    <mergeCell ref="L129:L131"/>
    <mergeCell ref="M96:M98"/>
    <mergeCell ref="M99:M101"/>
    <mergeCell ref="M135:M137"/>
    <mergeCell ref="M138:M140"/>
    <mergeCell ref="M141:M143"/>
    <mergeCell ref="G135:G137"/>
    <mergeCell ref="G42:G44"/>
    <mergeCell ref="I108:I110"/>
    <mergeCell ref="E102:E104"/>
    <mergeCell ref="E48:E50"/>
    <mergeCell ref="G48:G50"/>
    <mergeCell ref="N141:N143"/>
    <mergeCell ref="N144:N146"/>
    <mergeCell ref="N147:N149"/>
    <mergeCell ref="N150:N152"/>
    <mergeCell ref="N153:N155"/>
    <mergeCell ref="N156:N158"/>
    <mergeCell ref="O144:O146"/>
    <mergeCell ref="O147:O149"/>
    <mergeCell ref="O150:O152"/>
    <mergeCell ref="O141:O143"/>
    <mergeCell ref="O126:O128"/>
    <mergeCell ref="O129:O131"/>
    <mergeCell ref="O132:O134"/>
    <mergeCell ref="G141:G143"/>
    <mergeCell ref="O156:O158"/>
    <mergeCell ref="L123:L125"/>
    <mergeCell ref="L126:L128"/>
    <mergeCell ref="M129:M131"/>
    <mergeCell ref="M132:M134"/>
    <mergeCell ref="G153:G155"/>
    <mergeCell ref="E120:E122"/>
    <mergeCell ref="G120:G122"/>
    <mergeCell ref="E123:E125"/>
    <mergeCell ref="G123:G125"/>
    <mergeCell ref="E126:E128"/>
    <mergeCell ref="G126:G128"/>
    <mergeCell ref="E129:E131"/>
    <mergeCell ref="G60:G62"/>
    <mergeCell ref="G45:G47"/>
    <mergeCell ref="K90:K92"/>
    <mergeCell ref="K93:K95"/>
    <mergeCell ref="I27:I29"/>
    <mergeCell ref="M144:M146"/>
    <mergeCell ref="M147:M149"/>
    <mergeCell ref="M150:M152"/>
    <mergeCell ref="M153:M155"/>
    <mergeCell ref="P153:P155"/>
    <mergeCell ref="P114:P116"/>
    <mergeCell ref="P144:P146"/>
    <mergeCell ref="M156:M158"/>
    <mergeCell ref="O153:O155"/>
    <mergeCell ref="E15:E17"/>
    <mergeCell ref="E18:E20"/>
    <mergeCell ref="E21:E23"/>
    <mergeCell ref="E24:E26"/>
    <mergeCell ref="F120:F122"/>
    <mergeCell ref="E90:E92"/>
    <mergeCell ref="G90:G92"/>
    <mergeCell ref="E93:E95"/>
    <mergeCell ref="G93:G95"/>
    <mergeCell ref="F78:F80"/>
    <mergeCell ref="I51:I53"/>
    <mergeCell ref="I54:I56"/>
    <mergeCell ref="I57:I59"/>
    <mergeCell ref="I72:I74"/>
    <mergeCell ref="I75:I77"/>
    <mergeCell ref="I78:I80"/>
    <mergeCell ref="I81:I83"/>
    <mergeCell ref="F42:F44"/>
    <mergeCell ref="M69:M71"/>
    <mergeCell ref="I66:I68"/>
    <mergeCell ref="M45:M47"/>
    <mergeCell ref="M48:M50"/>
    <mergeCell ref="M51:M53"/>
    <mergeCell ref="F93:F95"/>
    <mergeCell ref="F9:F11"/>
    <mergeCell ref="F12:F14"/>
    <mergeCell ref="F15:F17"/>
    <mergeCell ref="F18:F20"/>
    <mergeCell ref="F21:F23"/>
    <mergeCell ref="I18:I20"/>
    <mergeCell ref="I21:I23"/>
    <mergeCell ref="I42:I44"/>
    <mergeCell ref="I45:I47"/>
    <mergeCell ref="I48:I50"/>
    <mergeCell ref="G15:G17"/>
    <mergeCell ref="G12:G14"/>
    <mergeCell ref="H93:H95"/>
    <mergeCell ref="K75:K77"/>
    <mergeCell ref="K78:K80"/>
    <mergeCell ref="K81:K83"/>
    <mergeCell ref="K84:K86"/>
    <mergeCell ref="F57:F59"/>
    <mergeCell ref="G78:G80"/>
    <mergeCell ref="F75:F77"/>
    <mergeCell ref="I60:I62"/>
    <mergeCell ref="I93:I95"/>
    <mergeCell ref="F24:F26"/>
    <mergeCell ref="F27:F29"/>
    <mergeCell ref="F33:F35"/>
    <mergeCell ref="F36:F38"/>
    <mergeCell ref="K7:K8"/>
    <mergeCell ref="K33:K35"/>
    <mergeCell ref="K36:K38"/>
    <mergeCell ref="K39:K41"/>
    <mergeCell ref="K42:K44"/>
    <mergeCell ref="K45:K47"/>
    <mergeCell ref="K48:K50"/>
    <mergeCell ref="K51:K53"/>
    <mergeCell ref="K54:K56"/>
    <mergeCell ref="K60:K62"/>
    <mergeCell ref="M39:M41"/>
    <mergeCell ref="M42:M44"/>
    <mergeCell ref="M36:M38"/>
    <mergeCell ref="J7:J8"/>
    <mergeCell ref="M15:M17"/>
    <mergeCell ref="K9:K11"/>
    <mergeCell ref="K12:K14"/>
    <mergeCell ref="K15:K17"/>
    <mergeCell ref="K18:K20"/>
    <mergeCell ref="L7:L8"/>
    <mergeCell ref="M12:M14"/>
    <mergeCell ref="O87:O89"/>
    <mergeCell ref="N84:N86"/>
    <mergeCell ref="P39:P41"/>
    <mergeCell ref="P42:P44"/>
    <mergeCell ref="P45:P47"/>
    <mergeCell ref="P48:P50"/>
    <mergeCell ref="P51:P53"/>
    <mergeCell ref="P54:P56"/>
    <mergeCell ref="W57:W59"/>
    <mergeCell ref="W60:W62"/>
    <mergeCell ref="S60:S62"/>
    <mergeCell ref="Q33:Q35"/>
    <mergeCell ref="Q36:Q38"/>
    <mergeCell ref="Q39:Q41"/>
    <mergeCell ref="O63:O65"/>
    <mergeCell ref="P69:P71"/>
    <mergeCell ref="P72:P74"/>
    <mergeCell ref="O69:O71"/>
    <mergeCell ref="N48:N50"/>
    <mergeCell ref="P60:P62"/>
    <mergeCell ref="T48:T50"/>
    <mergeCell ref="T51:T53"/>
    <mergeCell ref="T54:T56"/>
    <mergeCell ref="N72:N74"/>
    <mergeCell ref="N63:N65"/>
    <mergeCell ref="S75:S77"/>
    <mergeCell ref="S78:S80"/>
    <mergeCell ref="S81:S83"/>
    <mergeCell ref="S84:S86"/>
    <mergeCell ref="T42:T44"/>
    <mergeCell ref="W48:W50"/>
    <mergeCell ref="Q60:Q62"/>
    <mergeCell ref="W18:W20"/>
    <mergeCell ref="W21:W23"/>
    <mergeCell ref="W24:W26"/>
    <mergeCell ref="U66:U68"/>
    <mergeCell ref="U69:U71"/>
    <mergeCell ref="U72:U74"/>
    <mergeCell ref="O27:O29"/>
    <mergeCell ref="O30:O32"/>
    <mergeCell ref="P27:P29"/>
    <mergeCell ref="N60:N62"/>
    <mergeCell ref="O24:O26"/>
    <mergeCell ref="O33:O35"/>
    <mergeCell ref="Q42:Q44"/>
    <mergeCell ref="Q45:Q47"/>
    <mergeCell ref="Q48:Q50"/>
    <mergeCell ref="Q51:Q53"/>
    <mergeCell ref="Q54:Q56"/>
    <mergeCell ref="R42:R44"/>
    <mergeCell ref="R45:R47"/>
    <mergeCell ref="P66:P68"/>
    <mergeCell ref="T63:T65"/>
    <mergeCell ref="O72:O74"/>
    <mergeCell ref="Q57:Q59"/>
    <mergeCell ref="R63:R65"/>
    <mergeCell ref="R66:R68"/>
    <mergeCell ref="R69:R71"/>
    <mergeCell ref="R72:R74"/>
    <mergeCell ref="C5:F5"/>
    <mergeCell ref="I7:I8"/>
    <mergeCell ref="L9:L11"/>
    <mergeCell ref="L12:L14"/>
    <mergeCell ref="L15:L17"/>
    <mergeCell ref="I9:I11"/>
    <mergeCell ref="I12:I14"/>
    <mergeCell ref="L105:L107"/>
    <mergeCell ref="L108:L110"/>
    <mergeCell ref="L18:L20"/>
    <mergeCell ref="L21:L23"/>
    <mergeCell ref="L24:L26"/>
    <mergeCell ref="L27:L29"/>
    <mergeCell ref="L33:L35"/>
    <mergeCell ref="L36:L38"/>
    <mergeCell ref="L39:L41"/>
    <mergeCell ref="L87:L89"/>
    <mergeCell ref="L90:L92"/>
    <mergeCell ref="F7:F8"/>
    <mergeCell ref="G7:G8"/>
    <mergeCell ref="F96:F98"/>
    <mergeCell ref="F99:F101"/>
    <mergeCell ref="F102:F104"/>
    <mergeCell ref="L60:L62"/>
    <mergeCell ref="L63:L65"/>
    <mergeCell ref="L66:L68"/>
    <mergeCell ref="L69:L71"/>
    <mergeCell ref="L72:L74"/>
    <mergeCell ref="L75:L77"/>
    <mergeCell ref="G9:G11"/>
    <mergeCell ref="E7:E8"/>
    <mergeCell ref="H75:H77"/>
    <mergeCell ref="T153:T155"/>
    <mergeCell ref="U156:U158"/>
    <mergeCell ref="U117:U119"/>
    <mergeCell ref="U120:U122"/>
    <mergeCell ref="U123:U125"/>
    <mergeCell ref="U150:U152"/>
    <mergeCell ref="U153:U155"/>
    <mergeCell ref="L42:L44"/>
    <mergeCell ref="L45:L47"/>
    <mergeCell ref="L48:L50"/>
    <mergeCell ref="L51:L53"/>
    <mergeCell ref="L54:L56"/>
    <mergeCell ref="L57:L59"/>
    <mergeCell ref="U45:U47"/>
    <mergeCell ref="U48:U50"/>
    <mergeCell ref="U51:U53"/>
    <mergeCell ref="U54:U56"/>
    <mergeCell ref="U57:U59"/>
    <mergeCell ref="U60:U62"/>
    <mergeCell ref="U63:U65"/>
    <mergeCell ref="O48:O50"/>
    <mergeCell ref="O51:O53"/>
    <mergeCell ref="U42:U44"/>
    <mergeCell ref="L96:L98"/>
    <mergeCell ref="L99:L101"/>
    <mergeCell ref="T156:T158"/>
    <mergeCell ref="U135:U137"/>
    <mergeCell ref="U138:U140"/>
    <mergeCell ref="P90:P92"/>
    <mergeCell ref="T81:T83"/>
    <mergeCell ref="T45:T47"/>
    <mergeCell ref="S150:S152"/>
    <mergeCell ref="Q126:Q128"/>
    <mergeCell ref="Q90:Q92"/>
    <mergeCell ref="Q93:Q95"/>
    <mergeCell ref="P75:P77"/>
    <mergeCell ref="N87:N89"/>
    <mergeCell ref="N90:N92"/>
    <mergeCell ref="N51:N53"/>
    <mergeCell ref="Q66:Q68"/>
    <mergeCell ref="Q69:Q71"/>
    <mergeCell ref="Q72:Q74"/>
    <mergeCell ref="Q75:Q77"/>
    <mergeCell ref="U141:U143"/>
    <mergeCell ref="U144:U146"/>
    <mergeCell ref="U147:U149"/>
    <mergeCell ref="T111:T113"/>
    <mergeCell ref="T114:T116"/>
    <mergeCell ref="T117:T119"/>
    <mergeCell ref="T120:T122"/>
    <mergeCell ref="T123:T125"/>
    <mergeCell ref="T126:T128"/>
    <mergeCell ref="T129:T131"/>
    <mergeCell ref="T132:T134"/>
    <mergeCell ref="T135:T137"/>
    <mergeCell ref="T138:T140"/>
    <mergeCell ref="T141:T143"/>
    <mergeCell ref="T144:T146"/>
    <mergeCell ref="T147:T149"/>
    <mergeCell ref="T99:T101"/>
    <mergeCell ref="T102:T104"/>
    <mergeCell ref="T105:T107"/>
    <mergeCell ref="U105:U107"/>
    <mergeCell ref="S72:S74"/>
    <mergeCell ref="P105:P107"/>
    <mergeCell ref="W54:W56"/>
    <mergeCell ref="T75:T77"/>
    <mergeCell ref="T78:T80"/>
    <mergeCell ref="P96:P98"/>
    <mergeCell ref="P147:P149"/>
    <mergeCell ref="P126:P128"/>
    <mergeCell ref="U75:U77"/>
    <mergeCell ref="U78:U80"/>
    <mergeCell ref="P93:P95"/>
    <mergeCell ref="T72:T74"/>
    <mergeCell ref="S138:S140"/>
    <mergeCell ref="S141:S143"/>
    <mergeCell ref="S144:S146"/>
    <mergeCell ref="S147:S149"/>
    <mergeCell ref="T108:T110"/>
    <mergeCell ref="P141:P143"/>
    <mergeCell ref="U126:U128"/>
    <mergeCell ref="P87:P89"/>
    <mergeCell ref="P138:P140"/>
    <mergeCell ref="P111:P113"/>
    <mergeCell ref="V54:V56"/>
    <mergeCell ref="R132:R134"/>
    <mergeCell ref="R135:R137"/>
    <mergeCell ref="Q135:Q137"/>
    <mergeCell ref="P102:P104"/>
    <mergeCell ref="P120:P122"/>
    <mergeCell ref="P132:P134"/>
    <mergeCell ref="P135:P137"/>
    <mergeCell ref="V75:V77"/>
    <mergeCell ref="V78:V80"/>
    <mergeCell ref="V81:V83"/>
    <mergeCell ref="O117:O119"/>
    <mergeCell ref="V36:V38"/>
    <mergeCell ref="V39:V41"/>
    <mergeCell ref="V42:V44"/>
    <mergeCell ref="V45:V47"/>
    <mergeCell ref="O60:O62"/>
    <mergeCell ref="W153:W155"/>
    <mergeCell ref="W156:W158"/>
    <mergeCell ref="W93:W95"/>
    <mergeCell ref="W96:W98"/>
    <mergeCell ref="W99:W101"/>
    <mergeCell ref="W102:W104"/>
    <mergeCell ref="W105:W107"/>
    <mergeCell ref="W108:W110"/>
    <mergeCell ref="W111:W113"/>
    <mergeCell ref="W114:W116"/>
    <mergeCell ref="W87:W89"/>
    <mergeCell ref="W90:W92"/>
    <mergeCell ref="O57:O59"/>
    <mergeCell ref="O66:O68"/>
    <mergeCell ref="U132:U134"/>
    <mergeCell ref="U129:U131"/>
    <mergeCell ref="T150:T152"/>
    <mergeCell ref="T66:T68"/>
    <mergeCell ref="S63:S65"/>
    <mergeCell ref="S66:S68"/>
    <mergeCell ref="S69:S71"/>
    <mergeCell ref="V87:V89"/>
    <mergeCell ref="V90:V92"/>
    <mergeCell ref="V93:V95"/>
    <mergeCell ref="V96:V98"/>
    <mergeCell ref="V63:V65"/>
    <mergeCell ref="V99:V101"/>
    <mergeCell ref="AG111:AG113"/>
    <mergeCell ref="AG114:AG116"/>
    <mergeCell ref="AX84:AX86"/>
    <mergeCell ref="CL81:CL83"/>
    <mergeCell ref="CL84:CL86"/>
    <mergeCell ref="CI84:CI86"/>
    <mergeCell ref="CJ84:CJ86"/>
    <mergeCell ref="CF75:CF77"/>
    <mergeCell ref="CG75:CG77"/>
    <mergeCell ref="CI75:CI77"/>
    <mergeCell ref="CJ75:CJ77"/>
    <mergeCell ref="CF78:CF80"/>
    <mergeCell ref="CG78:CG80"/>
    <mergeCell ref="CI78:CI80"/>
    <mergeCell ref="CJ78:CJ80"/>
    <mergeCell ref="CF69:CF71"/>
    <mergeCell ref="AH87:AH89"/>
    <mergeCell ref="CL90:CL92"/>
    <mergeCell ref="CL93:CL95"/>
    <mergeCell ref="CL96:CL98"/>
    <mergeCell ref="CF111:CF113"/>
    <mergeCell ref="CG111:CG113"/>
    <mergeCell ref="CI111:CI113"/>
    <mergeCell ref="CJ111:CJ113"/>
    <mergeCell ref="CF114:CF116"/>
    <mergeCell ref="CG114:CG116"/>
    <mergeCell ref="CI114:CI116"/>
    <mergeCell ref="CJ108:CJ110"/>
    <mergeCell ref="CH105:CH107"/>
    <mergeCell ref="CH108:CH110"/>
    <mergeCell ref="CH111:CH113"/>
    <mergeCell ref="W120:W122"/>
    <mergeCell ref="W123:W125"/>
    <mergeCell ref="W126:W128"/>
    <mergeCell ref="W132:W134"/>
    <mergeCell ref="W135:W137"/>
    <mergeCell ref="V120:V122"/>
    <mergeCell ref="W138:W140"/>
    <mergeCell ref="AX114:AX116"/>
    <mergeCell ref="AY114:AY116"/>
    <mergeCell ref="AX144:AX146"/>
    <mergeCell ref="AY144:AY146"/>
    <mergeCell ref="AX147:AX149"/>
    <mergeCell ref="AY147:AY149"/>
    <mergeCell ref="AX150:AX152"/>
    <mergeCell ref="AY150:AY152"/>
    <mergeCell ref="W141:W143"/>
    <mergeCell ref="AD120:AD122"/>
    <mergeCell ref="AH132:AH134"/>
    <mergeCell ref="AI132:AI134"/>
    <mergeCell ref="AY117:AY119"/>
    <mergeCell ref="AX120:AX122"/>
    <mergeCell ref="AY135:AY137"/>
    <mergeCell ref="AU138:AU140"/>
    <mergeCell ref="AP123:AP125"/>
    <mergeCell ref="AP126:AP128"/>
    <mergeCell ref="AQ126:AQ128"/>
    <mergeCell ref="AT141:AT143"/>
    <mergeCell ref="AU141:AU143"/>
    <mergeCell ref="AT138:AT140"/>
    <mergeCell ref="AT135:AT137"/>
    <mergeCell ref="AU135:AU137"/>
    <mergeCell ref="AV141:AV143"/>
    <mergeCell ref="AX153:AX155"/>
    <mergeCell ref="AY153:AY155"/>
    <mergeCell ref="AP132:AP134"/>
    <mergeCell ref="AQ132:AQ134"/>
    <mergeCell ref="AV132:AV134"/>
    <mergeCell ref="AW135:AW137"/>
    <mergeCell ref="AP138:AP140"/>
    <mergeCell ref="AQ138:AQ140"/>
    <mergeCell ref="AV138:AV140"/>
    <mergeCell ref="AW138:AW140"/>
    <mergeCell ref="BA123:BA125"/>
    <mergeCell ref="BA111:BA113"/>
    <mergeCell ref="BA93:BA95"/>
    <mergeCell ref="AP135:AP137"/>
    <mergeCell ref="AQ135:AQ137"/>
    <mergeCell ref="V153:V155"/>
    <mergeCell ref="V156:V158"/>
    <mergeCell ref="W144:W146"/>
    <mergeCell ref="W147:W149"/>
    <mergeCell ref="W150:W152"/>
    <mergeCell ref="V123:V125"/>
    <mergeCell ref="V126:V128"/>
    <mergeCell ref="V129:V131"/>
    <mergeCell ref="V132:V134"/>
    <mergeCell ref="V135:V137"/>
    <mergeCell ref="V138:V140"/>
    <mergeCell ref="V141:V143"/>
    <mergeCell ref="V144:V146"/>
    <mergeCell ref="V147:V149"/>
    <mergeCell ref="V102:V104"/>
    <mergeCell ref="AX123:AX125"/>
    <mergeCell ref="W117:W119"/>
    <mergeCell ref="CM156:CM158"/>
    <mergeCell ref="CL150:CL152"/>
    <mergeCell ref="AX138:AX140"/>
    <mergeCell ref="AY138:AY140"/>
    <mergeCell ref="AX141:AX143"/>
    <mergeCell ref="AY141:AY143"/>
    <mergeCell ref="BH147:BH149"/>
    <mergeCell ref="BI147:BI149"/>
    <mergeCell ref="BH150:BH152"/>
    <mergeCell ref="BI150:BI152"/>
    <mergeCell ref="BH153:BH155"/>
    <mergeCell ref="BI153:BI155"/>
    <mergeCell ref="AP153:AP155"/>
    <mergeCell ref="CL153:CL155"/>
    <mergeCell ref="CM138:CM140"/>
    <mergeCell ref="CN138:CN140"/>
    <mergeCell ref="CM147:CM149"/>
    <mergeCell ref="CN147:CN149"/>
    <mergeCell ref="BA144:BA146"/>
    <mergeCell ref="AZ138:AZ140"/>
    <mergeCell ref="BA138:BA140"/>
    <mergeCell ref="CN156:CN158"/>
    <mergeCell ref="BH156:BH158"/>
    <mergeCell ref="BI156:BI158"/>
    <mergeCell ref="CF153:CF155"/>
    <mergeCell ref="CG153:CG155"/>
    <mergeCell ref="CI153:CI155"/>
    <mergeCell ref="CJ153:CJ155"/>
    <mergeCell ref="CF156:CF158"/>
    <mergeCell ref="CM141:CM143"/>
    <mergeCell ref="CN141:CN143"/>
    <mergeCell ref="CM150:CM152"/>
    <mergeCell ref="AZ156:AZ158"/>
    <mergeCell ref="BA156:BA158"/>
    <mergeCell ref="BF156:BF158"/>
    <mergeCell ref="V150:V152"/>
    <mergeCell ref="CG135:CG137"/>
    <mergeCell ref="V117:V119"/>
    <mergeCell ref="CM114:CM116"/>
    <mergeCell ref="CN114:CN116"/>
    <mergeCell ref="DF135:DF137"/>
    <mergeCell ref="DE138:DE140"/>
    <mergeCell ref="AH144:AH146"/>
    <mergeCell ref="AI144:AI146"/>
    <mergeCell ref="AP141:AP143"/>
    <mergeCell ref="AX117:AX119"/>
    <mergeCell ref="W129:W131"/>
    <mergeCell ref="AQ141:AQ143"/>
    <mergeCell ref="CL120:CL122"/>
    <mergeCell ref="CL123:CL125"/>
    <mergeCell ref="CL126:CL128"/>
    <mergeCell ref="CL129:CL131"/>
    <mergeCell ref="CL132:CL134"/>
    <mergeCell ref="CL135:CL137"/>
    <mergeCell ref="DE150:DE152"/>
    <mergeCell ref="DF150:DF152"/>
    <mergeCell ref="CG117:CG119"/>
    <mergeCell ref="CI117:CI119"/>
    <mergeCell ref="CJ117:CJ119"/>
    <mergeCell ref="CF120:CF122"/>
    <mergeCell ref="CG120:CG122"/>
    <mergeCell ref="CI120:CI122"/>
    <mergeCell ref="CJ120:CJ122"/>
    <mergeCell ref="AR147:AR149"/>
    <mergeCell ref="V111:V113"/>
    <mergeCell ref="V114:V116"/>
    <mergeCell ref="BH144:BH146"/>
    <mergeCell ref="BI144:BI146"/>
    <mergeCell ref="BI105:BI107"/>
    <mergeCell ref="BH108:BH110"/>
    <mergeCell ref="BI108:BI110"/>
    <mergeCell ref="CK135:CK137"/>
    <mergeCell ref="CK138:CK140"/>
    <mergeCell ref="CK141:CK143"/>
    <mergeCell ref="CK144:CK146"/>
    <mergeCell ref="CK147:CK149"/>
    <mergeCell ref="CE135:CE137"/>
    <mergeCell ref="CE138:CE140"/>
    <mergeCell ref="CE141:CE143"/>
    <mergeCell ref="CE144:CE146"/>
    <mergeCell ref="AY99:AY101"/>
    <mergeCell ref="AX102:AX104"/>
    <mergeCell ref="AY102:AY104"/>
    <mergeCell ref="AX105:AX107"/>
    <mergeCell ref="AX132:AX134"/>
    <mergeCell ref="AG105:AG107"/>
    <mergeCell ref="AY105:AY107"/>
    <mergeCell ref="AY132:AY134"/>
    <mergeCell ref="AX135:AX137"/>
    <mergeCell ref="AX99:AX101"/>
    <mergeCell ref="AY123:AY125"/>
    <mergeCell ref="AX126:AX128"/>
    <mergeCell ref="AY126:AY128"/>
    <mergeCell ref="AX129:AX131"/>
    <mergeCell ref="AY129:AY131"/>
    <mergeCell ref="CE147:CE149"/>
    <mergeCell ref="BI117:BI119"/>
    <mergeCell ref="BH84:BH86"/>
    <mergeCell ref="BI84:BI86"/>
    <mergeCell ref="BH87:BH89"/>
    <mergeCell ref="BH105:BH107"/>
    <mergeCell ref="CN84:CN86"/>
    <mergeCell ref="DF96:DF98"/>
    <mergeCell ref="DE93:DE95"/>
    <mergeCell ref="DE96:DE98"/>
    <mergeCell ref="CM111:CM113"/>
    <mergeCell ref="CO111:CO113"/>
    <mergeCell ref="CP111:CP113"/>
    <mergeCell ref="CM108:CM110"/>
    <mergeCell ref="CN108:CN110"/>
    <mergeCell ref="CO108:CO110"/>
    <mergeCell ref="CP108:CP110"/>
    <mergeCell ref="CR108:CR110"/>
    <mergeCell ref="CQ111:CQ113"/>
    <mergeCell ref="CR111:CR113"/>
    <mergeCell ref="CY102:CY104"/>
    <mergeCell ref="CZ102:CZ104"/>
    <mergeCell ref="DA102:DA104"/>
    <mergeCell ref="DB102:DB104"/>
    <mergeCell ref="CM105:CM107"/>
    <mergeCell ref="CN105:CN107"/>
    <mergeCell ref="CO105:CO107"/>
    <mergeCell ref="CP105:CP107"/>
    <mergeCell ref="CS105:CS107"/>
    <mergeCell ref="DE105:DE107"/>
    <mergeCell ref="DF105:DF107"/>
    <mergeCell ref="CT105:CT107"/>
    <mergeCell ref="CY105:CY107"/>
    <mergeCell ref="CZ105:CZ107"/>
    <mergeCell ref="DA105:DA107"/>
    <mergeCell ref="DB105:DB107"/>
    <mergeCell ref="CM102:CM104"/>
    <mergeCell ref="CT102:CT104"/>
    <mergeCell ref="CU102:CU104"/>
    <mergeCell ref="CV102:CV104"/>
    <mergeCell ref="DO57:DO59"/>
    <mergeCell ref="DO60:DO62"/>
    <mergeCell ref="DI60:DI62"/>
    <mergeCell ref="DG84:DG86"/>
    <mergeCell ref="DH84:DH86"/>
    <mergeCell ref="DF111:DF113"/>
    <mergeCell ref="DE81:DE83"/>
    <mergeCell ref="DF81:DF83"/>
    <mergeCell ref="DE84:DE86"/>
    <mergeCell ref="DF84:DF86"/>
    <mergeCell ref="DO87:DO89"/>
    <mergeCell ref="DH93:DH95"/>
    <mergeCell ref="DE90:DE92"/>
    <mergeCell ref="DF90:DF92"/>
    <mergeCell ref="CP57:CP59"/>
    <mergeCell ref="CS57:CS59"/>
    <mergeCell ref="CV96:CV98"/>
    <mergeCell ref="CU99:CU101"/>
    <mergeCell ref="CV99:CV101"/>
    <mergeCell ref="CQ96:CQ98"/>
    <mergeCell ref="CR96:CR98"/>
    <mergeCell ref="CQ99:CQ101"/>
    <mergeCell ref="CR99:CR101"/>
    <mergeCell ref="CM93:CM95"/>
    <mergeCell ref="CN93:CN95"/>
    <mergeCell ref="DE114:DE116"/>
    <mergeCell ref="DE87:DE89"/>
    <mergeCell ref="DF87:DF89"/>
    <mergeCell ref="DE72:DE74"/>
    <mergeCell ref="DF72:DF74"/>
    <mergeCell ref="DE75:DE77"/>
    <mergeCell ref="DF75:DF77"/>
    <mergeCell ref="DE78:DE80"/>
    <mergeCell ref="DI57:DI59"/>
    <mergeCell ref="DE57:DE59"/>
    <mergeCell ref="DF57:DF59"/>
    <mergeCell ref="DN87:DN89"/>
    <mergeCell ref="DO114:DO116"/>
    <mergeCell ref="DG90:DG92"/>
    <mergeCell ref="DG114:DG116"/>
    <mergeCell ref="DH114:DH116"/>
    <mergeCell ref="DG78:DG80"/>
    <mergeCell ref="DH78:DH80"/>
    <mergeCell ref="DG87:DG89"/>
    <mergeCell ref="DH105:DH107"/>
    <mergeCell ref="DF69:DF71"/>
    <mergeCell ref="DO81:DO83"/>
    <mergeCell ref="DI69:DI71"/>
    <mergeCell ref="DM60:DM62"/>
    <mergeCell ref="DM63:DM65"/>
    <mergeCell ref="DM78:DM80"/>
    <mergeCell ref="DO63:DO65"/>
    <mergeCell ref="DO66:DO68"/>
    <mergeCell ref="DO69:DO71"/>
    <mergeCell ref="DO72:DO74"/>
    <mergeCell ref="DO75:DO77"/>
    <mergeCell ref="DO84:DO86"/>
    <mergeCell ref="CU156:CU158"/>
    <mergeCell ref="CV156:CV158"/>
    <mergeCell ref="DC63:DC65"/>
    <mergeCell ref="DD63:DD65"/>
    <mergeCell ref="DB66:DB68"/>
    <mergeCell ref="CW66:CW68"/>
    <mergeCell ref="DG96:DG98"/>
    <mergeCell ref="DH96:DH98"/>
    <mergeCell ref="DG99:DG101"/>
    <mergeCell ref="DH99:DH101"/>
    <mergeCell ref="DG102:DG104"/>
    <mergeCell ref="DH102:DH104"/>
    <mergeCell ref="DG105:DG107"/>
    <mergeCell ref="DL87:DL89"/>
    <mergeCell ref="DL90:DL92"/>
    <mergeCell ref="DL93:DL95"/>
    <mergeCell ref="DF108:DF110"/>
    <mergeCell ref="DE111:DE113"/>
    <mergeCell ref="CY138:CY140"/>
    <mergeCell ref="CZ138:CZ140"/>
    <mergeCell ref="CU132:CU134"/>
    <mergeCell ref="CV132:CV134"/>
    <mergeCell ref="CU135:CU137"/>
    <mergeCell ref="CV135:CV137"/>
    <mergeCell ref="DL96:DL98"/>
    <mergeCell ref="DL99:DL101"/>
    <mergeCell ref="DL102:DL104"/>
    <mergeCell ref="DL105:DL107"/>
    <mergeCell ref="CY153:CY155"/>
    <mergeCell ref="CZ153:CZ155"/>
    <mergeCell ref="DA153:DA155"/>
    <mergeCell ref="DB153:DB155"/>
    <mergeCell ref="DH33:DH35"/>
    <mergeCell ref="DE54:DE56"/>
    <mergeCell ref="DF54:DF56"/>
    <mergeCell ref="CN63:CN65"/>
    <mergeCell ref="CN66:CN68"/>
    <mergeCell ref="DF93:DF95"/>
    <mergeCell ref="AF5:AI5"/>
    <mergeCell ref="AY9:AY11"/>
    <mergeCell ref="AX12:AX14"/>
    <mergeCell ref="AY12:AY14"/>
    <mergeCell ref="AX15:AX17"/>
    <mergeCell ref="AY15:AY17"/>
    <mergeCell ref="AX18:AX20"/>
    <mergeCell ref="AY18:AY20"/>
    <mergeCell ref="AX21:AX23"/>
    <mergeCell ref="AY21:AY23"/>
    <mergeCell ref="AX24:AX26"/>
    <mergeCell ref="AY24:AY26"/>
    <mergeCell ref="AX27:AX29"/>
    <mergeCell ref="AY27:AY29"/>
    <mergeCell ref="AX33:AX35"/>
    <mergeCell ref="AY33:AY35"/>
    <mergeCell ref="CL7:CL8"/>
    <mergeCell ref="CL12:CL14"/>
    <mergeCell ref="CL15:CL17"/>
    <mergeCell ref="CL39:CL41"/>
    <mergeCell ref="CL42:CL44"/>
    <mergeCell ref="CL45:CL47"/>
    <mergeCell ref="DG36:DG38"/>
    <mergeCell ref="BH36:BH38"/>
    <mergeCell ref="CF90:CF92"/>
    <mergeCell ref="CG90:CG92"/>
    <mergeCell ref="BI27:BI29"/>
    <mergeCell ref="BH27:BH29"/>
    <mergeCell ref="DH60:DH62"/>
    <mergeCell ref="DG63:DG65"/>
    <mergeCell ref="DH63:DH65"/>
    <mergeCell ref="DG66:DG68"/>
    <mergeCell ref="BI24:BI26"/>
    <mergeCell ref="BH24:BH26"/>
    <mergeCell ref="AX7:AY7"/>
    <mergeCell ref="AX9:AX11"/>
    <mergeCell ref="DO54:DO56"/>
    <mergeCell ref="BI36:BI38"/>
    <mergeCell ref="AX156:AX158"/>
    <mergeCell ref="AY156:AY158"/>
    <mergeCell ref="AX57:AX59"/>
    <mergeCell ref="AY57:AY59"/>
    <mergeCell ref="AX60:AX62"/>
    <mergeCell ref="AY60:AY62"/>
    <mergeCell ref="AX63:AX65"/>
    <mergeCell ref="AY63:AY65"/>
    <mergeCell ref="AX66:AX68"/>
    <mergeCell ref="AY66:AY68"/>
    <mergeCell ref="AX69:AX71"/>
    <mergeCell ref="AY69:AY71"/>
    <mergeCell ref="AX72:AX74"/>
    <mergeCell ref="AY72:AY74"/>
    <mergeCell ref="AX75:AX77"/>
    <mergeCell ref="AY75:AY77"/>
    <mergeCell ref="AX78:AX80"/>
    <mergeCell ref="AY78:AY80"/>
    <mergeCell ref="DI54:DI56"/>
    <mergeCell ref="DG33:DG35"/>
    <mergeCell ref="AP5:AY5"/>
    <mergeCell ref="BH120:BH122"/>
    <mergeCell ref="BI120:BI122"/>
    <mergeCell ref="BH123:BH125"/>
    <mergeCell ref="BI123:BI125"/>
    <mergeCell ref="BH126:BH128"/>
    <mergeCell ref="BI126:BI128"/>
    <mergeCell ref="BH129:BH131"/>
    <mergeCell ref="BI129:BI131"/>
    <mergeCell ref="BH132:BH134"/>
    <mergeCell ref="BI132:BI134"/>
    <mergeCell ref="BH135:BH137"/>
    <mergeCell ref="BI135:BI137"/>
    <mergeCell ref="BH138:BH140"/>
    <mergeCell ref="BI138:BI140"/>
    <mergeCell ref="BH141:BH143"/>
    <mergeCell ref="BI141:BI143"/>
    <mergeCell ref="BH93:BH95"/>
    <mergeCell ref="BI93:BI95"/>
    <mergeCell ref="BH96:BH98"/>
    <mergeCell ref="BI96:BI98"/>
    <mergeCell ref="BH99:BH101"/>
    <mergeCell ref="BI99:BI101"/>
    <mergeCell ref="BH102:BH104"/>
    <mergeCell ref="BI102:BI104"/>
    <mergeCell ref="BH111:BH113"/>
    <mergeCell ref="BI111:BI113"/>
    <mergeCell ref="BH114:BH116"/>
    <mergeCell ref="BH60:BH62"/>
    <mergeCell ref="BI60:BI62"/>
    <mergeCell ref="BH63:BH65"/>
    <mergeCell ref="BI87:BI89"/>
    <mergeCell ref="BH66:BH68"/>
    <mergeCell ref="BI66:BI68"/>
    <mergeCell ref="BH69:BH71"/>
    <mergeCell ref="BI69:BI71"/>
    <mergeCell ref="BH72:BH74"/>
    <mergeCell ref="BI72:BI74"/>
    <mergeCell ref="BH75:BH77"/>
    <mergeCell ref="BI75:BI77"/>
    <mergeCell ref="BH78:BH80"/>
    <mergeCell ref="BI78:BI80"/>
    <mergeCell ref="BH81:BH83"/>
    <mergeCell ref="BI57:BI59"/>
    <mergeCell ref="BH30:BH32"/>
    <mergeCell ref="BI30:BI32"/>
    <mergeCell ref="BI54:BI56"/>
    <mergeCell ref="BH57:BH59"/>
    <mergeCell ref="BI81:BI83"/>
    <mergeCell ref="BH39:BH41"/>
    <mergeCell ref="BI39:BI41"/>
    <mergeCell ref="BH42:BH44"/>
    <mergeCell ref="BI42:BI44"/>
    <mergeCell ref="BH45:BH47"/>
    <mergeCell ref="BI45:BI47"/>
    <mergeCell ref="BH48:BH50"/>
    <mergeCell ref="BI48:BI50"/>
    <mergeCell ref="BH51:BH53"/>
    <mergeCell ref="BI51:BI53"/>
    <mergeCell ref="BH54:BH56"/>
    <mergeCell ref="BI63:BI65"/>
    <mergeCell ref="BI33:BI35"/>
    <mergeCell ref="BH33:BH35"/>
    <mergeCell ref="AZ5:BI5"/>
    <mergeCell ref="BI21:BI23"/>
    <mergeCell ref="BH21:BH23"/>
    <mergeCell ref="BI18:BI20"/>
    <mergeCell ref="BH18:BH20"/>
    <mergeCell ref="BI15:BI17"/>
    <mergeCell ref="BH15:BH17"/>
    <mergeCell ref="BI12:BI14"/>
    <mergeCell ref="BH12:BH14"/>
    <mergeCell ref="BI9:BI11"/>
    <mergeCell ref="BH9:BH11"/>
    <mergeCell ref="BH7:BI7"/>
    <mergeCell ref="AZ24:AZ26"/>
    <mergeCell ref="BA24:BA26"/>
    <mergeCell ref="BF24:BF26"/>
    <mergeCell ref="BG24:BG26"/>
    <mergeCell ref="CE7:CE8"/>
    <mergeCell ref="CE9:CE11"/>
    <mergeCell ref="BS9:BS11"/>
    <mergeCell ref="BT9:BT11"/>
    <mergeCell ref="BU9:BU11"/>
    <mergeCell ref="BV9:BV11"/>
    <mergeCell ref="BW9:BW11"/>
    <mergeCell ref="BX9:BX11"/>
    <mergeCell ref="BY9:BY11"/>
    <mergeCell ref="BZ9:BZ11"/>
    <mergeCell ref="CA9:CA11"/>
    <mergeCell ref="BS18:BS20"/>
    <mergeCell ref="BT18:BT20"/>
    <mergeCell ref="BU18:BU20"/>
    <mergeCell ref="BV18:BV20"/>
    <mergeCell ref="BW18:BW20"/>
    <mergeCell ref="CY48:CY50"/>
    <mergeCell ref="CZ48:CZ50"/>
    <mergeCell ref="DA48:DA50"/>
    <mergeCell ref="DB48:DB50"/>
    <mergeCell ref="CY51:CY53"/>
    <mergeCell ref="CZ51:CZ53"/>
    <mergeCell ref="DA51:DA53"/>
    <mergeCell ref="CM5:CV5"/>
    <mergeCell ref="CT27:CT29"/>
    <mergeCell ref="CM18:CM20"/>
    <mergeCell ref="CN18:CN20"/>
    <mergeCell ref="CO18:CO20"/>
    <mergeCell ref="CO33:CO35"/>
    <mergeCell ref="CP33:CP35"/>
    <mergeCell ref="CS33:CS35"/>
    <mergeCell ref="CT33:CT35"/>
    <mergeCell ref="CM7:CN7"/>
    <mergeCell ref="CO7:CP7"/>
    <mergeCell ref="CS7:CT7"/>
    <mergeCell ref="CU7:CV7"/>
    <mergeCell ref="CU9:CU11"/>
    <mergeCell ref="DA39:DA41"/>
    <mergeCell ref="DB39:DB41"/>
    <mergeCell ref="DA42:DA44"/>
    <mergeCell ref="DB42:DB44"/>
    <mergeCell ref="CR42:CR44"/>
    <mergeCell ref="CO42:CO44"/>
    <mergeCell ref="CP42:CP44"/>
    <mergeCell ref="CS42:CS44"/>
    <mergeCell ref="CU42:CU44"/>
    <mergeCell ref="CV42:CV44"/>
    <mergeCell ref="CX42:CX44"/>
    <mergeCell ref="CF27:CF29"/>
    <mergeCell ref="CG27:CG29"/>
    <mergeCell ref="CI27:CI29"/>
    <mergeCell ref="CJ27:CJ29"/>
    <mergeCell ref="CX33:CX35"/>
    <mergeCell ref="CX36:CX38"/>
    <mergeCell ref="CX39:CX41"/>
    <mergeCell ref="DG108:DG110"/>
    <mergeCell ref="DH108:DH110"/>
    <mergeCell ref="DG111:DG113"/>
    <mergeCell ref="DH111:DH113"/>
    <mergeCell ref="DE7:DF7"/>
    <mergeCell ref="DE9:DE11"/>
    <mergeCell ref="DF9:DF11"/>
    <mergeCell ref="DE12:DE14"/>
    <mergeCell ref="DF12:DF14"/>
    <mergeCell ref="CV9:CV11"/>
    <mergeCell ref="CU12:CU14"/>
    <mergeCell ref="CV12:CV14"/>
    <mergeCell ref="CU18:CU20"/>
    <mergeCell ref="CV18:CV20"/>
    <mergeCell ref="CU21:CU23"/>
    <mergeCell ref="CV21:CV23"/>
    <mergeCell ref="CU24:CU26"/>
    <mergeCell ref="CV24:CV26"/>
    <mergeCell ref="DF39:DF41"/>
    <mergeCell ref="DH54:DH56"/>
    <mergeCell ref="DG57:DG59"/>
    <mergeCell ref="CU45:CU47"/>
    <mergeCell ref="CV45:CV47"/>
    <mergeCell ref="CU57:CU59"/>
    <mergeCell ref="CS48:CS50"/>
    <mergeCell ref="CQ48:CQ50"/>
    <mergeCell ref="CR48:CR50"/>
    <mergeCell ref="CQ51:CQ53"/>
    <mergeCell ref="CR51:CR53"/>
    <mergeCell ref="CQ54:CQ56"/>
    <mergeCell ref="CR54:CR56"/>
    <mergeCell ref="DH45:DH47"/>
    <mergeCell ref="DG48:DG50"/>
    <mergeCell ref="CF63:CF65"/>
    <mergeCell ref="DB51:DB53"/>
    <mergeCell ref="CY21:CY23"/>
    <mergeCell ref="CY45:CY47"/>
    <mergeCell ref="CZ45:CZ47"/>
    <mergeCell ref="DA45:DA47"/>
    <mergeCell ref="DB45:DB47"/>
    <mergeCell ref="DB57:DB59"/>
    <mergeCell ref="CW45:CW47"/>
    <mergeCell ref="CW48:CW50"/>
    <mergeCell ref="CW51:CW53"/>
    <mergeCell ref="CW54:CW56"/>
    <mergeCell ref="CZ30:CZ32"/>
    <mergeCell ref="DA30:DA32"/>
    <mergeCell ref="DB30:DB32"/>
    <mergeCell ref="CF57:CF59"/>
    <mergeCell ref="CG57:CG59"/>
    <mergeCell ref="CI57:CI59"/>
    <mergeCell ref="CJ57:CJ59"/>
    <mergeCell ref="CI54:CI56"/>
    <mergeCell ref="CJ54:CJ56"/>
    <mergeCell ref="CI36:CI38"/>
    <mergeCell ref="CJ36:CJ38"/>
    <mergeCell ref="CF60:CF62"/>
    <mergeCell ref="CI60:CI62"/>
    <mergeCell ref="CJ60:CJ62"/>
    <mergeCell ref="CF51:CF53"/>
    <mergeCell ref="CG51:CG53"/>
    <mergeCell ref="CI66:CI68"/>
    <mergeCell ref="CJ66:CJ68"/>
    <mergeCell ref="CH66:CH68"/>
    <mergeCell ref="CF66:CF68"/>
    <mergeCell ref="CG66:CG68"/>
    <mergeCell ref="CL72:CL74"/>
    <mergeCell ref="CL75:CL77"/>
    <mergeCell ref="CL78:CL80"/>
    <mergeCell ref="DH51:DH53"/>
    <mergeCell ref="DG54:DG56"/>
    <mergeCell ref="CY66:CY68"/>
    <mergeCell ref="CZ66:CZ68"/>
    <mergeCell ref="DA66:DA68"/>
    <mergeCell ref="CK51:CK53"/>
    <mergeCell ref="CK54:CK56"/>
    <mergeCell ref="CV57:CV59"/>
    <mergeCell ref="CI63:CI65"/>
    <mergeCell ref="CM69:CM71"/>
    <mergeCell ref="DF78:DF80"/>
    <mergeCell ref="DE63:DE65"/>
    <mergeCell ref="DF63:DF65"/>
    <mergeCell ref="DE66:DE68"/>
    <mergeCell ref="DF66:DF68"/>
    <mergeCell ref="DE69:DE71"/>
    <mergeCell ref="CL66:CL68"/>
    <mergeCell ref="CL69:CL71"/>
    <mergeCell ref="CK66:CK68"/>
    <mergeCell ref="CO54:CO56"/>
    <mergeCell ref="DF21:DF23"/>
    <mergeCell ref="DA18:DA20"/>
    <mergeCell ref="DB18:DB20"/>
    <mergeCell ref="DC36:DC38"/>
    <mergeCell ref="DD36:DD38"/>
    <mergeCell ref="DC39:DC41"/>
    <mergeCell ref="DD39:DD41"/>
    <mergeCell ref="DC42:DC44"/>
    <mergeCell ref="DD42:DD44"/>
    <mergeCell ref="DH36:DH38"/>
    <mergeCell ref="DG39:DG41"/>
    <mergeCell ref="DH39:DH41"/>
    <mergeCell ref="DG42:DG44"/>
    <mergeCell ref="DH42:DH44"/>
    <mergeCell ref="DA21:DA23"/>
    <mergeCell ref="DB21:DB23"/>
    <mergeCell ref="DG81:DG83"/>
    <mergeCell ref="DH81:DH83"/>
    <mergeCell ref="DE45:DE47"/>
    <mergeCell ref="DC33:DC35"/>
    <mergeCell ref="DD33:DD35"/>
    <mergeCell ref="DD54:DD56"/>
    <mergeCell ref="DC57:DC59"/>
    <mergeCell ref="DD57:DD59"/>
    <mergeCell ref="DC60:DC62"/>
    <mergeCell ref="DD60:DD62"/>
    <mergeCell ref="DG45:DG47"/>
    <mergeCell ref="DE36:DE38"/>
    <mergeCell ref="DF36:DF38"/>
    <mergeCell ref="DE39:DE41"/>
    <mergeCell ref="DF60:DF62"/>
    <mergeCell ref="DE60:DE62"/>
    <mergeCell ref="DH18:DH20"/>
    <mergeCell ref="DG21:DG23"/>
    <mergeCell ref="DH21:DH23"/>
    <mergeCell ref="DG24:DG26"/>
    <mergeCell ref="DH24:DH26"/>
    <mergeCell ref="DG27:DG29"/>
    <mergeCell ref="DH27:DH29"/>
    <mergeCell ref="CG69:CG71"/>
    <mergeCell ref="CI69:CI71"/>
    <mergeCell ref="CJ69:CJ71"/>
    <mergeCell ref="CF72:CF74"/>
    <mergeCell ref="CG72:CG74"/>
    <mergeCell ref="CI72:CI74"/>
    <mergeCell ref="CJ72:CJ74"/>
    <mergeCell ref="CH69:CH71"/>
    <mergeCell ref="DE51:DE53"/>
    <mergeCell ref="DF51:DF53"/>
    <mergeCell ref="CM48:CM50"/>
    <mergeCell ref="CN48:CN50"/>
    <mergeCell ref="CM51:CM53"/>
    <mergeCell ref="CL48:CL50"/>
    <mergeCell ref="CM63:CM65"/>
    <mergeCell ref="CM66:CM68"/>
    <mergeCell ref="DG51:DG53"/>
    <mergeCell ref="DH57:DH59"/>
    <mergeCell ref="DC45:DC47"/>
    <mergeCell ref="DD45:DD47"/>
    <mergeCell ref="DC48:DC50"/>
    <mergeCell ref="DD48:DD50"/>
    <mergeCell ref="DH48:DH50"/>
    <mergeCell ref="DE21:DE23"/>
    <mergeCell ref="CX30:CX32"/>
    <mergeCell ref="DG156:DG158"/>
    <mergeCell ref="DH156:DH158"/>
    <mergeCell ref="CY5:DH5"/>
    <mergeCell ref="DG117:DG119"/>
    <mergeCell ref="DH117:DH119"/>
    <mergeCell ref="DG120:DG122"/>
    <mergeCell ref="DH120:DH122"/>
    <mergeCell ref="DG123:DG125"/>
    <mergeCell ref="DH123:DH125"/>
    <mergeCell ref="DG126:DG128"/>
    <mergeCell ref="DH126:DH128"/>
    <mergeCell ref="DG129:DG131"/>
    <mergeCell ref="DH129:DH131"/>
    <mergeCell ref="DG132:DG134"/>
    <mergeCell ref="DH132:DH134"/>
    <mergeCell ref="DG135:DG137"/>
    <mergeCell ref="DH135:DH137"/>
    <mergeCell ref="DG138:DG140"/>
    <mergeCell ref="DH138:DH140"/>
    <mergeCell ref="DG141:DG143"/>
    <mergeCell ref="DH87:DH89"/>
    <mergeCell ref="DH90:DH92"/>
    <mergeCell ref="DC7:DD7"/>
    <mergeCell ref="CY33:CY35"/>
    <mergeCell ref="CZ33:CZ35"/>
    <mergeCell ref="DA33:DA35"/>
    <mergeCell ref="DB33:DB35"/>
    <mergeCell ref="DH66:DH68"/>
    <mergeCell ref="DG69:DG71"/>
    <mergeCell ref="DH69:DH71"/>
    <mergeCell ref="DG72:DG74"/>
    <mergeCell ref="DG93:DG95"/>
    <mergeCell ref="O5:AE5"/>
    <mergeCell ref="N9:N11"/>
    <mergeCell ref="N27:N29"/>
    <mergeCell ref="N33:N35"/>
    <mergeCell ref="N36:N38"/>
    <mergeCell ref="N39:N41"/>
    <mergeCell ref="M9:M11"/>
    <mergeCell ref="N7:N8"/>
    <mergeCell ref="V15:V17"/>
    <mergeCell ref="V18:V20"/>
    <mergeCell ref="V21:V23"/>
    <mergeCell ref="V24:V26"/>
    <mergeCell ref="V33:V35"/>
    <mergeCell ref="O12:O14"/>
    <mergeCell ref="O15:O17"/>
    <mergeCell ref="O18:O20"/>
    <mergeCell ref="P9:P11"/>
    <mergeCell ref="P12:P14"/>
    <mergeCell ref="P15:P17"/>
    <mergeCell ref="P18:P20"/>
    <mergeCell ref="T9:T11"/>
    <mergeCell ref="T12:T14"/>
    <mergeCell ref="T15:T17"/>
    <mergeCell ref="T18:T20"/>
    <mergeCell ref="T21:T23"/>
    <mergeCell ref="T24:T26"/>
    <mergeCell ref="T33:T35"/>
    <mergeCell ref="W6:AE6"/>
    <mergeCell ref="V12:V14"/>
    <mergeCell ref="U36:U38"/>
    <mergeCell ref="U39:U41"/>
    <mergeCell ref="W15:W17"/>
    <mergeCell ref="I156:I158"/>
    <mergeCell ref="J9:J11"/>
    <mergeCell ref="J12:J14"/>
    <mergeCell ref="J15:J17"/>
    <mergeCell ref="J18:J20"/>
    <mergeCell ref="J21:J23"/>
    <mergeCell ref="J24:J26"/>
    <mergeCell ref="J33:J35"/>
    <mergeCell ref="J36:J38"/>
    <mergeCell ref="J39:J41"/>
    <mergeCell ref="J42:J44"/>
    <mergeCell ref="J45:J47"/>
    <mergeCell ref="J48:J50"/>
    <mergeCell ref="J51:J53"/>
    <mergeCell ref="J54:J56"/>
    <mergeCell ref="J57:J59"/>
    <mergeCell ref="J60:J62"/>
    <mergeCell ref="J63:J65"/>
    <mergeCell ref="J66:J68"/>
    <mergeCell ref="J69:J71"/>
    <mergeCell ref="J72:J74"/>
    <mergeCell ref="J75:J77"/>
    <mergeCell ref="I15:I17"/>
    <mergeCell ref="J153:J155"/>
    <mergeCell ref="J156:J158"/>
    <mergeCell ref="I153:I155"/>
    <mergeCell ref="K150:K152"/>
    <mergeCell ref="J135:J137"/>
    <mergeCell ref="J138:J140"/>
    <mergeCell ref="J141:J143"/>
    <mergeCell ref="J144:J146"/>
    <mergeCell ref="J147:J149"/>
    <mergeCell ref="J150:J152"/>
    <mergeCell ref="J123:J125"/>
    <mergeCell ref="J126:J128"/>
    <mergeCell ref="J129:J131"/>
    <mergeCell ref="J132:J134"/>
    <mergeCell ref="J120:J122"/>
    <mergeCell ref="K153:K155"/>
    <mergeCell ref="K156:K158"/>
    <mergeCell ref="DR9:DR11"/>
    <mergeCell ref="DR12:DR14"/>
    <mergeCell ref="DR18:DR20"/>
    <mergeCell ref="DR21:DR23"/>
    <mergeCell ref="DR24:DR26"/>
    <mergeCell ref="DR27:DR29"/>
    <mergeCell ref="DR33:DR35"/>
    <mergeCell ref="DR36:DR38"/>
    <mergeCell ref="DR39:DR41"/>
    <mergeCell ref="DR42:DR44"/>
    <mergeCell ref="J84:J86"/>
    <mergeCell ref="DR45:DR47"/>
    <mergeCell ref="DR48:DR50"/>
    <mergeCell ref="DR51:DR53"/>
    <mergeCell ref="DR54:DR56"/>
    <mergeCell ref="DR57:DR59"/>
    <mergeCell ref="DR60:DR62"/>
    <mergeCell ref="DR63:DR65"/>
    <mergeCell ref="DR78:DR80"/>
    <mergeCell ref="DR81:DR83"/>
    <mergeCell ref="DR84:DR86"/>
    <mergeCell ref="K57:K59"/>
    <mergeCell ref="DR126:DR128"/>
    <mergeCell ref="DL78:DL80"/>
    <mergeCell ref="DL81:DL83"/>
    <mergeCell ref="DL84:DL86"/>
    <mergeCell ref="DL144:DL146"/>
    <mergeCell ref="DL147:DL149"/>
    <mergeCell ref="DL150:DL152"/>
    <mergeCell ref="DL153:DL155"/>
    <mergeCell ref="DO90:DO92"/>
    <mergeCell ref="DL108:DL110"/>
    <mergeCell ref="DL111:DL113"/>
    <mergeCell ref="DL114:DL116"/>
    <mergeCell ref="DL117:DL119"/>
    <mergeCell ref="DL120:DL122"/>
    <mergeCell ref="DL123:DL125"/>
    <mergeCell ref="DL126:DL128"/>
    <mergeCell ref="DL129:DL131"/>
    <mergeCell ref="DL132:DL134"/>
    <mergeCell ref="DL135:DL137"/>
    <mergeCell ref="DO93:DO95"/>
    <mergeCell ref="DO96:DO98"/>
    <mergeCell ref="DO99:DO101"/>
    <mergeCell ref="DO102:DO104"/>
    <mergeCell ref="DO105:DO107"/>
    <mergeCell ref="DO108:DO110"/>
    <mergeCell ref="DO111:DO113"/>
    <mergeCell ref="DO117:DO119"/>
    <mergeCell ref="DO138:DO140"/>
    <mergeCell ref="DO141:DO143"/>
    <mergeCell ref="DL45:DL47"/>
    <mergeCell ref="DL48:DL50"/>
    <mergeCell ref="DL51:DL53"/>
    <mergeCell ref="DL54:DL56"/>
    <mergeCell ref="CF5:CJ5"/>
    <mergeCell ref="CF9:CF11"/>
    <mergeCell ref="CG9:CG11"/>
    <mergeCell ref="CI9:CI11"/>
    <mergeCell ref="CJ9:CJ11"/>
    <mergeCell ref="CF12:CF14"/>
    <mergeCell ref="CG12:CG14"/>
    <mergeCell ref="CG33:CG35"/>
    <mergeCell ref="CI33:CI35"/>
    <mergeCell ref="CJ33:CJ35"/>
    <mergeCell ref="CF36:CF38"/>
    <mergeCell ref="CG36:CG38"/>
    <mergeCell ref="CF24:CF26"/>
    <mergeCell ref="CG24:CG26"/>
    <mergeCell ref="CI51:CI53"/>
    <mergeCell ref="CJ51:CJ53"/>
    <mergeCell ref="CF54:CF56"/>
    <mergeCell ref="CG54:CG56"/>
    <mergeCell ref="CN51:CN53"/>
    <mergeCell ref="DF45:DF47"/>
    <mergeCell ref="DE48:DE50"/>
    <mergeCell ref="CJ18:CJ20"/>
    <mergeCell ref="CF21:CF23"/>
    <mergeCell ref="CG21:CG23"/>
    <mergeCell ref="CI21:CI23"/>
    <mergeCell ref="CJ21:CJ23"/>
    <mergeCell ref="DG7:DH7"/>
    <mergeCell ref="DG9:DG11"/>
    <mergeCell ref="CF18:CF20"/>
    <mergeCell ref="CG18:CG20"/>
    <mergeCell ref="CI18:CI20"/>
    <mergeCell ref="DL21:DL23"/>
    <mergeCell ref="DL24:DL26"/>
    <mergeCell ref="DL27:DL29"/>
    <mergeCell ref="DL33:DL35"/>
    <mergeCell ref="DL36:DL38"/>
    <mergeCell ref="DL39:DL41"/>
    <mergeCell ref="DL42:DL44"/>
    <mergeCell ref="CM39:CM41"/>
    <mergeCell ref="CN39:CN41"/>
    <mergeCell ref="CM42:CM44"/>
    <mergeCell ref="CN42:CN44"/>
    <mergeCell ref="CO27:CO29"/>
    <mergeCell ref="CP27:CP29"/>
    <mergeCell ref="CS27:CS29"/>
    <mergeCell ref="CT21:CT23"/>
    <mergeCell ref="CZ21:CZ23"/>
    <mergeCell ref="CU33:CU35"/>
    <mergeCell ref="CV33:CV35"/>
    <mergeCell ref="CV30:CV32"/>
    <mergeCell ref="CW30:CW32"/>
    <mergeCell ref="CL18:CL20"/>
    <mergeCell ref="CL21:CL23"/>
    <mergeCell ref="CL24:CL26"/>
    <mergeCell ref="CL27:CL29"/>
    <mergeCell ref="CX18:CX20"/>
    <mergeCell ref="CX21:CX23"/>
    <mergeCell ref="CX24:CX26"/>
    <mergeCell ref="CX27:CX29"/>
    <mergeCell ref="CJ90:CJ92"/>
    <mergeCell ref="CH93:CH95"/>
    <mergeCell ref="CH96:CH98"/>
    <mergeCell ref="CH99:CH101"/>
    <mergeCell ref="CH102:CH104"/>
    <mergeCell ref="CH87:CH89"/>
    <mergeCell ref="CH90:CH92"/>
    <mergeCell ref="CI12:CI14"/>
    <mergeCell ref="CJ12:CJ14"/>
    <mergeCell ref="CF15:CF17"/>
    <mergeCell ref="CG15:CG17"/>
    <mergeCell ref="CI15:CI17"/>
    <mergeCell ref="CJ15:CJ17"/>
    <mergeCell ref="CF45:CF47"/>
    <mergeCell ref="CG45:CG47"/>
    <mergeCell ref="CI45:CI47"/>
    <mergeCell ref="CJ45:CJ47"/>
    <mergeCell ref="CF48:CF50"/>
    <mergeCell ref="CG48:CG50"/>
    <mergeCell ref="CI48:CI50"/>
    <mergeCell ref="CJ48:CJ50"/>
    <mergeCell ref="CF39:CF41"/>
    <mergeCell ref="CG39:CG41"/>
    <mergeCell ref="CI39:CI41"/>
    <mergeCell ref="CJ39:CJ41"/>
    <mergeCell ref="CF42:CF44"/>
    <mergeCell ref="CG42:CG44"/>
    <mergeCell ref="CI42:CI44"/>
    <mergeCell ref="CJ42:CJ44"/>
    <mergeCell ref="CF33:CF35"/>
    <mergeCell ref="CI24:CI26"/>
    <mergeCell ref="CG60:CG62"/>
    <mergeCell ref="CG156:CG158"/>
    <mergeCell ref="CI156:CI158"/>
    <mergeCell ref="CJ156:CJ158"/>
    <mergeCell ref="CF147:CF149"/>
    <mergeCell ref="CG147:CG149"/>
    <mergeCell ref="CI147:CI149"/>
    <mergeCell ref="CJ147:CJ149"/>
    <mergeCell ref="CF150:CF152"/>
    <mergeCell ref="CG150:CG152"/>
    <mergeCell ref="CI150:CI152"/>
    <mergeCell ref="CJ150:CJ152"/>
    <mergeCell ref="CF141:CF143"/>
    <mergeCell ref="CG141:CG143"/>
    <mergeCell ref="CI141:CI143"/>
    <mergeCell ref="CJ141:CJ143"/>
    <mergeCell ref="CH147:CH149"/>
    <mergeCell ref="CH150:CH152"/>
    <mergeCell ref="CH153:CH155"/>
    <mergeCell ref="CH156:CH158"/>
    <mergeCell ref="CK150:CK152"/>
    <mergeCell ref="CK153:CK155"/>
    <mergeCell ref="CK156:CK158"/>
    <mergeCell ref="CI126:CI128"/>
    <mergeCell ref="CJ126:CJ128"/>
    <mergeCell ref="CH138:CH140"/>
    <mergeCell ref="CI135:CI137"/>
    <mergeCell ref="CH123:CH125"/>
    <mergeCell ref="CH126:CH128"/>
    <mergeCell ref="CH129:CH131"/>
    <mergeCell ref="CH132:CH134"/>
    <mergeCell ref="CH135:CH137"/>
    <mergeCell ref="CJ135:CJ137"/>
    <mergeCell ref="CI138:CI140"/>
    <mergeCell ref="CJ138:CJ140"/>
    <mergeCell ref="CI129:CI131"/>
    <mergeCell ref="CJ129:CJ131"/>
    <mergeCell ref="CI132:CI134"/>
    <mergeCell ref="CJ132:CJ134"/>
    <mergeCell ref="CI123:CI125"/>
    <mergeCell ref="CJ123:CJ125"/>
    <mergeCell ref="CE54:CE56"/>
    <mergeCell ref="CF144:CF146"/>
    <mergeCell ref="CG144:CG146"/>
    <mergeCell ref="CI144:CI146"/>
    <mergeCell ref="CJ144:CJ146"/>
    <mergeCell ref="CH141:CH143"/>
    <mergeCell ref="CH144:CH146"/>
    <mergeCell ref="CF126:CF128"/>
    <mergeCell ref="CG126:CG128"/>
    <mergeCell ref="CF135:CF137"/>
    <mergeCell ref="CF105:CF107"/>
    <mergeCell ref="CG105:CG107"/>
    <mergeCell ref="CI105:CI107"/>
    <mergeCell ref="CJ105:CJ107"/>
    <mergeCell ref="CF108:CF110"/>
    <mergeCell ref="CG108:CG110"/>
    <mergeCell ref="CI108:CI110"/>
    <mergeCell ref="CF138:CF140"/>
    <mergeCell ref="CG138:CG140"/>
    <mergeCell ref="CF129:CF131"/>
    <mergeCell ref="CG129:CG131"/>
    <mergeCell ref="CF132:CF134"/>
    <mergeCell ref="CG132:CG134"/>
    <mergeCell ref="CF123:CF125"/>
    <mergeCell ref="CG123:CG125"/>
    <mergeCell ref="CF84:CF86"/>
    <mergeCell ref="CG84:CG86"/>
    <mergeCell ref="CF99:CF101"/>
    <mergeCell ref="CG99:CG101"/>
    <mergeCell ref="CI99:CI101"/>
    <mergeCell ref="CJ99:CJ101"/>
    <mergeCell ref="CF102:CF104"/>
    <mergeCell ref="CK5:CK8"/>
    <mergeCell ref="CK9:CK11"/>
    <mergeCell ref="CK12:CK14"/>
    <mergeCell ref="CK18:CK20"/>
    <mergeCell ref="CK21:CK23"/>
    <mergeCell ref="CK24:CK26"/>
    <mergeCell ref="CK27:CK29"/>
    <mergeCell ref="CK33:CK35"/>
    <mergeCell ref="CK36:CK38"/>
    <mergeCell ref="CK39:CK41"/>
    <mergeCell ref="CK42:CK44"/>
    <mergeCell ref="CK45:CK47"/>
    <mergeCell ref="CK48:CK50"/>
    <mergeCell ref="CE57:CE59"/>
    <mergeCell ref="CE60:CE62"/>
    <mergeCell ref="CE63:CE65"/>
    <mergeCell ref="CK57:CK59"/>
    <mergeCell ref="CK60:CK62"/>
    <mergeCell ref="CK63:CK65"/>
    <mergeCell ref="CE12:CE14"/>
    <mergeCell ref="CE15:CE17"/>
    <mergeCell ref="CE18:CE20"/>
    <mergeCell ref="CE21:CE23"/>
    <mergeCell ref="CE24:CE26"/>
    <mergeCell ref="CE27:CE29"/>
    <mergeCell ref="CE33:CE35"/>
    <mergeCell ref="CE36:CE38"/>
    <mergeCell ref="CE39:CE41"/>
    <mergeCell ref="CE42:CE44"/>
    <mergeCell ref="CE45:CE47"/>
    <mergeCell ref="CE48:CE50"/>
    <mergeCell ref="CE51:CE53"/>
    <mergeCell ref="CK69:CK71"/>
    <mergeCell ref="CK72:CK74"/>
    <mergeCell ref="CK75:CK77"/>
    <mergeCell ref="CK78:CK80"/>
    <mergeCell ref="CK81:CK83"/>
    <mergeCell ref="CK84:CK86"/>
    <mergeCell ref="CK87:CK89"/>
    <mergeCell ref="CK90:CK92"/>
    <mergeCell ref="CK93:CK95"/>
    <mergeCell ref="CK96:CK98"/>
    <mergeCell ref="CE117:CE119"/>
    <mergeCell ref="CE120:CE122"/>
    <mergeCell ref="CE123:CE125"/>
    <mergeCell ref="CE126:CE128"/>
    <mergeCell ref="CE129:CE131"/>
    <mergeCell ref="CE132:CE134"/>
    <mergeCell ref="CK99:CK101"/>
    <mergeCell ref="CK102:CK104"/>
    <mergeCell ref="CK123:CK125"/>
    <mergeCell ref="CK126:CK128"/>
    <mergeCell ref="CK129:CK131"/>
    <mergeCell ref="CK132:CK134"/>
    <mergeCell ref="CG102:CG104"/>
    <mergeCell ref="CI102:CI104"/>
    <mergeCell ref="CJ102:CJ104"/>
    <mergeCell ref="CF93:CF95"/>
    <mergeCell ref="CG93:CG95"/>
    <mergeCell ref="CI93:CI95"/>
    <mergeCell ref="CJ93:CJ95"/>
    <mergeCell ref="CF96:CF98"/>
    <mergeCell ref="CG96:CG98"/>
    <mergeCell ref="CI90:CI92"/>
    <mergeCell ref="CE153:CE155"/>
    <mergeCell ref="CE156:CE158"/>
    <mergeCell ref="CE66:CE68"/>
    <mergeCell ref="CE69:CE71"/>
    <mergeCell ref="CE72:CE74"/>
    <mergeCell ref="CE75:CE77"/>
    <mergeCell ref="CE78:CE80"/>
    <mergeCell ref="CE81:CE83"/>
    <mergeCell ref="CE84:CE86"/>
    <mergeCell ref="CE87:CE89"/>
    <mergeCell ref="CE90:CE92"/>
    <mergeCell ref="CE93:CE95"/>
    <mergeCell ref="CE96:CE98"/>
    <mergeCell ref="CE99:CE101"/>
    <mergeCell ref="CE102:CE104"/>
    <mergeCell ref="CE105:CE107"/>
    <mergeCell ref="CE108:CE110"/>
    <mergeCell ref="CE111:CE113"/>
    <mergeCell ref="CE114:CE116"/>
    <mergeCell ref="H129:H131"/>
    <mergeCell ref="H132:H134"/>
    <mergeCell ref="H135:H137"/>
    <mergeCell ref="H138:H140"/>
    <mergeCell ref="H141:H143"/>
    <mergeCell ref="H144:H146"/>
    <mergeCell ref="H7:H8"/>
    <mergeCell ref="H9:H11"/>
    <mergeCell ref="H12:H14"/>
    <mergeCell ref="H15:H17"/>
    <mergeCell ref="H18:H20"/>
    <mergeCell ref="H21:H23"/>
    <mergeCell ref="H24:H26"/>
    <mergeCell ref="H27:H29"/>
    <mergeCell ref="H30:H32"/>
    <mergeCell ref="H33:H35"/>
    <mergeCell ref="H36:H38"/>
    <mergeCell ref="H39:H41"/>
    <mergeCell ref="H42:H44"/>
    <mergeCell ref="H45:H47"/>
    <mergeCell ref="H48:H50"/>
    <mergeCell ref="H51:H53"/>
    <mergeCell ref="H54:H56"/>
    <mergeCell ref="H78:H80"/>
    <mergeCell ref="H81:H83"/>
    <mergeCell ref="H84:H86"/>
    <mergeCell ref="H87:H89"/>
    <mergeCell ref="H90:H92"/>
    <mergeCell ref="ED7:ED8"/>
    <mergeCell ref="EC7:EC8"/>
    <mergeCell ref="DW7:DW8"/>
    <mergeCell ref="DP7:DP8"/>
    <mergeCell ref="DN7:DN8"/>
    <mergeCell ref="D7:D8"/>
    <mergeCell ref="H147:H149"/>
    <mergeCell ref="H150:H152"/>
    <mergeCell ref="H153:H155"/>
    <mergeCell ref="H156:H158"/>
    <mergeCell ref="CL156:CL158"/>
    <mergeCell ref="CL147:CL149"/>
    <mergeCell ref="CL144:CL146"/>
    <mergeCell ref="CL141:CL143"/>
    <mergeCell ref="CL108:CL110"/>
    <mergeCell ref="CL87:CL89"/>
    <mergeCell ref="CL63:CL65"/>
    <mergeCell ref="CL60:CL62"/>
    <mergeCell ref="CL57:CL59"/>
    <mergeCell ref="CL54:CL56"/>
    <mergeCell ref="CL51:CL53"/>
    <mergeCell ref="H96:H98"/>
    <mergeCell ref="H99:H101"/>
    <mergeCell ref="H102:H104"/>
    <mergeCell ref="H105:H107"/>
    <mergeCell ref="H108:H110"/>
    <mergeCell ref="H111:H113"/>
    <mergeCell ref="H114:H116"/>
    <mergeCell ref="H117:H119"/>
    <mergeCell ref="H120:H122"/>
    <mergeCell ref="H123:H125"/>
    <mergeCell ref="H126:H128"/>
    <mergeCell ref="X7:AA7"/>
    <mergeCell ref="CX45:CX47"/>
    <mergeCell ref="CX48:CX50"/>
    <mergeCell ref="CX51:CX53"/>
    <mergeCell ref="CX54:CX56"/>
    <mergeCell ref="CX57:CX59"/>
    <mergeCell ref="CX60:CX62"/>
    <mergeCell ref="CX63:CX65"/>
    <mergeCell ref="CX66:CX68"/>
    <mergeCell ref="CX144:CX146"/>
    <mergeCell ref="CX147:CX149"/>
    <mergeCell ref="CX150:CX152"/>
    <mergeCell ref="CX153:CX155"/>
    <mergeCell ref="CX156:CX158"/>
    <mergeCell ref="CX84:CX86"/>
    <mergeCell ref="CX87:CX89"/>
    <mergeCell ref="CX90:CX92"/>
    <mergeCell ref="CX93:CX95"/>
    <mergeCell ref="CX96:CX98"/>
    <mergeCell ref="CX99:CX101"/>
    <mergeCell ref="CX102:CX104"/>
    <mergeCell ref="CX105:CX107"/>
    <mergeCell ref="CX108:CX110"/>
    <mergeCell ref="CX111:CX113"/>
    <mergeCell ref="CX114:CX116"/>
    <mergeCell ref="CX117:CX119"/>
    <mergeCell ref="CX120:CX122"/>
    <mergeCell ref="CX123:CX125"/>
    <mergeCell ref="CX126:CX128"/>
    <mergeCell ref="CX129:CX131"/>
    <mergeCell ref="CX132:CX134"/>
    <mergeCell ref="CE150:CE152"/>
  </mergeCells>
  <dataValidations xWindow="177" yWindow="480" count="2">
    <dataValidation type="custom" allowBlank="1" showInputMessage="1" showErrorMessage="1" sqref="L9:L158">
      <formula1>OR(ISNUMBER(L9),IF(OR(L9="N",L9="n"),TRUE,FALSE))</formula1>
    </dataValidation>
    <dataValidation type="textLength" operator="lessThan" allowBlank="1" showInputMessage="1" showErrorMessage="1" sqref="K9:K14 K21:K23">
      <formula1>256</formula1>
    </dataValidation>
  </dataValidations>
  <pageMargins left="0.25" right="0.25" top="0.75" bottom="0.75" header="0.3" footer="0.3"/>
  <pageSetup scale="37" fitToHeight="0" orientation="landscape" r:id="rId2"/>
  <ignoredErrors>
    <ignoredError sqref="AL10:AL11 I159" unlockedFormula="1"/>
  </ignoredErrors>
  <legacyDrawing r:id="rId3"/>
  <extLst>
    <ext xmlns:x14="http://schemas.microsoft.com/office/spreadsheetml/2009/9/main" uri="{CCE6A557-97BC-4b89-ADB6-D9C93CAAB3DF}">
      <x14:dataValidations xmlns:xm="http://schemas.microsoft.com/office/excel/2006/main" xWindow="177" yWindow="480" count="8">
        <x14:dataValidation type="list" allowBlank="1" showInputMessage="1" showErrorMessage="1">
          <x14:formula1>
            <xm:f>vstupy!$C$17:$F$17</xm:f>
          </x14:formula1>
          <xm:sqref>Y9:Y158</xm:sqref>
        </x14:dataValidation>
        <x14:dataValidation type="list" allowBlank="1" showInputMessage="1" showErrorMessage="1">
          <x14:formula1>
            <xm:f>vstupy!$B$34:$B$36</xm:f>
          </x14:formula1>
          <xm:sqref>AA9:AA158</xm:sqref>
        </x14:dataValidation>
        <x14:dataValidation type="list" allowBlank="1" showInputMessage="1" showErrorMessage="1">
          <x14:formula1>
            <xm:f>vstupy!#REF!</xm:f>
          </x14:formula1>
          <xm:sqref>X159:AB159</xm:sqref>
        </x14:dataValidation>
        <x14:dataValidation type="list" allowBlank="1" showInputMessage="1" showErrorMessage="1">
          <x14:formula1>
            <xm:f>vstupy!$B$3:$B$15</xm:f>
          </x14:formula1>
          <xm:sqref>AD9:AD158 Q39:Q158 U9:U158</xm:sqref>
        </x14:dataValidation>
        <x14:dataValidation type="list" allowBlank="1" showInputMessage="1" showErrorMessage="1">
          <x14:formula1>
            <xm:f>vstupy!$B$18:$B$31</xm:f>
          </x14:formula1>
          <xm:sqref>X9:X158</xm:sqref>
        </x14:dataValidation>
        <x14:dataValidation type="list" allowBlank="1" showInputMessage="1" showErrorMessage="1">
          <x14:formula1>
            <xm:f>vstupy!$B$51:$B$54</xm:f>
          </x14:formula1>
          <xm:sqref>N9:N158</xm:sqref>
        </x14:dataValidation>
        <x14:dataValidation type="list" allowBlank="1" showInputMessage="1" showErrorMessage="1">
          <x14:formula1>
            <xm:f>vstupy!$B$4:$B$15</xm:f>
          </x14:formula1>
          <xm:sqref>Q9:Q38</xm:sqref>
        </x14:dataValidation>
        <x14:dataValidation type="list" allowBlank="1" showInputMessage="1" showErrorMessage="1">
          <x14:formula1>
            <xm:f>vstupy!$B$40:$B$49</xm:f>
          </x14:formula1>
          <xm:sqref>F9:F158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3"/>
  <dimension ref="A1:O90"/>
  <sheetViews>
    <sheetView showGridLines="0" topLeftCell="A4" zoomScaleNormal="100" workbookViewId="0">
      <selection activeCell="E23" sqref="E23:E28"/>
    </sheetView>
  </sheetViews>
  <sheetFormatPr defaultColWidth="9.140625" defaultRowHeight="12.75" x14ac:dyDescent="0.2"/>
  <cols>
    <col min="1" max="1" width="8.5703125" style="78" customWidth="1"/>
    <col min="2" max="2" width="43.140625" style="78" customWidth="1"/>
    <col min="3" max="4" width="17.85546875" style="78" customWidth="1"/>
    <col min="5" max="5" width="57.5703125" style="78" customWidth="1"/>
    <col min="6" max="6" width="9.5703125" style="98" customWidth="1"/>
    <col min="7" max="7" width="13.28515625" style="78" customWidth="1"/>
    <col min="8" max="8" width="10.28515625" style="78" customWidth="1"/>
    <col min="9" max="9" width="11.140625" style="78" customWidth="1"/>
    <col min="10" max="10" width="12.5703125" style="78" customWidth="1"/>
    <col min="11" max="12" width="18" style="78" customWidth="1"/>
    <col min="13" max="13" width="13.28515625" style="78" customWidth="1"/>
    <col min="14" max="14" width="9.85546875" style="78" customWidth="1"/>
    <col min="15" max="15" width="15.7109375" style="78" customWidth="1"/>
    <col min="16" max="16384" width="9.140625" style="78"/>
  </cols>
  <sheetData>
    <row r="1" spans="1:13" ht="15.75" x14ac:dyDescent="0.2">
      <c r="A1" s="521" t="s">
        <v>84</v>
      </c>
      <c r="B1" s="521"/>
      <c r="C1" s="521"/>
      <c r="D1" s="521"/>
      <c r="E1" s="521"/>
      <c r="F1" s="521"/>
      <c r="G1" s="521"/>
      <c r="H1" s="521"/>
      <c r="I1" s="521"/>
      <c r="J1" s="521"/>
      <c r="K1" s="521"/>
    </row>
    <row r="2" spans="1:13" ht="15.75" x14ac:dyDescent="0.2">
      <c r="A2" s="125"/>
      <c r="B2" s="125"/>
      <c r="C2" s="129"/>
      <c r="D2" s="125"/>
      <c r="E2" s="125"/>
      <c r="F2" s="97"/>
      <c r="G2" s="125"/>
      <c r="H2" s="125"/>
      <c r="I2" s="125"/>
      <c r="J2" s="125"/>
      <c r="K2" s="125"/>
      <c r="L2" s="218"/>
      <c r="M2" s="218"/>
    </row>
    <row r="3" spans="1:13" ht="51" customHeight="1" x14ac:dyDescent="0.25">
      <c r="A3" s="521" t="s">
        <v>193</v>
      </c>
      <c r="B3" s="521"/>
      <c r="C3" s="521"/>
      <c r="D3" s="521"/>
      <c r="E3" s="79"/>
    </row>
    <row r="4" spans="1:13" ht="13.5" customHeight="1" thickBot="1" x14ac:dyDescent="0.25"/>
    <row r="5" spans="1:13" ht="33.75" customHeight="1" thickBot="1" x14ac:dyDescent="0.25">
      <c r="B5" s="247" t="s">
        <v>59</v>
      </c>
      <c r="C5" s="248" t="s">
        <v>88</v>
      </c>
      <c r="D5" s="249" t="s">
        <v>89</v>
      </c>
      <c r="F5" s="78"/>
    </row>
    <row r="6" spans="1:13" ht="40.5" customHeight="1" x14ac:dyDescent="0.2">
      <c r="B6" s="244" t="s">
        <v>123</v>
      </c>
      <c r="C6" s="245">
        <f>'Krok 1- Kalkulačka '!AQ159</f>
        <v>0</v>
      </c>
      <c r="D6" s="246">
        <f>'Krok 1- Kalkulačka '!BA159</f>
        <v>0</v>
      </c>
      <c r="F6" s="78"/>
    </row>
    <row r="7" spans="1:13" ht="15" customHeight="1" x14ac:dyDescent="0.2">
      <c r="B7" s="164" t="s">
        <v>124</v>
      </c>
      <c r="C7" s="240">
        <f>'Krok 1- Kalkulačka '!AS159</f>
        <v>0</v>
      </c>
      <c r="D7" s="241">
        <f>'Krok 1- Kalkulačka '!BC159</f>
        <v>0</v>
      </c>
      <c r="F7" s="78"/>
    </row>
    <row r="8" spans="1:13" ht="15" customHeight="1" x14ac:dyDescent="0.2">
      <c r="B8" s="164" t="s">
        <v>230</v>
      </c>
      <c r="C8" s="240">
        <f>'Krok 1- Kalkulačka '!AU159</f>
        <v>0</v>
      </c>
      <c r="D8" s="241">
        <f>'Krok 1- Kalkulačka '!BE159</f>
        <v>0</v>
      </c>
      <c r="F8" s="78"/>
    </row>
    <row r="9" spans="1:13" ht="15" customHeight="1" x14ac:dyDescent="0.2">
      <c r="B9" s="164" t="s">
        <v>241</v>
      </c>
      <c r="C9" s="240">
        <f>'Krok 1- Kalkulačka '!AW159</f>
        <v>0</v>
      </c>
      <c r="D9" s="241">
        <f>'Krok 1- Kalkulačka '!BG159</f>
        <v>0</v>
      </c>
      <c r="F9" s="78"/>
    </row>
    <row r="10" spans="1:13" ht="15" customHeight="1" thickBot="1" x14ac:dyDescent="0.25">
      <c r="B10" s="250" t="s">
        <v>260</v>
      </c>
      <c r="C10" s="251">
        <f>'Krok 1- Kalkulačka '!AY159</f>
        <v>0</v>
      </c>
      <c r="D10" s="252">
        <f>'Krok 1- Kalkulačka '!BI159</f>
        <v>0</v>
      </c>
      <c r="F10" s="78"/>
    </row>
    <row r="11" spans="1:13" ht="15" customHeight="1" thickBot="1" x14ac:dyDescent="0.25">
      <c r="B11" s="243" t="s">
        <v>283</v>
      </c>
      <c r="C11" s="253">
        <f>SUM(C6:C10)</f>
        <v>0</v>
      </c>
      <c r="D11" s="254">
        <f>SUM(D6:D10)</f>
        <v>0</v>
      </c>
      <c r="F11" s="78"/>
    </row>
    <row r="12" spans="1:13" ht="15" customHeight="1" thickBot="1" x14ac:dyDescent="0.25">
      <c r="B12" s="220"/>
      <c r="C12" s="220"/>
      <c r="D12" s="220"/>
      <c r="F12" s="78"/>
    </row>
    <row r="13" spans="1:13" ht="30" customHeight="1" thickBot="1" x14ac:dyDescent="0.25">
      <c r="B13" s="243" t="s">
        <v>194</v>
      </c>
      <c r="C13" s="253" t="s">
        <v>88</v>
      </c>
      <c r="D13" s="254" t="s">
        <v>89</v>
      </c>
      <c r="F13" s="78"/>
    </row>
    <row r="14" spans="1:13" ht="49.5" customHeight="1" thickBot="1" x14ac:dyDescent="0.25">
      <c r="B14" s="255" t="s">
        <v>261</v>
      </c>
      <c r="C14" s="256">
        <f>'Krok 1- Kalkulačka '!CW159+'Krok 1- Kalkulačka '!CX159</f>
        <v>0</v>
      </c>
      <c r="D14" s="257">
        <f>'Krok 1- Kalkulačka '!DI159+'Krok 1- Kalkulačka '!DJ159</f>
        <v>0</v>
      </c>
      <c r="F14" s="78"/>
    </row>
    <row r="15" spans="1:13" ht="13.5" customHeight="1" thickBot="1" x14ac:dyDescent="0.25">
      <c r="B15" s="243" t="s">
        <v>262</v>
      </c>
      <c r="C15" s="253">
        <f>'Krok 1- Kalkulačka '!DW159</f>
        <v>0</v>
      </c>
      <c r="D15" s="254">
        <f>'Krok 1- Kalkulačka '!EC159</f>
        <v>0</v>
      </c>
      <c r="F15" s="78"/>
    </row>
    <row r="16" spans="1:13" ht="13.5" customHeight="1" x14ac:dyDescent="0.2">
      <c r="B16" s="165"/>
      <c r="C16" s="166"/>
      <c r="D16" s="166"/>
      <c r="F16" s="78"/>
    </row>
    <row r="17" spans="1:15" ht="13.5" customHeight="1" thickBot="1" x14ac:dyDescent="0.25">
      <c r="B17" s="165"/>
      <c r="C17" s="166"/>
      <c r="D17" s="166"/>
      <c r="F17" s="78"/>
    </row>
    <row r="18" spans="1:15" ht="16.5" customHeight="1" x14ac:dyDescent="0.2">
      <c r="B18" s="167" t="s">
        <v>86</v>
      </c>
      <c r="C18" s="239" t="s">
        <v>50</v>
      </c>
      <c r="D18" s="242" t="s">
        <v>49</v>
      </c>
      <c r="F18" s="78"/>
    </row>
    <row r="19" spans="1:15" ht="17.25" customHeight="1" thickBot="1" x14ac:dyDescent="0.25">
      <c r="B19" s="327" t="s">
        <v>282</v>
      </c>
      <c r="C19" s="237">
        <f>C7+C9+C10-C14+'Krok 1- Kalkulačka '!CX159</f>
        <v>0</v>
      </c>
      <c r="D19" s="238">
        <f>D7+D9+D10-D14+'Krok 1- Kalkulačka '!DJ159</f>
        <v>0</v>
      </c>
      <c r="F19" s="78"/>
    </row>
    <row r="20" spans="1:15" ht="15" x14ac:dyDescent="0.2">
      <c r="A20" s="87"/>
      <c r="C20" s="225"/>
      <c r="D20" s="225"/>
      <c r="E20" s="225"/>
      <c r="F20" s="225"/>
      <c r="J20" s="225"/>
      <c r="L20" s="225"/>
      <c r="M20" s="225"/>
      <c r="N20" s="225"/>
      <c r="O20" s="225"/>
    </row>
    <row r="21" spans="1:15" x14ac:dyDescent="0.2">
      <c r="J21" s="225"/>
      <c r="L21" s="225"/>
      <c r="M21" s="225"/>
    </row>
    <row r="22" spans="1:15" ht="15.75" customHeight="1" x14ac:dyDescent="0.2">
      <c r="A22" s="525" t="s">
        <v>75</v>
      </c>
      <c r="B22" s="525"/>
      <c r="C22" s="525"/>
      <c r="D22" s="525"/>
      <c r="E22" s="525"/>
      <c r="F22" s="289"/>
      <c r="G22" s="289"/>
      <c r="H22" s="289"/>
      <c r="I22" s="289"/>
      <c r="J22" s="225"/>
      <c r="L22" s="225"/>
      <c r="M22" s="225"/>
    </row>
    <row r="23" spans="1:15" ht="13.15" customHeight="1" x14ac:dyDescent="0.2">
      <c r="A23" s="520" t="s">
        <v>71</v>
      </c>
      <c r="B23" s="520" t="str">
        <f>'Krok 1- Kalkulačka '!C7</f>
        <v>Zrozumiteľný a stručný opis regulácie 
(dôvod zvýšenia/zníženia nákladov na PP a dôvod ponechania nákladov na PP, ktoré su goldplatingom)</v>
      </c>
      <c r="C23" s="522" t="s">
        <v>136</v>
      </c>
      <c r="D23" s="522" t="s">
        <v>288</v>
      </c>
      <c r="E23" s="520" t="s">
        <v>221</v>
      </c>
      <c r="F23" s="520" t="s">
        <v>114</v>
      </c>
      <c r="G23" s="520" t="s">
        <v>76</v>
      </c>
      <c r="H23" s="520" t="s">
        <v>289</v>
      </c>
      <c r="I23" s="520" t="s">
        <v>79</v>
      </c>
      <c r="J23" s="520" t="s">
        <v>80</v>
      </c>
      <c r="K23" s="520" t="s">
        <v>219</v>
      </c>
      <c r="L23" s="519" t="s">
        <v>192</v>
      </c>
      <c r="M23" s="519" t="s">
        <v>191</v>
      </c>
      <c r="O23" s="225"/>
    </row>
    <row r="24" spans="1:15" x14ac:dyDescent="0.2">
      <c r="A24" s="520"/>
      <c r="B24" s="520"/>
      <c r="C24" s="523"/>
      <c r="D24" s="523"/>
      <c r="E24" s="520"/>
      <c r="F24" s="520"/>
      <c r="G24" s="520"/>
      <c r="H24" s="520"/>
      <c r="I24" s="520"/>
      <c r="J24" s="520"/>
      <c r="K24" s="520"/>
      <c r="L24" s="519"/>
      <c r="M24" s="519"/>
    </row>
    <row r="25" spans="1:15" x14ac:dyDescent="0.2">
      <c r="A25" s="520"/>
      <c r="B25" s="520"/>
      <c r="C25" s="523"/>
      <c r="D25" s="523"/>
      <c r="E25" s="520"/>
      <c r="F25" s="520"/>
      <c r="G25" s="520"/>
      <c r="H25" s="520"/>
      <c r="I25" s="520"/>
      <c r="J25" s="520"/>
      <c r="K25" s="520"/>
      <c r="L25" s="519"/>
      <c r="M25" s="519"/>
      <c r="O25" s="225"/>
    </row>
    <row r="26" spans="1:15" x14ac:dyDescent="0.2">
      <c r="A26" s="520"/>
      <c r="B26" s="520"/>
      <c r="C26" s="523"/>
      <c r="D26" s="523"/>
      <c r="E26" s="520"/>
      <c r="F26" s="520"/>
      <c r="G26" s="520"/>
      <c r="H26" s="520"/>
      <c r="I26" s="520"/>
      <c r="J26" s="520"/>
      <c r="K26" s="520"/>
      <c r="L26" s="519"/>
      <c r="M26" s="519"/>
    </row>
    <row r="27" spans="1:15" x14ac:dyDescent="0.2">
      <c r="A27" s="520"/>
      <c r="B27" s="520"/>
      <c r="C27" s="523"/>
      <c r="D27" s="523"/>
      <c r="E27" s="520"/>
      <c r="F27" s="520"/>
      <c r="G27" s="520"/>
      <c r="H27" s="520"/>
      <c r="I27" s="520"/>
      <c r="J27" s="520"/>
      <c r="K27" s="520"/>
      <c r="L27" s="519"/>
      <c r="M27" s="519"/>
    </row>
    <row r="28" spans="1:15" x14ac:dyDescent="0.2">
      <c r="A28" s="520"/>
      <c r="B28" s="520"/>
      <c r="C28" s="524"/>
      <c r="D28" s="524"/>
      <c r="E28" s="520"/>
      <c r="F28" s="520"/>
      <c r="G28" s="520"/>
      <c r="H28" s="520"/>
      <c r="I28" s="520"/>
      <c r="J28" s="520"/>
      <c r="K28" s="520"/>
      <c r="L28" s="519"/>
      <c r="M28" s="519"/>
      <c r="O28" s="225"/>
    </row>
    <row r="29" spans="1:15" ht="16.5" customHeight="1" x14ac:dyDescent="0.2">
      <c r="A29" s="176">
        <f>'Krok 1- Kalkulačka '!B9</f>
        <v>1</v>
      </c>
      <c r="B29" s="176">
        <f>'Krok 1- Kalkulačka '!C9</f>
        <v>0</v>
      </c>
      <c r="C29" s="176">
        <f>'Krok 1- Kalkulačka '!D9</f>
        <v>0</v>
      </c>
      <c r="D29" s="176">
        <f>'Krok 1- Kalkulačka '!E9</f>
        <v>0</v>
      </c>
      <c r="E29" s="176" t="str">
        <f>'Krok 1- Kalkulačka '!F9</f>
        <v>vyberte</v>
      </c>
      <c r="F29" s="179" t="str">
        <f>IF('Krok 1- Kalkulačka '!G9&gt;0,'Krok 1- Kalkulačka '!G9,"-")</f>
        <v>-</v>
      </c>
      <c r="G29" s="176">
        <f>'Krok 1- Kalkulačka '!K9</f>
        <v>0</v>
      </c>
      <c r="H29" s="177">
        <f>'Krok 1- Kalkulačka '!L9</f>
        <v>0</v>
      </c>
      <c r="I29" s="288">
        <f>'Krok 1- Kalkulačka '!DL9</f>
        <v>0</v>
      </c>
      <c r="J29" s="178">
        <f>'Krok 1- Kalkulačka '!DM9</f>
        <v>0</v>
      </c>
      <c r="K29" s="176" t="str">
        <f>'Krok 1- Kalkulačka '!N9</f>
        <v>vyberte</v>
      </c>
      <c r="L29" s="228">
        <f>'Krok 1- Kalkulačka '!DP9</f>
        <v>0</v>
      </c>
      <c r="M29" s="178">
        <f>'Krok 1- Kalkulačka '!ED9</f>
        <v>0</v>
      </c>
    </row>
    <row r="30" spans="1:15" x14ac:dyDescent="0.2">
      <c r="A30" s="176">
        <f>'Krok 1- Kalkulačka '!B12</f>
        <v>2</v>
      </c>
      <c r="B30" s="176">
        <f>'Krok 1- Kalkulačka '!C12</f>
        <v>0</v>
      </c>
      <c r="C30" s="176">
        <f>'Krok 1- Kalkulačka '!D12</f>
        <v>0</v>
      </c>
      <c r="D30" s="176">
        <f>'Krok 1- Kalkulačka '!E12</f>
        <v>0</v>
      </c>
      <c r="E30" s="176" t="str">
        <f>'Krok 1- Kalkulačka '!F12</f>
        <v>vyberte</v>
      </c>
      <c r="F30" s="179" t="str">
        <f>IF('Krok 1- Kalkulačka '!G12&gt;0,'Krok 1- Kalkulačka '!G12,"-")</f>
        <v>-</v>
      </c>
      <c r="G30" s="176">
        <f>'Krok 1- Kalkulačka '!K12</f>
        <v>0</v>
      </c>
      <c r="H30" s="177">
        <f>'Krok 1- Kalkulačka '!L12</f>
        <v>0</v>
      </c>
      <c r="I30" s="178">
        <f>'Krok 1- Kalkulačka '!DL12</f>
        <v>0</v>
      </c>
      <c r="J30" s="178">
        <f>'Krok 1- Kalkulačka '!DM12</f>
        <v>0</v>
      </c>
      <c r="K30" s="176" t="str">
        <f>'Krok 1- Kalkulačka '!N12</f>
        <v>vyberte</v>
      </c>
      <c r="L30" s="228">
        <f>'Krok 1- Kalkulačka '!DP12</f>
        <v>0</v>
      </c>
      <c r="M30" s="178">
        <f>'Krok 1- Kalkulačka '!ED12</f>
        <v>0</v>
      </c>
    </row>
    <row r="31" spans="1:15" x14ac:dyDescent="0.2">
      <c r="A31" s="176">
        <f>'Krok 1- Kalkulačka '!B15</f>
        <v>3</v>
      </c>
      <c r="B31" s="176">
        <f>'Krok 1- Kalkulačka '!C15</f>
        <v>0</v>
      </c>
      <c r="C31" s="176">
        <f>'Krok 1- Kalkulačka '!D15</f>
        <v>0</v>
      </c>
      <c r="D31" s="176">
        <f>'Krok 1- Kalkulačka '!E15</f>
        <v>0</v>
      </c>
      <c r="E31" s="176" t="str">
        <f>'Krok 1- Kalkulačka '!F15</f>
        <v>vyberte</v>
      </c>
      <c r="F31" s="179" t="str">
        <f>IF('Krok 1- Kalkulačka '!G15&gt;0,'Krok 1- Kalkulačka '!G15,"-")</f>
        <v>-</v>
      </c>
      <c r="G31" s="176">
        <f>'Krok 1- Kalkulačka '!K15</f>
        <v>0</v>
      </c>
      <c r="H31" s="177">
        <f>'Krok 1- Kalkulačka '!L15</f>
        <v>0</v>
      </c>
      <c r="I31" s="178">
        <f>'Krok 1- Kalkulačka '!DL15</f>
        <v>0</v>
      </c>
      <c r="J31" s="178">
        <f>'Krok 1- Kalkulačka '!DM15</f>
        <v>0</v>
      </c>
      <c r="K31" s="176" t="str">
        <f>'Krok 1- Kalkulačka '!N15</f>
        <v>vyberte</v>
      </c>
      <c r="L31" s="228">
        <f>'Krok 1- Kalkulačka '!DP15</f>
        <v>0</v>
      </c>
      <c r="M31" s="178">
        <f>'Krok 1- Kalkulačka '!ED15</f>
        <v>0</v>
      </c>
    </row>
    <row r="32" spans="1:15" x14ac:dyDescent="0.2">
      <c r="A32" s="176">
        <f>'Krok 1- Kalkulačka '!B18</f>
        <v>4</v>
      </c>
      <c r="B32" s="176">
        <f>'Krok 1- Kalkulačka '!C18</f>
        <v>0</v>
      </c>
      <c r="C32" s="176">
        <f>'Krok 1- Kalkulačka '!D18</f>
        <v>0</v>
      </c>
      <c r="D32" s="176">
        <f>'Krok 1- Kalkulačka '!E18</f>
        <v>0</v>
      </c>
      <c r="E32" s="176" t="str">
        <f>'Krok 1- Kalkulačka '!F18</f>
        <v>vyberte</v>
      </c>
      <c r="F32" s="179" t="str">
        <f>IF('Krok 1- Kalkulačka '!G18&gt;0,'Krok 1- Kalkulačka '!G18,"-")</f>
        <v>-</v>
      </c>
      <c r="G32" s="176">
        <f>'Krok 1- Kalkulačka '!K18</f>
        <v>0</v>
      </c>
      <c r="H32" s="177">
        <f>'Krok 1- Kalkulačka '!L18</f>
        <v>0</v>
      </c>
      <c r="I32" s="178">
        <f>'Krok 1- Kalkulačka '!DL18</f>
        <v>0</v>
      </c>
      <c r="J32" s="178">
        <f>'Krok 1- Kalkulačka '!DM18</f>
        <v>0</v>
      </c>
      <c r="K32" s="176" t="str">
        <f>'Krok 1- Kalkulačka '!N18</f>
        <v>vyberte</v>
      </c>
      <c r="L32" s="228">
        <f>'Krok 1- Kalkulačka '!DP18</f>
        <v>0</v>
      </c>
      <c r="M32" s="178">
        <f>'Krok 1- Kalkulačka '!ED18</f>
        <v>0</v>
      </c>
    </row>
    <row r="33" spans="1:15" x14ac:dyDescent="0.2">
      <c r="A33" s="176">
        <f>'Krok 1- Kalkulačka '!B21</f>
        <v>5</v>
      </c>
      <c r="B33" s="176">
        <f>'Krok 1- Kalkulačka '!C21</f>
        <v>0</v>
      </c>
      <c r="C33" s="176">
        <f>'Krok 1- Kalkulačka '!D21</f>
        <v>0</v>
      </c>
      <c r="D33" s="176">
        <f>'Krok 1- Kalkulačka '!E21</f>
        <v>0</v>
      </c>
      <c r="E33" s="176" t="str">
        <f>'Krok 1- Kalkulačka '!F21</f>
        <v>vyberte</v>
      </c>
      <c r="F33" s="179" t="str">
        <f>IF('Krok 1- Kalkulačka '!G21&gt;0,'Krok 1- Kalkulačka '!G21,"-")</f>
        <v>-</v>
      </c>
      <c r="G33" s="176">
        <f>'Krok 1- Kalkulačka '!K21</f>
        <v>0</v>
      </c>
      <c r="H33" s="177">
        <f>'Krok 1- Kalkulačka '!L21</f>
        <v>0</v>
      </c>
      <c r="I33" s="178">
        <f>'Krok 1- Kalkulačka '!DL21</f>
        <v>0</v>
      </c>
      <c r="J33" s="178">
        <f>'Krok 1- Kalkulačka '!DM21</f>
        <v>0</v>
      </c>
      <c r="K33" s="176" t="str">
        <f>'Krok 1- Kalkulačka '!N21</f>
        <v>vyberte</v>
      </c>
      <c r="L33" s="228">
        <f>'Krok 1- Kalkulačka '!DP21</f>
        <v>0</v>
      </c>
      <c r="M33" s="178">
        <f>'Krok 1- Kalkulačka '!ED21</f>
        <v>0</v>
      </c>
    </row>
    <row r="34" spans="1:15" x14ac:dyDescent="0.2">
      <c r="A34" s="176">
        <f>'Krok 1- Kalkulačka '!B24</f>
        <v>6</v>
      </c>
      <c r="B34" s="176">
        <f>'Krok 1- Kalkulačka '!C24</f>
        <v>0</v>
      </c>
      <c r="C34" s="176">
        <f>'Krok 1- Kalkulačka '!D24</f>
        <v>0</v>
      </c>
      <c r="D34" s="176">
        <f>'Krok 1- Kalkulačka '!E24</f>
        <v>0</v>
      </c>
      <c r="E34" s="176" t="str">
        <f>'Krok 1- Kalkulačka '!F24</f>
        <v>vyberte</v>
      </c>
      <c r="F34" s="179" t="str">
        <f>IF('Krok 1- Kalkulačka '!G24&gt;0,'Krok 1- Kalkulačka '!G24,"-")</f>
        <v>-</v>
      </c>
      <c r="G34" s="176">
        <f>'Krok 1- Kalkulačka '!K24</f>
        <v>0</v>
      </c>
      <c r="H34" s="177">
        <f>'Krok 1- Kalkulačka '!L24</f>
        <v>0</v>
      </c>
      <c r="I34" s="178">
        <f>'Krok 1- Kalkulačka '!DL24</f>
        <v>0</v>
      </c>
      <c r="J34" s="178">
        <f>'Krok 1- Kalkulačka '!DM24</f>
        <v>0</v>
      </c>
      <c r="K34" s="176" t="str">
        <f>'Krok 1- Kalkulačka '!N24</f>
        <v>vyberte</v>
      </c>
      <c r="L34" s="228">
        <f>'Krok 1- Kalkulačka '!DP24</f>
        <v>0</v>
      </c>
      <c r="M34" s="178">
        <f>'Krok 1- Kalkulačka '!ED24</f>
        <v>0</v>
      </c>
    </row>
    <row r="35" spans="1:15" x14ac:dyDescent="0.2">
      <c r="A35" s="176">
        <f>'Krok 1- Kalkulačka '!B27</f>
        <v>7</v>
      </c>
      <c r="B35" s="176">
        <f>'Krok 1- Kalkulačka '!C27</f>
        <v>0</v>
      </c>
      <c r="C35" s="176">
        <f>'Krok 1- Kalkulačka '!D27</f>
        <v>0</v>
      </c>
      <c r="D35" s="176">
        <f>'Krok 1- Kalkulačka '!E27</f>
        <v>0</v>
      </c>
      <c r="E35" s="176" t="str">
        <f>'Krok 1- Kalkulačka '!F27</f>
        <v>vyberte</v>
      </c>
      <c r="F35" s="179" t="str">
        <f>IF('Krok 1- Kalkulačka '!G27&gt;0,'Krok 1- Kalkulačka '!G27,"-")</f>
        <v>-</v>
      </c>
      <c r="G35" s="176">
        <f>'Krok 1- Kalkulačka '!K27</f>
        <v>0</v>
      </c>
      <c r="H35" s="177">
        <f>'Krok 1- Kalkulačka '!L27</f>
        <v>0</v>
      </c>
      <c r="I35" s="176">
        <f>'Krok 1- Kalkulačka '!DL27</f>
        <v>0</v>
      </c>
      <c r="J35" s="176">
        <f>'Krok 1- Kalkulačka '!DM27</f>
        <v>0</v>
      </c>
      <c r="K35" s="176" t="str">
        <f>'Krok 1- Kalkulačka '!N27</f>
        <v>vyberte</v>
      </c>
      <c r="L35" s="176">
        <f>'Krok 1- Kalkulačka '!DP27</f>
        <v>0</v>
      </c>
      <c r="M35" s="178">
        <f>'Krok 1- Kalkulačka '!ED27</f>
        <v>0</v>
      </c>
    </row>
    <row r="36" spans="1:15" x14ac:dyDescent="0.2">
      <c r="A36" s="176">
        <f>'Krok 1- Kalkulačka '!B30</f>
        <v>8</v>
      </c>
      <c r="B36" s="176">
        <f>'Krok 1- Kalkulačka '!C30</f>
        <v>0</v>
      </c>
      <c r="C36" s="176">
        <f>'Krok 1- Kalkulačka '!D30</f>
        <v>0</v>
      </c>
      <c r="D36" s="176">
        <f>'Krok 1- Kalkulačka '!E30</f>
        <v>0</v>
      </c>
      <c r="E36" s="176" t="str">
        <f>'Krok 1- Kalkulačka '!F30</f>
        <v>vyberte</v>
      </c>
      <c r="F36" s="179" t="str">
        <f>IF('Krok 1- Kalkulačka '!G30&gt;0,'Krok 1- Kalkulačka '!G30,"-")</f>
        <v>-</v>
      </c>
      <c r="G36" s="176">
        <f>'Krok 1- Kalkulačka '!K30</f>
        <v>0</v>
      </c>
      <c r="H36" s="177">
        <f>'Krok 1- Kalkulačka '!L30</f>
        <v>0</v>
      </c>
      <c r="I36" s="178">
        <f>'Krok 1- Kalkulačka '!DL30</f>
        <v>0</v>
      </c>
      <c r="J36" s="178">
        <f>'Krok 1- Kalkulačka '!DM30</f>
        <v>0</v>
      </c>
      <c r="K36" s="176" t="str">
        <f>'Krok 1- Kalkulačka '!N30</f>
        <v>vyberte</v>
      </c>
      <c r="L36" s="228">
        <f>'Krok 1- Kalkulačka '!DP30</f>
        <v>0</v>
      </c>
      <c r="M36" s="178">
        <f>'Krok 1- Kalkulačka '!ED30</f>
        <v>0</v>
      </c>
    </row>
    <row r="37" spans="1:15" ht="13.9" customHeight="1" x14ac:dyDescent="0.2">
      <c r="A37" s="176">
        <f>'Krok 1- Kalkulačka '!B33</f>
        <v>9</v>
      </c>
      <c r="B37" s="176">
        <f>'Krok 1- Kalkulačka '!C33</f>
        <v>0</v>
      </c>
      <c r="C37" s="176">
        <f>'Krok 1- Kalkulačka '!D33</f>
        <v>0</v>
      </c>
      <c r="D37" s="176">
        <f>'Krok 1- Kalkulačka '!E33</f>
        <v>0</v>
      </c>
      <c r="E37" s="176" t="str">
        <f>'Krok 1- Kalkulačka '!F33</f>
        <v>vyberte</v>
      </c>
      <c r="F37" s="179" t="str">
        <f>IF('Krok 1- Kalkulačka '!G33&gt;0,'Krok 1- Kalkulačka '!G33,"-")</f>
        <v>-</v>
      </c>
      <c r="G37" s="176">
        <f>'Krok 1- Kalkulačka '!K33</f>
        <v>0</v>
      </c>
      <c r="H37" s="177">
        <f>'Krok 1- Kalkulačka '!L33</f>
        <v>0</v>
      </c>
      <c r="I37" s="178">
        <f>'Krok 1- Kalkulačka '!DL33</f>
        <v>0</v>
      </c>
      <c r="J37" s="178">
        <f>'Krok 1- Kalkulačka '!DM33</f>
        <v>0</v>
      </c>
      <c r="K37" s="176" t="str">
        <f>'Krok 1- Kalkulačka '!N33</f>
        <v>vyberte</v>
      </c>
      <c r="L37" s="228">
        <f>'Krok 1- Kalkulačka '!DP33</f>
        <v>0</v>
      </c>
      <c r="M37" s="178">
        <f>'Krok 1- Kalkulačka '!ED33</f>
        <v>0</v>
      </c>
    </row>
    <row r="38" spans="1:15" ht="13.9" customHeight="1" x14ac:dyDescent="0.2">
      <c r="A38" s="176">
        <f>'Krok 1- Kalkulačka '!B36</f>
        <v>10</v>
      </c>
      <c r="B38" s="176">
        <f>'Krok 1- Kalkulačka '!C36</f>
        <v>0</v>
      </c>
      <c r="C38" s="176">
        <f>'Krok 1- Kalkulačka '!D36</f>
        <v>0</v>
      </c>
      <c r="D38" s="176">
        <f>'Krok 1- Kalkulačka '!E36</f>
        <v>0</v>
      </c>
      <c r="E38" s="176" t="str">
        <f>'Krok 1- Kalkulačka '!F36</f>
        <v>vyberte</v>
      </c>
      <c r="F38" s="179" t="str">
        <f>IF('Krok 1- Kalkulačka '!G36&gt;0,'Krok 1- Kalkulačka '!G36,"-")</f>
        <v>-</v>
      </c>
      <c r="G38" s="176">
        <f>'Krok 1- Kalkulačka '!K36</f>
        <v>0</v>
      </c>
      <c r="H38" s="177">
        <f>'Krok 1- Kalkulačka '!L36</f>
        <v>0</v>
      </c>
      <c r="I38" s="178">
        <f>'Krok 1- Kalkulačka '!DL36</f>
        <v>0</v>
      </c>
      <c r="J38" s="178">
        <f>'Krok 1- Kalkulačka '!DM36</f>
        <v>0</v>
      </c>
      <c r="K38" s="176" t="str">
        <f>'Krok 1- Kalkulačka '!N36</f>
        <v>vyberte</v>
      </c>
      <c r="L38" s="228">
        <f>'Krok 1- Kalkulačka '!DP36</f>
        <v>0</v>
      </c>
      <c r="M38" s="178">
        <f>'Krok 1- Kalkulačka '!ED36</f>
        <v>0</v>
      </c>
    </row>
    <row r="39" spans="1:15" ht="13.9" customHeight="1" x14ac:dyDescent="0.2">
      <c r="A39" s="176">
        <f>'Krok 1- Kalkulačka '!B39</f>
        <v>11</v>
      </c>
      <c r="B39" s="176">
        <f>'Krok 1- Kalkulačka '!C39</f>
        <v>0</v>
      </c>
      <c r="C39" s="176">
        <f>'Krok 1- Kalkulačka '!D39</f>
        <v>0</v>
      </c>
      <c r="D39" s="176">
        <f>'Krok 1- Kalkulačka '!E39</f>
        <v>0</v>
      </c>
      <c r="E39" s="176" t="str">
        <f>'Krok 1- Kalkulačka '!F39</f>
        <v>vyberte</v>
      </c>
      <c r="F39" s="179" t="str">
        <f>IF('Krok 1- Kalkulačka '!G39&gt;0,'Krok 1- Kalkulačka '!G39,"-")</f>
        <v>-</v>
      </c>
      <c r="G39" s="176">
        <f>'Krok 1- Kalkulačka '!K39</f>
        <v>0</v>
      </c>
      <c r="H39" s="177">
        <f>'Krok 1- Kalkulačka '!L39</f>
        <v>0</v>
      </c>
      <c r="I39" s="178">
        <f>'Krok 1- Kalkulačka '!DL39</f>
        <v>0</v>
      </c>
      <c r="J39" s="178">
        <f>'Krok 1- Kalkulačka '!DM39</f>
        <v>0</v>
      </c>
      <c r="K39" s="176" t="str">
        <f>'Krok 1- Kalkulačka '!N39</f>
        <v>vyberte</v>
      </c>
      <c r="L39" s="228">
        <f>'Krok 1- Kalkulačka '!DP39</f>
        <v>0</v>
      </c>
      <c r="M39" s="178">
        <f>'Krok 1- Kalkulačka '!ED39</f>
        <v>0</v>
      </c>
      <c r="O39" s="225"/>
    </row>
    <row r="40" spans="1:15" ht="13.9" customHeight="1" x14ac:dyDescent="0.2">
      <c r="A40" s="176">
        <f>'Krok 1- Kalkulačka '!B42</f>
        <v>12</v>
      </c>
      <c r="B40" s="176">
        <f>'Krok 1- Kalkulačka '!C42</f>
        <v>0</v>
      </c>
      <c r="C40" s="176">
        <f>'Krok 1- Kalkulačka '!D42</f>
        <v>0</v>
      </c>
      <c r="D40" s="176">
        <f>'Krok 1- Kalkulačka '!E42</f>
        <v>0</v>
      </c>
      <c r="E40" s="176" t="str">
        <f>'Krok 1- Kalkulačka '!F42</f>
        <v>vyberte</v>
      </c>
      <c r="F40" s="179" t="str">
        <f>IF('Krok 1- Kalkulačka '!G42&gt;0,'Krok 1- Kalkulačka '!G42,"-")</f>
        <v>-</v>
      </c>
      <c r="G40" s="176">
        <f>'Krok 1- Kalkulačka '!K42</f>
        <v>0</v>
      </c>
      <c r="H40" s="177">
        <f>'Krok 1- Kalkulačka '!L42</f>
        <v>0</v>
      </c>
      <c r="I40" s="178">
        <f>'Krok 1- Kalkulačka '!DL42</f>
        <v>0</v>
      </c>
      <c r="J40" s="178">
        <f>'Krok 1- Kalkulačka '!DM42</f>
        <v>0</v>
      </c>
      <c r="K40" s="176" t="str">
        <f>'Krok 1- Kalkulačka '!N42</f>
        <v>vyberte</v>
      </c>
      <c r="L40" s="228">
        <f>'Krok 1- Kalkulačka '!DP42</f>
        <v>0</v>
      </c>
      <c r="M40" s="178">
        <f>'Krok 1- Kalkulačka '!ED42</f>
        <v>0</v>
      </c>
      <c r="O40" s="225"/>
    </row>
    <row r="41" spans="1:15" ht="13.9" customHeight="1" x14ac:dyDescent="0.2">
      <c r="A41" s="176">
        <f>'Krok 1- Kalkulačka '!B45</f>
        <v>13</v>
      </c>
      <c r="B41" s="176">
        <f>'Krok 1- Kalkulačka '!C45</f>
        <v>0</v>
      </c>
      <c r="C41" s="176">
        <f>'Krok 1- Kalkulačka '!D45</f>
        <v>0</v>
      </c>
      <c r="D41" s="176">
        <f>'Krok 1- Kalkulačka '!E45</f>
        <v>0</v>
      </c>
      <c r="E41" s="176" t="str">
        <f>'Krok 1- Kalkulačka '!F45</f>
        <v>vyberte</v>
      </c>
      <c r="F41" s="179" t="str">
        <f>IF('Krok 1- Kalkulačka '!G45&gt;0,'Krok 1- Kalkulačka '!G45,"-")</f>
        <v>-</v>
      </c>
      <c r="G41" s="176">
        <f>'Krok 1- Kalkulačka '!K45</f>
        <v>0</v>
      </c>
      <c r="H41" s="177">
        <f>'Krok 1- Kalkulačka '!L45</f>
        <v>0</v>
      </c>
      <c r="I41" s="178">
        <f>'Krok 1- Kalkulačka '!DL45</f>
        <v>0</v>
      </c>
      <c r="J41" s="178">
        <f>'Krok 1- Kalkulačka '!DM45</f>
        <v>0</v>
      </c>
      <c r="K41" s="176" t="str">
        <f>'Krok 1- Kalkulačka '!N45</f>
        <v>vyberte</v>
      </c>
      <c r="L41" s="228">
        <f>'Krok 1- Kalkulačka '!DP45</f>
        <v>0</v>
      </c>
      <c r="M41" s="178">
        <f>'Krok 1- Kalkulačka '!ED45</f>
        <v>0</v>
      </c>
    </row>
    <row r="42" spans="1:15" ht="13.9" customHeight="1" x14ac:dyDescent="0.2">
      <c r="A42" s="176">
        <f>'Krok 1- Kalkulačka '!B48</f>
        <v>14</v>
      </c>
      <c r="B42" s="176">
        <f>'Krok 1- Kalkulačka '!C48</f>
        <v>0</v>
      </c>
      <c r="C42" s="176">
        <f>'Krok 1- Kalkulačka '!D48</f>
        <v>0</v>
      </c>
      <c r="D42" s="176">
        <f>'Krok 1- Kalkulačka '!E48</f>
        <v>0</v>
      </c>
      <c r="E42" s="176" t="str">
        <f>'Krok 1- Kalkulačka '!F48</f>
        <v>vyberte</v>
      </c>
      <c r="F42" s="179" t="str">
        <f>IF('Krok 1- Kalkulačka '!G48&gt;0,'Krok 1- Kalkulačka '!G48,"-")</f>
        <v>-</v>
      </c>
      <c r="G42" s="176">
        <f>'Krok 1- Kalkulačka '!K48</f>
        <v>0</v>
      </c>
      <c r="H42" s="177">
        <f>'Krok 1- Kalkulačka '!L48</f>
        <v>0</v>
      </c>
      <c r="I42" s="178">
        <f>'Krok 1- Kalkulačka '!DL48</f>
        <v>0</v>
      </c>
      <c r="J42" s="178">
        <f>'Krok 1- Kalkulačka '!DM48</f>
        <v>0</v>
      </c>
      <c r="K42" s="176" t="str">
        <f>'Krok 1- Kalkulačka '!N48</f>
        <v>vyberte</v>
      </c>
      <c r="L42" s="228">
        <f>'Krok 1- Kalkulačka '!DP48</f>
        <v>0</v>
      </c>
      <c r="M42" s="178">
        <f>'Krok 1- Kalkulačka '!ED48</f>
        <v>0</v>
      </c>
    </row>
    <row r="43" spans="1:15" ht="13.9" customHeight="1" x14ac:dyDescent="0.2">
      <c r="A43" s="176">
        <f>'Krok 1- Kalkulačka '!B51</f>
        <v>15</v>
      </c>
      <c r="B43" s="176">
        <f>'Krok 1- Kalkulačka '!C51</f>
        <v>0</v>
      </c>
      <c r="C43" s="176">
        <f>'Krok 1- Kalkulačka '!D51</f>
        <v>0</v>
      </c>
      <c r="D43" s="176">
        <f>'Krok 1- Kalkulačka '!E51</f>
        <v>0</v>
      </c>
      <c r="E43" s="176" t="str">
        <f>'Krok 1- Kalkulačka '!F51</f>
        <v>vyberte</v>
      </c>
      <c r="F43" s="179" t="str">
        <f>IF('Krok 1- Kalkulačka '!G51&gt;0,'Krok 1- Kalkulačka '!G51,"-")</f>
        <v>-</v>
      </c>
      <c r="G43" s="176">
        <f>'Krok 1- Kalkulačka '!K51</f>
        <v>0</v>
      </c>
      <c r="H43" s="177">
        <f>'Krok 1- Kalkulačka '!L51</f>
        <v>0</v>
      </c>
      <c r="I43" s="178">
        <f>'Krok 1- Kalkulačka '!DL51</f>
        <v>0</v>
      </c>
      <c r="J43" s="178">
        <f>'Krok 1- Kalkulačka '!DM51</f>
        <v>0</v>
      </c>
      <c r="K43" s="176" t="str">
        <f>'Krok 1- Kalkulačka '!N51</f>
        <v>vyberte</v>
      </c>
      <c r="L43" s="228">
        <f>'Krok 1- Kalkulačka '!DP51</f>
        <v>0</v>
      </c>
      <c r="M43" s="178">
        <f>'Krok 1- Kalkulačka '!ED51</f>
        <v>0</v>
      </c>
    </row>
    <row r="44" spans="1:15" ht="13.9" customHeight="1" x14ac:dyDescent="0.2">
      <c r="A44" s="176">
        <f>'Krok 1- Kalkulačka '!B54</f>
        <v>16</v>
      </c>
      <c r="B44" s="176">
        <f>'Krok 1- Kalkulačka '!C54</f>
        <v>0</v>
      </c>
      <c r="C44" s="176">
        <f>'Krok 1- Kalkulačka '!D54</f>
        <v>0</v>
      </c>
      <c r="D44" s="176">
        <f>'Krok 1- Kalkulačka '!E54</f>
        <v>0</v>
      </c>
      <c r="E44" s="176" t="str">
        <f>'Krok 1- Kalkulačka '!F54</f>
        <v>vyberte</v>
      </c>
      <c r="F44" s="179" t="str">
        <f>IF('Krok 1- Kalkulačka '!G54&gt;0,'Krok 1- Kalkulačka '!G54,"-")</f>
        <v>-</v>
      </c>
      <c r="G44" s="176">
        <f>'Krok 1- Kalkulačka '!K54</f>
        <v>0</v>
      </c>
      <c r="H44" s="177">
        <f>'Krok 1- Kalkulačka '!L54</f>
        <v>0</v>
      </c>
      <c r="I44" s="178">
        <f>'Krok 1- Kalkulačka '!DL54</f>
        <v>0</v>
      </c>
      <c r="J44" s="178">
        <f>'Krok 1- Kalkulačka '!DM54</f>
        <v>0</v>
      </c>
      <c r="K44" s="176" t="str">
        <f>'Krok 1- Kalkulačka '!N54</f>
        <v>vyberte</v>
      </c>
      <c r="L44" s="228">
        <f>'Krok 1- Kalkulačka '!DP54</f>
        <v>0</v>
      </c>
      <c r="M44" s="178">
        <f>'Krok 1- Kalkulačka '!ED54</f>
        <v>0</v>
      </c>
    </row>
    <row r="45" spans="1:15" ht="13.9" customHeight="1" x14ac:dyDescent="0.2">
      <c r="A45" s="176">
        <f>'Krok 1- Kalkulačka '!B57</f>
        <v>17</v>
      </c>
      <c r="B45" s="176">
        <f>'Krok 1- Kalkulačka '!C57</f>
        <v>0</v>
      </c>
      <c r="C45" s="176">
        <f>'Krok 1- Kalkulačka '!D57</f>
        <v>0</v>
      </c>
      <c r="D45" s="176">
        <f>'Krok 1- Kalkulačka '!E57</f>
        <v>0</v>
      </c>
      <c r="E45" s="176" t="str">
        <f>'Krok 1- Kalkulačka '!F57</f>
        <v>vyberte</v>
      </c>
      <c r="F45" s="179" t="str">
        <f>IF('Krok 1- Kalkulačka '!G57&gt;0,'Krok 1- Kalkulačka '!G57,"-")</f>
        <v>-</v>
      </c>
      <c r="G45" s="176">
        <f>'Krok 1- Kalkulačka '!K57</f>
        <v>0</v>
      </c>
      <c r="H45" s="177">
        <f>'Krok 1- Kalkulačka '!L57</f>
        <v>0</v>
      </c>
      <c r="I45" s="178">
        <f>'Krok 1- Kalkulačka '!DL57</f>
        <v>0</v>
      </c>
      <c r="J45" s="178">
        <f>'Krok 1- Kalkulačka '!DM57</f>
        <v>0</v>
      </c>
      <c r="K45" s="176" t="str">
        <f>'Krok 1- Kalkulačka '!N57</f>
        <v>vyberte</v>
      </c>
      <c r="L45" s="228">
        <f>'Krok 1- Kalkulačka '!DP57</f>
        <v>0</v>
      </c>
      <c r="M45" s="178">
        <f>'Krok 1- Kalkulačka '!ED57</f>
        <v>0</v>
      </c>
    </row>
    <row r="46" spans="1:15" ht="13.9" customHeight="1" x14ac:dyDescent="0.2">
      <c r="A46" s="176">
        <f>'Krok 1- Kalkulačka '!B60</f>
        <v>18</v>
      </c>
      <c r="B46" s="176">
        <f>'Krok 1- Kalkulačka '!C60</f>
        <v>0</v>
      </c>
      <c r="C46" s="176">
        <f>'Krok 1- Kalkulačka '!D60</f>
        <v>0</v>
      </c>
      <c r="D46" s="176">
        <f>'Krok 1- Kalkulačka '!E60</f>
        <v>0</v>
      </c>
      <c r="E46" s="176" t="str">
        <f>'Krok 1- Kalkulačka '!F60</f>
        <v>vyberte</v>
      </c>
      <c r="F46" s="179" t="str">
        <f>IF('Krok 1- Kalkulačka '!G60&gt;0,'Krok 1- Kalkulačka '!G60,"-")</f>
        <v>-</v>
      </c>
      <c r="G46" s="176">
        <f>'Krok 1- Kalkulačka '!K60</f>
        <v>0</v>
      </c>
      <c r="H46" s="177">
        <f>'Krok 1- Kalkulačka '!L60</f>
        <v>0</v>
      </c>
      <c r="I46" s="178">
        <f>'Krok 1- Kalkulačka '!DL60</f>
        <v>0</v>
      </c>
      <c r="J46" s="178">
        <f>'Krok 1- Kalkulačka '!DM60</f>
        <v>0</v>
      </c>
      <c r="K46" s="176" t="str">
        <f>'Krok 1- Kalkulačka '!N60</f>
        <v>vyberte</v>
      </c>
      <c r="L46" s="228">
        <f>'Krok 1- Kalkulačka '!DP60</f>
        <v>0</v>
      </c>
      <c r="M46" s="178">
        <f>'Krok 1- Kalkulačka '!ED60</f>
        <v>0</v>
      </c>
    </row>
    <row r="47" spans="1:15" ht="13.9" customHeight="1" x14ac:dyDescent="0.2">
      <c r="A47" s="176">
        <f>'Krok 1- Kalkulačka '!B63</f>
        <v>19</v>
      </c>
      <c r="B47" s="176">
        <f>'Krok 1- Kalkulačka '!C63</f>
        <v>0</v>
      </c>
      <c r="C47" s="176">
        <f>'Krok 1- Kalkulačka '!D63</f>
        <v>0</v>
      </c>
      <c r="D47" s="176">
        <f>'Krok 1- Kalkulačka '!E63</f>
        <v>0</v>
      </c>
      <c r="E47" s="176" t="str">
        <f>'Krok 1- Kalkulačka '!F63</f>
        <v>vyberte</v>
      </c>
      <c r="F47" s="179" t="str">
        <f>IF('Krok 1- Kalkulačka '!G63&gt;0,'Krok 1- Kalkulačka '!G63,"-")</f>
        <v>-</v>
      </c>
      <c r="G47" s="176">
        <f>'Krok 1- Kalkulačka '!K63</f>
        <v>0</v>
      </c>
      <c r="H47" s="177">
        <f>'Krok 1- Kalkulačka '!L63</f>
        <v>0</v>
      </c>
      <c r="I47" s="178">
        <f>'Krok 1- Kalkulačka '!DL26</f>
        <v>0</v>
      </c>
      <c r="J47" s="178">
        <f>'Krok 1- Kalkulačka '!DM26</f>
        <v>0</v>
      </c>
      <c r="K47" s="176" t="str">
        <f>'Krok 1- Kalkulačka '!N63</f>
        <v>vyberte</v>
      </c>
      <c r="L47" s="228">
        <f>'Krok 1- Kalkulačka '!DP63</f>
        <v>0</v>
      </c>
      <c r="M47" s="178">
        <f>'Krok 1- Kalkulačka '!ED63</f>
        <v>0</v>
      </c>
    </row>
    <row r="48" spans="1:15" ht="13.9" customHeight="1" x14ac:dyDescent="0.2">
      <c r="A48" s="176">
        <f>'Krok 1- Kalkulačka '!B66</f>
        <v>20</v>
      </c>
      <c r="B48" s="176">
        <f>'Krok 1- Kalkulačka '!C66</f>
        <v>0</v>
      </c>
      <c r="C48" s="176">
        <f>'Krok 1- Kalkulačka '!D66</f>
        <v>0</v>
      </c>
      <c r="D48" s="176">
        <f>'Krok 1- Kalkulačka '!E66</f>
        <v>0</v>
      </c>
      <c r="E48" s="176" t="str">
        <f>'Krok 1- Kalkulačka '!F66</f>
        <v>vyberte</v>
      </c>
      <c r="F48" s="179" t="str">
        <f>IF('Krok 1- Kalkulačka '!G66&gt;0,'Krok 1- Kalkulačka '!G66,"-")</f>
        <v>-</v>
      </c>
      <c r="G48" s="176">
        <f>'Krok 1- Kalkulačka '!K66</f>
        <v>0</v>
      </c>
      <c r="H48" s="177">
        <f>'Krok 1- Kalkulačka '!L66</f>
        <v>0</v>
      </c>
      <c r="I48" s="178">
        <f>'Krok 1- Kalkulačka '!DL66</f>
        <v>0</v>
      </c>
      <c r="J48" s="178">
        <f>'Krok 1- Kalkulačka '!DM66</f>
        <v>0</v>
      </c>
      <c r="K48" s="176" t="str">
        <f>'Krok 1- Kalkulačka '!N66</f>
        <v>vyberte</v>
      </c>
      <c r="L48" s="228">
        <f>'Krok 1- Kalkulačka '!DP66</f>
        <v>0</v>
      </c>
      <c r="M48" s="178">
        <f>'Krok 1- Kalkulačka '!ED66</f>
        <v>0</v>
      </c>
    </row>
    <row r="49" spans="1:13" ht="13.9" customHeight="1" x14ac:dyDescent="0.2">
      <c r="A49" s="176">
        <f>'Krok 1- Kalkulačka '!B69</f>
        <v>21</v>
      </c>
      <c r="B49" s="176">
        <f>'Krok 1- Kalkulačka '!C69</f>
        <v>0</v>
      </c>
      <c r="C49" s="176">
        <f>'Krok 1- Kalkulačka '!D69</f>
        <v>0</v>
      </c>
      <c r="D49" s="176">
        <f>'Krok 1- Kalkulačka '!E69</f>
        <v>0</v>
      </c>
      <c r="E49" s="176" t="str">
        <f>'Krok 1- Kalkulačka '!F69</f>
        <v>vyberte</v>
      </c>
      <c r="F49" s="179" t="str">
        <f>IF('Krok 1- Kalkulačka '!G69&gt;0,'Krok 1- Kalkulačka '!G69,"-")</f>
        <v>-</v>
      </c>
      <c r="G49" s="176">
        <f>'Krok 1- Kalkulačka '!K69</f>
        <v>0</v>
      </c>
      <c r="H49" s="177">
        <f>'Krok 1- Kalkulačka '!L69</f>
        <v>0</v>
      </c>
      <c r="I49" s="178">
        <f>'Krok 1- Kalkulačka '!DL69</f>
        <v>0</v>
      </c>
      <c r="J49" s="178">
        <f>'Krok 1- Kalkulačka '!DM69</f>
        <v>0</v>
      </c>
      <c r="K49" s="176" t="str">
        <f>'Krok 1- Kalkulačka '!N69</f>
        <v>vyberte</v>
      </c>
      <c r="L49" s="228">
        <f>'Krok 1- Kalkulačka '!DP69</f>
        <v>0</v>
      </c>
      <c r="M49" s="178">
        <f>'Krok 1- Kalkulačka '!ED69</f>
        <v>0</v>
      </c>
    </row>
    <row r="50" spans="1:13" ht="13.9" customHeight="1" x14ac:dyDescent="0.2">
      <c r="A50" s="176">
        <f>'Krok 1- Kalkulačka '!B72</f>
        <v>22</v>
      </c>
      <c r="B50" s="176">
        <f>'Krok 1- Kalkulačka '!C72</f>
        <v>0</v>
      </c>
      <c r="C50" s="176">
        <f>'Krok 1- Kalkulačka '!D72</f>
        <v>0</v>
      </c>
      <c r="D50" s="176">
        <f>'Krok 1- Kalkulačka '!E72</f>
        <v>0</v>
      </c>
      <c r="E50" s="176" t="str">
        <f>'Krok 1- Kalkulačka '!F72</f>
        <v>vyberte</v>
      </c>
      <c r="F50" s="179" t="str">
        <f>IF('Krok 1- Kalkulačka '!G72&gt;0,'Krok 1- Kalkulačka '!G72,"-")</f>
        <v>-</v>
      </c>
      <c r="G50" s="176">
        <f>'Krok 1- Kalkulačka '!K72</f>
        <v>0</v>
      </c>
      <c r="H50" s="177">
        <f>'Krok 1- Kalkulačka '!L72</f>
        <v>0</v>
      </c>
      <c r="I50" s="178">
        <f>'Krok 1- Kalkulačka '!DL72</f>
        <v>0</v>
      </c>
      <c r="J50" s="178">
        <f>'Krok 1- Kalkulačka '!DM72</f>
        <v>0</v>
      </c>
      <c r="K50" s="176" t="str">
        <f>'Krok 1- Kalkulačka '!N72</f>
        <v>vyberte</v>
      </c>
      <c r="L50" s="228">
        <f>'Krok 1- Kalkulačka '!DP72</f>
        <v>0</v>
      </c>
      <c r="M50" s="178">
        <f>'Krok 1- Kalkulačka '!ED72</f>
        <v>0</v>
      </c>
    </row>
    <row r="51" spans="1:13" ht="13.9" customHeight="1" x14ac:dyDescent="0.2">
      <c r="A51" s="176">
        <f>'Krok 1- Kalkulačka '!B75</f>
        <v>23</v>
      </c>
      <c r="B51" s="176">
        <f>'Krok 1- Kalkulačka '!C75</f>
        <v>0</v>
      </c>
      <c r="C51" s="176">
        <f>'Krok 1- Kalkulačka '!D75</f>
        <v>0</v>
      </c>
      <c r="D51" s="176">
        <f>'Krok 1- Kalkulačka '!E75</f>
        <v>0</v>
      </c>
      <c r="E51" s="176" t="str">
        <f>'Krok 1- Kalkulačka '!F75</f>
        <v>vyberte</v>
      </c>
      <c r="F51" s="179" t="str">
        <f>IF('Krok 1- Kalkulačka '!G75&gt;0,'Krok 1- Kalkulačka '!G75,"-")</f>
        <v>-</v>
      </c>
      <c r="G51" s="176">
        <f>'Krok 1- Kalkulačka '!K75</f>
        <v>0</v>
      </c>
      <c r="H51" s="177">
        <f>'Krok 1- Kalkulačka '!L75</f>
        <v>0</v>
      </c>
      <c r="I51" s="178">
        <f>'Krok 1- Kalkulačka '!DL75</f>
        <v>0</v>
      </c>
      <c r="J51" s="178">
        <f>'Krok 1- Kalkulačka '!DM75</f>
        <v>0</v>
      </c>
      <c r="K51" s="176" t="str">
        <f>'Krok 1- Kalkulačka '!N75</f>
        <v>vyberte</v>
      </c>
      <c r="L51" s="228">
        <f>'Krok 1- Kalkulačka '!DP75</f>
        <v>0</v>
      </c>
      <c r="M51" s="178">
        <f>'Krok 1- Kalkulačka '!ED75</f>
        <v>0</v>
      </c>
    </row>
    <row r="52" spans="1:13" ht="13.9" customHeight="1" x14ac:dyDescent="0.2">
      <c r="A52" s="176">
        <f>'Krok 1- Kalkulačka '!B78</f>
        <v>24</v>
      </c>
      <c r="B52" s="176">
        <f>'Krok 1- Kalkulačka '!C78</f>
        <v>0</v>
      </c>
      <c r="C52" s="176">
        <f>'Krok 1- Kalkulačka '!D78</f>
        <v>0</v>
      </c>
      <c r="D52" s="176">
        <f>'Krok 1- Kalkulačka '!E78</f>
        <v>0</v>
      </c>
      <c r="E52" s="176" t="str">
        <f>'Krok 1- Kalkulačka '!F78</f>
        <v>vyberte</v>
      </c>
      <c r="F52" s="179" t="str">
        <f>IF('Krok 1- Kalkulačka '!G78&gt;0,'Krok 1- Kalkulačka '!G78,"-")</f>
        <v>-</v>
      </c>
      <c r="G52" s="176">
        <f>'Krok 1- Kalkulačka '!K78</f>
        <v>0</v>
      </c>
      <c r="H52" s="177">
        <f>'Krok 1- Kalkulačka '!L78</f>
        <v>0</v>
      </c>
      <c r="I52" s="178">
        <f>'Krok 1- Kalkulačka '!DL78</f>
        <v>0</v>
      </c>
      <c r="J52" s="178">
        <f>'Krok 1- Kalkulačka '!DM78</f>
        <v>0</v>
      </c>
      <c r="K52" s="176" t="str">
        <f>'Krok 1- Kalkulačka '!N78</f>
        <v>vyberte</v>
      </c>
      <c r="L52" s="228">
        <f>'Krok 1- Kalkulačka '!DP78</f>
        <v>0</v>
      </c>
      <c r="M52" s="178">
        <f>'Krok 1- Kalkulačka '!ED78</f>
        <v>0</v>
      </c>
    </row>
    <row r="53" spans="1:13" ht="13.9" customHeight="1" x14ac:dyDescent="0.2">
      <c r="A53" s="176">
        <f>'Krok 1- Kalkulačka '!B81</f>
        <v>25</v>
      </c>
      <c r="B53" s="176">
        <f>'Krok 1- Kalkulačka '!C81</f>
        <v>0</v>
      </c>
      <c r="C53" s="176">
        <f>'Krok 1- Kalkulačka '!D81</f>
        <v>0</v>
      </c>
      <c r="D53" s="176">
        <f>'Krok 1- Kalkulačka '!E81</f>
        <v>0</v>
      </c>
      <c r="E53" s="176" t="str">
        <f>'Krok 1- Kalkulačka '!F81</f>
        <v>vyberte</v>
      </c>
      <c r="F53" s="179" t="str">
        <f>IF('Krok 1- Kalkulačka '!G81&gt;0,'Krok 1- Kalkulačka '!G81,"-")</f>
        <v>-</v>
      </c>
      <c r="G53" s="176">
        <f>'Krok 1- Kalkulačka '!K81</f>
        <v>0</v>
      </c>
      <c r="H53" s="177">
        <f>'Krok 1- Kalkulačka '!L81</f>
        <v>0</v>
      </c>
      <c r="I53" s="178">
        <f>'Krok 1- Kalkulačka '!DL81</f>
        <v>0</v>
      </c>
      <c r="J53" s="178">
        <f>'Krok 1- Kalkulačka '!DM81</f>
        <v>0</v>
      </c>
      <c r="K53" s="176" t="str">
        <f>'Krok 1- Kalkulačka '!N81</f>
        <v>vyberte</v>
      </c>
      <c r="L53" s="228">
        <f>'Krok 1- Kalkulačka '!DP81</f>
        <v>0</v>
      </c>
      <c r="M53" s="178">
        <f>'Krok 1- Kalkulačka '!ED81</f>
        <v>0</v>
      </c>
    </row>
    <row r="54" spans="1:13" ht="13.9" customHeight="1" x14ac:dyDescent="0.2">
      <c r="A54" s="176">
        <f>'Krok 1- Kalkulačka '!B84</f>
        <v>26</v>
      </c>
      <c r="B54" s="176">
        <f>'Krok 1- Kalkulačka '!C84</f>
        <v>0</v>
      </c>
      <c r="C54" s="176">
        <f>'Krok 1- Kalkulačka '!D84</f>
        <v>0</v>
      </c>
      <c r="D54" s="176">
        <f>'Krok 1- Kalkulačka '!E84</f>
        <v>0</v>
      </c>
      <c r="E54" s="176" t="str">
        <f>'Krok 1- Kalkulačka '!F84</f>
        <v>vyberte</v>
      </c>
      <c r="F54" s="179" t="str">
        <f>IF('Krok 1- Kalkulačka '!G84&gt;0,'Krok 1- Kalkulačka '!G84,"-")</f>
        <v>-</v>
      </c>
      <c r="G54" s="176">
        <f>'Krok 1- Kalkulačka '!K84</f>
        <v>0</v>
      </c>
      <c r="H54" s="177">
        <f>'Krok 1- Kalkulačka '!L84</f>
        <v>0</v>
      </c>
      <c r="I54" s="178">
        <f>'Krok 1- Kalkulačka '!DL84</f>
        <v>0</v>
      </c>
      <c r="J54" s="178">
        <f>'Krok 1- Kalkulačka '!DM84</f>
        <v>0</v>
      </c>
      <c r="K54" s="176" t="str">
        <f>'Krok 1- Kalkulačka '!N84</f>
        <v>vyberte</v>
      </c>
      <c r="L54" s="228">
        <f>'Krok 1- Kalkulačka '!DP84</f>
        <v>0</v>
      </c>
      <c r="M54" s="178">
        <f>'Krok 1- Kalkulačka '!ED84</f>
        <v>0</v>
      </c>
    </row>
    <row r="55" spans="1:13" ht="13.9" customHeight="1" x14ac:dyDescent="0.2">
      <c r="A55" s="176">
        <f>'Krok 1- Kalkulačka '!B87</f>
        <v>27</v>
      </c>
      <c r="B55" s="176">
        <f>'Krok 1- Kalkulačka '!C87</f>
        <v>0</v>
      </c>
      <c r="C55" s="176">
        <f>'Krok 1- Kalkulačka '!D87</f>
        <v>0</v>
      </c>
      <c r="D55" s="176">
        <f>'Krok 1- Kalkulačka '!E87</f>
        <v>0</v>
      </c>
      <c r="E55" s="176" t="str">
        <f>'Krok 1- Kalkulačka '!F87</f>
        <v>vyberte</v>
      </c>
      <c r="F55" s="179" t="str">
        <f>IF('Krok 1- Kalkulačka '!G87&gt;0,'Krok 1- Kalkulačka '!G87,"-")</f>
        <v>-</v>
      </c>
      <c r="G55" s="176">
        <f>'Krok 1- Kalkulačka '!K87</f>
        <v>0</v>
      </c>
      <c r="H55" s="177">
        <f>'Krok 1- Kalkulačka '!L87</f>
        <v>0</v>
      </c>
      <c r="I55" s="178">
        <f>'Krok 1- Kalkulačka '!DL87</f>
        <v>0</v>
      </c>
      <c r="J55" s="178">
        <f>'Krok 1- Kalkulačka '!DM87</f>
        <v>0</v>
      </c>
      <c r="K55" s="176" t="str">
        <f>'Krok 1- Kalkulačka '!N87</f>
        <v>vyberte</v>
      </c>
      <c r="L55" s="228">
        <f>'Krok 1- Kalkulačka '!DP87</f>
        <v>0</v>
      </c>
      <c r="M55" s="178">
        <f>'Krok 1- Kalkulačka '!ED87</f>
        <v>0</v>
      </c>
    </row>
    <row r="56" spans="1:13" ht="13.9" customHeight="1" x14ac:dyDescent="0.2">
      <c r="A56" s="176">
        <f>'Krok 1- Kalkulačka '!B90</f>
        <v>28</v>
      </c>
      <c r="B56" s="176">
        <f>'Krok 1- Kalkulačka '!C90</f>
        <v>0</v>
      </c>
      <c r="C56" s="176">
        <f>'Krok 1- Kalkulačka '!D90</f>
        <v>0</v>
      </c>
      <c r="D56" s="176">
        <f>'Krok 1- Kalkulačka '!E90</f>
        <v>0</v>
      </c>
      <c r="E56" s="176" t="str">
        <f>'Krok 1- Kalkulačka '!F90</f>
        <v>vyberte</v>
      </c>
      <c r="F56" s="179" t="str">
        <f>IF('Krok 1- Kalkulačka '!G90&gt;0,'Krok 1- Kalkulačka '!G90,"-")</f>
        <v>-</v>
      </c>
      <c r="G56" s="176">
        <f>'Krok 1- Kalkulačka '!K90</f>
        <v>0</v>
      </c>
      <c r="H56" s="177">
        <f>'Krok 1- Kalkulačka '!L90</f>
        <v>0</v>
      </c>
      <c r="I56" s="178">
        <f>'Krok 1- Kalkulačka '!DL90</f>
        <v>0</v>
      </c>
      <c r="J56" s="178">
        <f>'Krok 1- Kalkulačka '!DM90</f>
        <v>0</v>
      </c>
      <c r="K56" s="176" t="str">
        <f>'Krok 1- Kalkulačka '!N90</f>
        <v>vyberte</v>
      </c>
      <c r="L56" s="228">
        <f>'Krok 1- Kalkulačka '!DP90</f>
        <v>0</v>
      </c>
      <c r="M56" s="178">
        <f>'Krok 1- Kalkulačka '!ED90</f>
        <v>0</v>
      </c>
    </row>
    <row r="57" spans="1:13" ht="13.9" customHeight="1" x14ac:dyDescent="0.2">
      <c r="A57" s="176">
        <f>'Krok 1- Kalkulačka '!B93</f>
        <v>29</v>
      </c>
      <c r="B57" s="176">
        <f>'Krok 1- Kalkulačka '!C93</f>
        <v>0</v>
      </c>
      <c r="C57" s="176">
        <f>'Krok 1- Kalkulačka '!D93</f>
        <v>0</v>
      </c>
      <c r="D57" s="176">
        <f>'Krok 1- Kalkulačka '!E93</f>
        <v>0</v>
      </c>
      <c r="E57" s="176" t="str">
        <f>'Krok 1- Kalkulačka '!F93</f>
        <v>vyberte</v>
      </c>
      <c r="F57" s="179" t="str">
        <f>IF('Krok 1- Kalkulačka '!G93&gt;0,'Krok 1- Kalkulačka '!G93,"-")</f>
        <v>-</v>
      </c>
      <c r="G57" s="176">
        <f>'Krok 1- Kalkulačka '!K93</f>
        <v>0</v>
      </c>
      <c r="H57" s="177">
        <f>'Krok 1- Kalkulačka '!L93</f>
        <v>0</v>
      </c>
      <c r="I57" s="178">
        <f>'Krok 1- Kalkulačka '!DL93</f>
        <v>0</v>
      </c>
      <c r="J57" s="178">
        <f>'Krok 1- Kalkulačka '!DM93</f>
        <v>0</v>
      </c>
      <c r="K57" s="176" t="str">
        <f>'Krok 1- Kalkulačka '!N93</f>
        <v>vyberte</v>
      </c>
      <c r="L57" s="228">
        <f>'Krok 1- Kalkulačka '!DP93</f>
        <v>0</v>
      </c>
      <c r="M57" s="178">
        <f>'Krok 1- Kalkulačka '!ED93</f>
        <v>0</v>
      </c>
    </row>
    <row r="58" spans="1:13" ht="13.9" customHeight="1" x14ac:dyDescent="0.2">
      <c r="A58" s="176">
        <f>'Krok 1- Kalkulačka '!B96</f>
        <v>30</v>
      </c>
      <c r="B58" s="176">
        <f>'Krok 1- Kalkulačka '!C96</f>
        <v>0</v>
      </c>
      <c r="C58" s="176">
        <f>'Krok 1- Kalkulačka '!D96</f>
        <v>0</v>
      </c>
      <c r="D58" s="176">
        <f>'Krok 1- Kalkulačka '!E96</f>
        <v>0</v>
      </c>
      <c r="E58" s="176" t="str">
        <f>'Krok 1- Kalkulačka '!F96</f>
        <v>vyberte</v>
      </c>
      <c r="F58" s="179" t="str">
        <f>IF('Krok 1- Kalkulačka '!G96&gt;0,'Krok 1- Kalkulačka '!G96,"-")</f>
        <v>-</v>
      </c>
      <c r="G58" s="176">
        <f>'Krok 1- Kalkulačka '!K96</f>
        <v>0</v>
      </c>
      <c r="H58" s="177">
        <f>'Krok 1- Kalkulačka '!L96</f>
        <v>0</v>
      </c>
      <c r="I58" s="178">
        <f>'Krok 1- Kalkulačka '!DL96</f>
        <v>0</v>
      </c>
      <c r="J58" s="178">
        <f>'Krok 1- Kalkulačka '!DM96</f>
        <v>0</v>
      </c>
      <c r="K58" s="176" t="str">
        <f>'Krok 1- Kalkulačka '!N96</f>
        <v>vyberte</v>
      </c>
      <c r="L58" s="228">
        <f>'Krok 1- Kalkulačka '!DP96</f>
        <v>0</v>
      </c>
      <c r="M58" s="178">
        <f>'Krok 1- Kalkulačka '!ED96</f>
        <v>0</v>
      </c>
    </row>
    <row r="59" spans="1:13" ht="13.9" customHeight="1" x14ac:dyDescent="0.2">
      <c r="A59" s="176">
        <f>'Krok 1- Kalkulačka '!B99</f>
        <v>31</v>
      </c>
      <c r="B59" s="176">
        <f>'Krok 1- Kalkulačka '!C99</f>
        <v>0</v>
      </c>
      <c r="C59" s="176">
        <f>'Krok 1- Kalkulačka '!D99</f>
        <v>0</v>
      </c>
      <c r="D59" s="176">
        <f>'Krok 1- Kalkulačka '!E99</f>
        <v>0</v>
      </c>
      <c r="E59" s="176" t="str">
        <f>'Krok 1- Kalkulačka '!F99</f>
        <v>vyberte</v>
      </c>
      <c r="F59" s="179" t="str">
        <f>IF('Krok 1- Kalkulačka '!G99&gt;0,'Krok 1- Kalkulačka '!G99,"-")</f>
        <v>-</v>
      </c>
      <c r="G59" s="176">
        <f>'Krok 1- Kalkulačka '!K99</f>
        <v>0</v>
      </c>
      <c r="H59" s="177">
        <f>'Krok 1- Kalkulačka '!L99</f>
        <v>0</v>
      </c>
      <c r="I59" s="178">
        <f>'Krok 1- Kalkulačka '!DL99</f>
        <v>0</v>
      </c>
      <c r="J59" s="178">
        <f>'Krok 1- Kalkulačka '!DM99</f>
        <v>0</v>
      </c>
      <c r="K59" s="176" t="str">
        <f>'Krok 1- Kalkulačka '!N99</f>
        <v>vyberte</v>
      </c>
      <c r="L59" s="228">
        <f>'Krok 1- Kalkulačka '!DP99</f>
        <v>0</v>
      </c>
      <c r="M59" s="178">
        <f>'Krok 1- Kalkulačka '!ED99</f>
        <v>0</v>
      </c>
    </row>
    <row r="60" spans="1:13" ht="13.9" customHeight="1" x14ac:dyDescent="0.2">
      <c r="A60" s="176">
        <f>'Krok 1- Kalkulačka '!B102</f>
        <v>32</v>
      </c>
      <c r="B60" s="176">
        <f>'Krok 1- Kalkulačka '!C102</f>
        <v>0</v>
      </c>
      <c r="C60" s="176">
        <f>'Krok 1- Kalkulačka '!D102</f>
        <v>0</v>
      </c>
      <c r="D60" s="176">
        <f>'Krok 1- Kalkulačka '!E102</f>
        <v>0</v>
      </c>
      <c r="E60" s="176" t="str">
        <f>'Krok 1- Kalkulačka '!F102</f>
        <v>vyberte</v>
      </c>
      <c r="F60" s="179" t="str">
        <f>IF('Krok 1- Kalkulačka '!G102&gt;0,'Krok 1- Kalkulačka '!G102,"-")</f>
        <v>-</v>
      </c>
      <c r="G60" s="176">
        <f>'Krok 1- Kalkulačka '!K102</f>
        <v>0</v>
      </c>
      <c r="H60" s="177">
        <f>'Krok 1- Kalkulačka '!L102</f>
        <v>0</v>
      </c>
      <c r="I60" s="178">
        <f>'Krok 1- Kalkulačka '!DL102</f>
        <v>0</v>
      </c>
      <c r="J60" s="178">
        <f>'Krok 1- Kalkulačka '!DM102</f>
        <v>0</v>
      </c>
      <c r="K60" s="176" t="str">
        <f>'Krok 1- Kalkulačka '!N102</f>
        <v>vyberte</v>
      </c>
      <c r="L60" s="228">
        <f>'Krok 1- Kalkulačka '!DP102</f>
        <v>0</v>
      </c>
      <c r="M60" s="178">
        <f>'Krok 1- Kalkulačka '!ED102</f>
        <v>0</v>
      </c>
    </row>
    <row r="61" spans="1:13" ht="13.9" customHeight="1" x14ac:dyDescent="0.2">
      <c r="A61" s="176">
        <f>'Krok 1- Kalkulačka '!B105</f>
        <v>33</v>
      </c>
      <c r="B61" s="176">
        <f>'Krok 1- Kalkulačka '!C105</f>
        <v>0</v>
      </c>
      <c r="C61" s="176">
        <f>'Krok 1- Kalkulačka '!D105</f>
        <v>0</v>
      </c>
      <c r="D61" s="176">
        <f>'Krok 1- Kalkulačka '!E105</f>
        <v>0</v>
      </c>
      <c r="E61" s="176" t="str">
        <f>'Krok 1- Kalkulačka '!F105</f>
        <v>vyberte</v>
      </c>
      <c r="F61" s="179" t="str">
        <f>IF('Krok 1- Kalkulačka '!G105&gt;0,'Krok 1- Kalkulačka '!G105,"-")</f>
        <v>-</v>
      </c>
      <c r="G61" s="176">
        <f>'Krok 1- Kalkulačka '!K105</f>
        <v>0</v>
      </c>
      <c r="H61" s="177">
        <f>'Krok 1- Kalkulačka '!L105</f>
        <v>0</v>
      </c>
      <c r="I61" s="178">
        <f>'Krok 1- Kalkulačka '!DL105</f>
        <v>0</v>
      </c>
      <c r="J61" s="178">
        <f>'Krok 1- Kalkulačka '!DM105</f>
        <v>0</v>
      </c>
      <c r="K61" s="176" t="str">
        <f>'Krok 1- Kalkulačka '!N105</f>
        <v>vyberte</v>
      </c>
      <c r="L61" s="228">
        <f>'Krok 1- Kalkulačka '!DP105</f>
        <v>0</v>
      </c>
      <c r="M61" s="178">
        <f>'Krok 1- Kalkulačka '!ED105</f>
        <v>0</v>
      </c>
    </row>
    <row r="62" spans="1:13" ht="13.9" customHeight="1" x14ac:dyDescent="0.2">
      <c r="A62" s="176">
        <f>'Krok 1- Kalkulačka '!B108</f>
        <v>34</v>
      </c>
      <c r="B62" s="176">
        <f>'Krok 1- Kalkulačka '!C108</f>
        <v>0</v>
      </c>
      <c r="C62" s="176">
        <f>'Krok 1- Kalkulačka '!D108</f>
        <v>0</v>
      </c>
      <c r="D62" s="176">
        <f>'Krok 1- Kalkulačka '!E108</f>
        <v>0</v>
      </c>
      <c r="E62" s="176" t="str">
        <f>'Krok 1- Kalkulačka '!F108</f>
        <v>vyberte</v>
      </c>
      <c r="F62" s="179" t="str">
        <f>IF('Krok 1- Kalkulačka '!G108&gt;0,'Krok 1- Kalkulačka '!G108,"-")</f>
        <v>-</v>
      </c>
      <c r="G62" s="176">
        <f>'Krok 1- Kalkulačka '!K108</f>
        <v>0</v>
      </c>
      <c r="H62" s="177">
        <f>'Krok 1- Kalkulačka '!L108</f>
        <v>0</v>
      </c>
      <c r="I62" s="178">
        <f>'Krok 1- Kalkulačka '!DL108</f>
        <v>0</v>
      </c>
      <c r="J62" s="178">
        <f>'Krok 1- Kalkulačka '!DM108</f>
        <v>0</v>
      </c>
      <c r="K62" s="176" t="str">
        <f>'Krok 1- Kalkulačka '!N108</f>
        <v>vyberte</v>
      </c>
      <c r="L62" s="228">
        <f>'Krok 1- Kalkulačka '!DP108</f>
        <v>0</v>
      </c>
      <c r="M62" s="178">
        <f>'Krok 1- Kalkulačka '!ED108</f>
        <v>0</v>
      </c>
    </row>
    <row r="63" spans="1:13" ht="13.9" customHeight="1" x14ac:dyDescent="0.2">
      <c r="A63" s="176">
        <f>'Krok 1- Kalkulačka '!B111</f>
        <v>35</v>
      </c>
      <c r="B63" s="176">
        <f>'Krok 1- Kalkulačka '!C111</f>
        <v>0</v>
      </c>
      <c r="C63" s="176">
        <f>'Krok 1- Kalkulačka '!D111</f>
        <v>0</v>
      </c>
      <c r="D63" s="176">
        <f>'Krok 1- Kalkulačka '!E111</f>
        <v>0</v>
      </c>
      <c r="E63" s="176" t="str">
        <f>'Krok 1- Kalkulačka '!F111</f>
        <v>vyberte</v>
      </c>
      <c r="F63" s="179" t="str">
        <f>IF('Krok 1- Kalkulačka '!G111&gt;0,'Krok 1- Kalkulačka '!G111,"-")</f>
        <v>-</v>
      </c>
      <c r="G63" s="176">
        <f>'Krok 1- Kalkulačka '!K111</f>
        <v>0</v>
      </c>
      <c r="H63" s="177">
        <f>'Krok 1- Kalkulačka '!L111</f>
        <v>0</v>
      </c>
      <c r="I63" s="178">
        <f>'Krok 1- Kalkulačka '!DL111</f>
        <v>0</v>
      </c>
      <c r="J63" s="178">
        <f>'Krok 1- Kalkulačka '!DM111</f>
        <v>0</v>
      </c>
      <c r="K63" s="176" t="str">
        <f>'Krok 1- Kalkulačka '!N111</f>
        <v>vyberte</v>
      </c>
      <c r="L63" s="228">
        <f>'Krok 1- Kalkulačka '!DP111</f>
        <v>0</v>
      </c>
      <c r="M63" s="178">
        <f>'Krok 1- Kalkulačka '!ED111</f>
        <v>0</v>
      </c>
    </row>
    <row r="64" spans="1:13" ht="13.9" customHeight="1" x14ac:dyDescent="0.2">
      <c r="A64" s="176">
        <f>'Krok 1- Kalkulačka '!B114</f>
        <v>36</v>
      </c>
      <c r="B64" s="176">
        <f>'Krok 1- Kalkulačka '!C114</f>
        <v>0</v>
      </c>
      <c r="C64" s="176">
        <f>'Krok 1- Kalkulačka '!D114</f>
        <v>0</v>
      </c>
      <c r="D64" s="176">
        <f>'Krok 1- Kalkulačka '!E114</f>
        <v>0</v>
      </c>
      <c r="E64" s="176" t="str">
        <f>'Krok 1- Kalkulačka '!F114</f>
        <v>vyberte</v>
      </c>
      <c r="F64" s="179" t="str">
        <f>IF('Krok 1- Kalkulačka '!G114&gt;0,'Krok 1- Kalkulačka '!G114,"-")</f>
        <v>-</v>
      </c>
      <c r="G64" s="176">
        <f>'Krok 1- Kalkulačka '!K114</f>
        <v>0</v>
      </c>
      <c r="H64" s="177">
        <f>'Krok 1- Kalkulačka '!L114</f>
        <v>0</v>
      </c>
      <c r="I64" s="178">
        <f>'Krok 1- Kalkulačka '!DL114</f>
        <v>0</v>
      </c>
      <c r="J64" s="178">
        <f>'Krok 1- Kalkulačka '!DM114</f>
        <v>0</v>
      </c>
      <c r="K64" s="176" t="str">
        <f>'Krok 1- Kalkulačka '!N114</f>
        <v>vyberte</v>
      </c>
      <c r="L64" s="228">
        <f>'Krok 1- Kalkulačka '!DP114</f>
        <v>0</v>
      </c>
      <c r="M64" s="178">
        <f>'Krok 1- Kalkulačka '!ED114</f>
        <v>0</v>
      </c>
    </row>
    <row r="65" spans="1:13" ht="13.9" customHeight="1" x14ac:dyDescent="0.2">
      <c r="A65" s="176">
        <f>'Krok 1- Kalkulačka '!B117</f>
        <v>37</v>
      </c>
      <c r="B65" s="176">
        <f>'Krok 1- Kalkulačka '!C117</f>
        <v>0</v>
      </c>
      <c r="C65" s="176">
        <f>'Krok 1- Kalkulačka '!D117</f>
        <v>0</v>
      </c>
      <c r="D65" s="176">
        <f>'Krok 1- Kalkulačka '!E117</f>
        <v>0</v>
      </c>
      <c r="E65" s="176" t="str">
        <f>'Krok 1- Kalkulačka '!F117</f>
        <v>vyberte</v>
      </c>
      <c r="F65" s="179" t="str">
        <f>IF('Krok 1- Kalkulačka '!G117&gt;0,'Krok 1- Kalkulačka '!G117,"-")</f>
        <v>-</v>
      </c>
      <c r="G65" s="176">
        <f>'Krok 1- Kalkulačka '!K117</f>
        <v>0</v>
      </c>
      <c r="H65" s="177">
        <f>'Krok 1- Kalkulačka '!L117</f>
        <v>0</v>
      </c>
      <c r="I65" s="178">
        <f>'Krok 1- Kalkulačka '!DL117</f>
        <v>0</v>
      </c>
      <c r="J65" s="178">
        <f>'Krok 1- Kalkulačka '!DM117</f>
        <v>0</v>
      </c>
      <c r="K65" s="176" t="str">
        <f>'Krok 1- Kalkulačka '!N117</f>
        <v>vyberte</v>
      </c>
      <c r="L65" s="228">
        <f>'Krok 1- Kalkulačka '!DP117</f>
        <v>0</v>
      </c>
      <c r="M65" s="178">
        <f>'Krok 1- Kalkulačka '!ED117</f>
        <v>0</v>
      </c>
    </row>
    <row r="66" spans="1:13" ht="13.9" customHeight="1" x14ac:dyDescent="0.2">
      <c r="A66" s="176">
        <f>'Krok 1- Kalkulačka '!B120</f>
        <v>38</v>
      </c>
      <c r="B66" s="176">
        <f>'Krok 1- Kalkulačka '!C120</f>
        <v>0</v>
      </c>
      <c r="C66" s="176">
        <f>'Krok 1- Kalkulačka '!D120</f>
        <v>0</v>
      </c>
      <c r="D66" s="176">
        <f>'Krok 1- Kalkulačka '!E120</f>
        <v>0</v>
      </c>
      <c r="E66" s="176" t="str">
        <f>'Krok 1- Kalkulačka '!F120</f>
        <v>vyberte</v>
      </c>
      <c r="F66" s="179" t="str">
        <f>IF('Krok 1- Kalkulačka '!G120&gt;0,'Krok 1- Kalkulačka '!G120,"-")</f>
        <v>-</v>
      </c>
      <c r="G66" s="176">
        <f>'Krok 1- Kalkulačka '!K120</f>
        <v>0</v>
      </c>
      <c r="H66" s="177">
        <f>'Krok 1- Kalkulačka '!L120</f>
        <v>0</v>
      </c>
      <c r="I66" s="178">
        <f>'Krok 1- Kalkulačka '!DL120</f>
        <v>0</v>
      </c>
      <c r="J66" s="178">
        <f>'Krok 1- Kalkulačka '!DM120</f>
        <v>0</v>
      </c>
      <c r="K66" s="176" t="str">
        <f>'Krok 1- Kalkulačka '!N120</f>
        <v>vyberte</v>
      </c>
      <c r="L66" s="228">
        <f>'Krok 1- Kalkulačka '!DP120</f>
        <v>0</v>
      </c>
      <c r="M66" s="178">
        <f>'Krok 1- Kalkulačka '!ED120</f>
        <v>0</v>
      </c>
    </row>
    <row r="67" spans="1:13" ht="13.9" customHeight="1" x14ac:dyDescent="0.2">
      <c r="A67" s="176">
        <f>'Krok 1- Kalkulačka '!B123</f>
        <v>39</v>
      </c>
      <c r="B67" s="176">
        <f>'Krok 1- Kalkulačka '!C123</f>
        <v>0</v>
      </c>
      <c r="C67" s="176">
        <f>'Krok 1- Kalkulačka '!D123</f>
        <v>0</v>
      </c>
      <c r="D67" s="176">
        <f>'Krok 1- Kalkulačka '!E123</f>
        <v>0</v>
      </c>
      <c r="E67" s="176" t="str">
        <f>'Krok 1- Kalkulačka '!F123</f>
        <v>vyberte</v>
      </c>
      <c r="F67" s="179" t="str">
        <f>IF('Krok 1- Kalkulačka '!G123&gt;0,'Krok 1- Kalkulačka '!G123,"-")</f>
        <v>-</v>
      </c>
      <c r="G67" s="176">
        <f>'Krok 1- Kalkulačka '!K123</f>
        <v>0</v>
      </c>
      <c r="H67" s="177">
        <f>'Krok 1- Kalkulačka '!L123</f>
        <v>0</v>
      </c>
      <c r="I67" s="178">
        <f>'Krok 1- Kalkulačka '!DL123</f>
        <v>0</v>
      </c>
      <c r="J67" s="178">
        <f>'Krok 1- Kalkulačka '!DM123</f>
        <v>0</v>
      </c>
      <c r="K67" s="176" t="str">
        <f>'Krok 1- Kalkulačka '!N123</f>
        <v>vyberte</v>
      </c>
      <c r="L67" s="228">
        <f>'Krok 1- Kalkulačka '!DP123</f>
        <v>0</v>
      </c>
      <c r="M67" s="178">
        <f>'Krok 1- Kalkulačka '!ED123</f>
        <v>0</v>
      </c>
    </row>
    <row r="68" spans="1:13" ht="13.9" customHeight="1" x14ac:dyDescent="0.2">
      <c r="A68" s="176">
        <f>'Krok 1- Kalkulačka '!B126</f>
        <v>40</v>
      </c>
      <c r="B68" s="176">
        <f>'Krok 1- Kalkulačka '!C126</f>
        <v>0</v>
      </c>
      <c r="C68" s="176">
        <f>'Krok 1- Kalkulačka '!D126</f>
        <v>0</v>
      </c>
      <c r="D68" s="176">
        <f>'Krok 1- Kalkulačka '!E126</f>
        <v>0</v>
      </c>
      <c r="E68" s="176" t="str">
        <f>'Krok 1- Kalkulačka '!F126</f>
        <v>vyberte</v>
      </c>
      <c r="F68" s="179" t="str">
        <f>IF('Krok 1- Kalkulačka '!G126&gt;0,'Krok 1- Kalkulačka '!G126,"-")</f>
        <v>-</v>
      </c>
      <c r="G68" s="176">
        <f>'Krok 1- Kalkulačka '!K126</f>
        <v>0</v>
      </c>
      <c r="H68" s="177">
        <f>'Krok 1- Kalkulačka '!L126</f>
        <v>0</v>
      </c>
      <c r="I68" s="178">
        <f>'Krok 1- Kalkulačka '!DL126</f>
        <v>0</v>
      </c>
      <c r="J68" s="178">
        <f>'Krok 1- Kalkulačka '!DM126</f>
        <v>0</v>
      </c>
      <c r="K68" s="176" t="str">
        <f>'Krok 1- Kalkulačka '!N126</f>
        <v>vyberte</v>
      </c>
      <c r="L68" s="228">
        <f>'Krok 1- Kalkulačka '!DP126</f>
        <v>0</v>
      </c>
      <c r="M68" s="178">
        <f>'Krok 1- Kalkulačka '!ED126</f>
        <v>0</v>
      </c>
    </row>
    <row r="69" spans="1:13" ht="13.9" customHeight="1" x14ac:dyDescent="0.2">
      <c r="A69" s="176">
        <f>'Krok 1- Kalkulačka '!B129</f>
        <v>41</v>
      </c>
      <c r="B69" s="176">
        <f>'Krok 1- Kalkulačka '!C129</f>
        <v>0</v>
      </c>
      <c r="C69" s="176">
        <f>'Krok 1- Kalkulačka '!D129</f>
        <v>0</v>
      </c>
      <c r="D69" s="176">
        <f>'Krok 1- Kalkulačka '!E129</f>
        <v>0</v>
      </c>
      <c r="E69" s="176" t="str">
        <f>'Krok 1- Kalkulačka '!F129</f>
        <v>vyberte</v>
      </c>
      <c r="F69" s="179" t="str">
        <f>IF('Krok 1- Kalkulačka '!G129&gt;0,'Krok 1- Kalkulačka '!G129,"-")</f>
        <v>-</v>
      </c>
      <c r="G69" s="176">
        <f>'Krok 1- Kalkulačka '!K129</f>
        <v>0</v>
      </c>
      <c r="H69" s="177">
        <f>'Krok 1- Kalkulačka '!L129</f>
        <v>0</v>
      </c>
      <c r="I69" s="178">
        <f>'Krok 1- Kalkulačka '!DL129</f>
        <v>0</v>
      </c>
      <c r="J69" s="178">
        <f>'Krok 1- Kalkulačka '!DM129</f>
        <v>0</v>
      </c>
      <c r="K69" s="176" t="str">
        <f>'Krok 1- Kalkulačka '!N129</f>
        <v>vyberte</v>
      </c>
      <c r="L69" s="228">
        <f>'Krok 1- Kalkulačka '!DP129</f>
        <v>0</v>
      </c>
      <c r="M69" s="178">
        <f>'Krok 1- Kalkulačka '!ED129</f>
        <v>0</v>
      </c>
    </row>
    <row r="70" spans="1:13" ht="13.9" customHeight="1" x14ac:dyDescent="0.2">
      <c r="A70" s="176">
        <f>'Krok 1- Kalkulačka '!B132</f>
        <v>42</v>
      </c>
      <c r="B70" s="176">
        <f>'Krok 1- Kalkulačka '!C132</f>
        <v>0</v>
      </c>
      <c r="C70" s="176">
        <f>'Krok 1- Kalkulačka '!D132</f>
        <v>0</v>
      </c>
      <c r="D70" s="176">
        <f>'Krok 1- Kalkulačka '!E132</f>
        <v>0</v>
      </c>
      <c r="E70" s="176" t="str">
        <f>'Krok 1- Kalkulačka '!F132</f>
        <v>vyberte</v>
      </c>
      <c r="F70" s="179" t="str">
        <f>IF('Krok 1- Kalkulačka '!G132&gt;0,'Krok 1- Kalkulačka '!G132,"-")</f>
        <v>-</v>
      </c>
      <c r="G70" s="176">
        <f>'Krok 1- Kalkulačka '!K132</f>
        <v>0</v>
      </c>
      <c r="H70" s="177">
        <f>'Krok 1- Kalkulačka '!L132</f>
        <v>0</v>
      </c>
      <c r="I70" s="178">
        <f>'Krok 1- Kalkulačka '!DL132</f>
        <v>0</v>
      </c>
      <c r="J70" s="178">
        <f>'Krok 1- Kalkulačka '!DM132</f>
        <v>0</v>
      </c>
      <c r="K70" s="176" t="str">
        <f>'Krok 1- Kalkulačka '!N132</f>
        <v>vyberte</v>
      </c>
      <c r="L70" s="228">
        <f>'Krok 1- Kalkulačka '!DP132</f>
        <v>0</v>
      </c>
      <c r="M70" s="178">
        <f>'Krok 1- Kalkulačka '!ED132</f>
        <v>0</v>
      </c>
    </row>
    <row r="71" spans="1:13" ht="13.9" customHeight="1" x14ac:dyDescent="0.2">
      <c r="A71" s="176">
        <f>'Krok 1- Kalkulačka '!B135</f>
        <v>43</v>
      </c>
      <c r="B71" s="176">
        <f>'Krok 1- Kalkulačka '!C135</f>
        <v>0</v>
      </c>
      <c r="C71" s="176">
        <f>'Krok 1- Kalkulačka '!D135</f>
        <v>0</v>
      </c>
      <c r="D71" s="176">
        <f>'Krok 1- Kalkulačka '!E135</f>
        <v>0</v>
      </c>
      <c r="E71" s="176" t="str">
        <f>'Krok 1- Kalkulačka '!F135</f>
        <v>vyberte</v>
      </c>
      <c r="F71" s="179" t="str">
        <f>IF('Krok 1- Kalkulačka '!G135&gt;0,'Krok 1- Kalkulačka '!G135,"-")</f>
        <v>-</v>
      </c>
      <c r="G71" s="176">
        <f>'Krok 1- Kalkulačka '!K135</f>
        <v>0</v>
      </c>
      <c r="H71" s="177">
        <f>'Krok 1- Kalkulačka '!L135</f>
        <v>0</v>
      </c>
      <c r="I71" s="178">
        <f>'Krok 1- Kalkulačka '!DL135</f>
        <v>0</v>
      </c>
      <c r="J71" s="178">
        <f>'Krok 1- Kalkulačka '!DM135</f>
        <v>0</v>
      </c>
      <c r="K71" s="176" t="str">
        <f>'Krok 1- Kalkulačka '!N135</f>
        <v>vyberte</v>
      </c>
      <c r="L71" s="228">
        <f>'Krok 1- Kalkulačka '!DP135</f>
        <v>0</v>
      </c>
      <c r="M71" s="178">
        <f>'Krok 1- Kalkulačka '!ED135</f>
        <v>0</v>
      </c>
    </row>
    <row r="72" spans="1:13" ht="13.9" customHeight="1" x14ac:dyDescent="0.2">
      <c r="A72" s="176">
        <f>'Krok 1- Kalkulačka '!B138</f>
        <v>44</v>
      </c>
      <c r="B72" s="176">
        <f>'Krok 1- Kalkulačka '!C138</f>
        <v>0</v>
      </c>
      <c r="C72" s="176">
        <f>'Krok 1- Kalkulačka '!D138</f>
        <v>0</v>
      </c>
      <c r="D72" s="176">
        <f>'Krok 1- Kalkulačka '!E138</f>
        <v>0</v>
      </c>
      <c r="E72" s="176" t="str">
        <f>'Krok 1- Kalkulačka '!F138</f>
        <v>vyberte</v>
      </c>
      <c r="F72" s="179" t="str">
        <f>IF('Krok 1- Kalkulačka '!G138&gt;0,'Krok 1- Kalkulačka '!G138,"-")</f>
        <v>-</v>
      </c>
      <c r="G72" s="176">
        <f>'Krok 1- Kalkulačka '!K138</f>
        <v>0</v>
      </c>
      <c r="H72" s="177">
        <f>'Krok 1- Kalkulačka '!L138</f>
        <v>0</v>
      </c>
      <c r="I72" s="178">
        <f>'Krok 1- Kalkulačka '!DL138</f>
        <v>0</v>
      </c>
      <c r="J72" s="178">
        <f>'Krok 1- Kalkulačka '!DM138</f>
        <v>0</v>
      </c>
      <c r="K72" s="176" t="str">
        <f>'Krok 1- Kalkulačka '!N138</f>
        <v>vyberte</v>
      </c>
      <c r="L72" s="228">
        <f>'Krok 1- Kalkulačka '!DP138</f>
        <v>0</v>
      </c>
      <c r="M72" s="178">
        <f>'Krok 1- Kalkulačka '!ED138</f>
        <v>0</v>
      </c>
    </row>
    <row r="73" spans="1:13" ht="13.9" customHeight="1" x14ac:dyDescent="0.2">
      <c r="A73" s="176">
        <f>'Krok 1- Kalkulačka '!B141</f>
        <v>45</v>
      </c>
      <c r="B73" s="176">
        <f>'Krok 1- Kalkulačka '!C141</f>
        <v>0</v>
      </c>
      <c r="C73" s="176">
        <f>'Krok 1- Kalkulačka '!D141</f>
        <v>0</v>
      </c>
      <c r="D73" s="176">
        <f>'Krok 1- Kalkulačka '!E141</f>
        <v>0</v>
      </c>
      <c r="E73" s="176" t="str">
        <f>'Krok 1- Kalkulačka '!F141</f>
        <v>vyberte</v>
      </c>
      <c r="F73" s="179" t="str">
        <f>IF('Krok 1- Kalkulačka '!G141&gt;0,'Krok 1- Kalkulačka '!G141,"-")</f>
        <v>-</v>
      </c>
      <c r="G73" s="176">
        <f>'Krok 1- Kalkulačka '!K141</f>
        <v>0</v>
      </c>
      <c r="H73" s="177">
        <f>'Krok 1- Kalkulačka '!L141</f>
        <v>0</v>
      </c>
      <c r="I73" s="178">
        <f>'Krok 1- Kalkulačka '!DL141</f>
        <v>0</v>
      </c>
      <c r="J73" s="178">
        <f>'Krok 1- Kalkulačka '!DM141</f>
        <v>0</v>
      </c>
      <c r="K73" s="176" t="str">
        <f>'Krok 1- Kalkulačka '!N141</f>
        <v>vyberte</v>
      </c>
      <c r="L73" s="228">
        <f>'Krok 1- Kalkulačka '!DP141</f>
        <v>0</v>
      </c>
      <c r="M73" s="178">
        <f>'Krok 1- Kalkulačka '!ED141</f>
        <v>0</v>
      </c>
    </row>
    <row r="74" spans="1:13" ht="13.9" customHeight="1" x14ac:dyDescent="0.2">
      <c r="A74" s="176">
        <f>'Krok 1- Kalkulačka '!B144</f>
        <v>46</v>
      </c>
      <c r="B74" s="176">
        <f>'Krok 1- Kalkulačka '!C144</f>
        <v>0</v>
      </c>
      <c r="C74" s="176">
        <f>'Krok 1- Kalkulačka '!D144</f>
        <v>0</v>
      </c>
      <c r="D74" s="176">
        <f>'Krok 1- Kalkulačka '!E144</f>
        <v>0</v>
      </c>
      <c r="E74" s="176" t="str">
        <f>'Krok 1- Kalkulačka '!F144</f>
        <v>vyberte</v>
      </c>
      <c r="F74" s="179" t="str">
        <f>IF('Krok 1- Kalkulačka '!G144&gt;0,'Krok 1- Kalkulačka '!G144,"-")</f>
        <v>-</v>
      </c>
      <c r="G74" s="176">
        <f>'Krok 1- Kalkulačka '!K144</f>
        <v>0</v>
      </c>
      <c r="H74" s="177">
        <f>'Krok 1- Kalkulačka '!L144</f>
        <v>0</v>
      </c>
      <c r="I74" s="178">
        <f>'Krok 1- Kalkulačka '!DL144</f>
        <v>0</v>
      </c>
      <c r="J74" s="178">
        <f>'Krok 1- Kalkulačka '!DM144</f>
        <v>0</v>
      </c>
      <c r="K74" s="176" t="str">
        <f>'Krok 1- Kalkulačka '!N144</f>
        <v>vyberte</v>
      </c>
      <c r="L74" s="228">
        <f>'Krok 1- Kalkulačka '!DP144</f>
        <v>0</v>
      </c>
      <c r="M74" s="178">
        <f>'Krok 1- Kalkulačka '!ED144</f>
        <v>0</v>
      </c>
    </row>
    <row r="75" spans="1:13" ht="13.9" customHeight="1" x14ac:dyDescent="0.2">
      <c r="A75" s="176">
        <f>'Krok 1- Kalkulačka '!B147</f>
        <v>47</v>
      </c>
      <c r="B75" s="176">
        <f>'Krok 1- Kalkulačka '!C147</f>
        <v>0</v>
      </c>
      <c r="C75" s="176">
        <f>'Krok 1- Kalkulačka '!D147</f>
        <v>0</v>
      </c>
      <c r="D75" s="176">
        <f>'Krok 1- Kalkulačka '!E147</f>
        <v>0</v>
      </c>
      <c r="E75" s="176" t="str">
        <f>'Krok 1- Kalkulačka '!F147</f>
        <v>vyberte</v>
      </c>
      <c r="F75" s="179" t="str">
        <f>IF('Krok 1- Kalkulačka '!G147&gt;0,'Krok 1- Kalkulačka '!G147,"-")</f>
        <v>-</v>
      </c>
      <c r="G75" s="176">
        <f>'Krok 1- Kalkulačka '!K147</f>
        <v>0</v>
      </c>
      <c r="H75" s="177">
        <f>'Krok 1- Kalkulačka '!L147</f>
        <v>0</v>
      </c>
      <c r="I75" s="178">
        <f>'Krok 1- Kalkulačka '!DL147</f>
        <v>0</v>
      </c>
      <c r="J75" s="178">
        <f>'Krok 1- Kalkulačka '!DM147</f>
        <v>0</v>
      </c>
      <c r="K75" s="176" t="str">
        <f>'Krok 1- Kalkulačka '!N147</f>
        <v>vyberte</v>
      </c>
      <c r="L75" s="228">
        <f>'Krok 1- Kalkulačka '!DP147</f>
        <v>0</v>
      </c>
      <c r="M75" s="178">
        <f>'Krok 1- Kalkulačka '!ED147</f>
        <v>0</v>
      </c>
    </row>
    <row r="76" spans="1:13" ht="13.9" customHeight="1" x14ac:dyDescent="0.2">
      <c r="A76" s="176">
        <f>'Krok 1- Kalkulačka '!B150</f>
        <v>48</v>
      </c>
      <c r="B76" s="176">
        <f>'Krok 1- Kalkulačka '!C150</f>
        <v>0</v>
      </c>
      <c r="C76" s="176">
        <f>'Krok 1- Kalkulačka '!D150</f>
        <v>0</v>
      </c>
      <c r="D76" s="176">
        <f>'Krok 1- Kalkulačka '!E150</f>
        <v>0</v>
      </c>
      <c r="E76" s="176" t="str">
        <f>'Krok 1- Kalkulačka '!F150</f>
        <v>vyberte</v>
      </c>
      <c r="F76" s="179" t="str">
        <f>IF('Krok 1- Kalkulačka '!G150&gt;0,'Krok 1- Kalkulačka '!G150,"-")</f>
        <v>-</v>
      </c>
      <c r="G76" s="176">
        <f>'Krok 1- Kalkulačka '!K150</f>
        <v>0</v>
      </c>
      <c r="H76" s="177">
        <f>'Krok 1- Kalkulačka '!L150</f>
        <v>0</v>
      </c>
      <c r="I76" s="178">
        <f>'Krok 1- Kalkulačka '!DL150</f>
        <v>0</v>
      </c>
      <c r="J76" s="178">
        <f>'Krok 1- Kalkulačka '!DM150</f>
        <v>0</v>
      </c>
      <c r="K76" s="176" t="str">
        <f>'Krok 1- Kalkulačka '!N150</f>
        <v>vyberte</v>
      </c>
      <c r="L76" s="228">
        <f>'Krok 1- Kalkulačka '!DP150</f>
        <v>0</v>
      </c>
      <c r="M76" s="178">
        <f>'Krok 1- Kalkulačka '!ED150</f>
        <v>0</v>
      </c>
    </row>
    <row r="77" spans="1:13" ht="13.9" customHeight="1" x14ac:dyDescent="0.2">
      <c r="A77" s="176">
        <f>'Krok 1- Kalkulačka '!B153</f>
        <v>49</v>
      </c>
      <c r="B77" s="176">
        <f>'Krok 1- Kalkulačka '!C153</f>
        <v>0</v>
      </c>
      <c r="C77" s="176">
        <f>'Krok 1- Kalkulačka '!D153</f>
        <v>0</v>
      </c>
      <c r="D77" s="176">
        <f>'Krok 1- Kalkulačka '!E153</f>
        <v>0</v>
      </c>
      <c r="E77" s="176" t="str">
        <f>'Krok 1- Kalkulačka '!F153</f>
        <v>vyberte</v>
      </c>
      <c r="F77" s="179" t="str">
        <f>IF('Krok 1- Kalkulačka '!G153&gt;0,'Krok 1- Kalkulačka '!G153,"-")</f>
        <v>-</v>
      </c>
      <c r="G77" s="176">
        <f>'Krok 1- Kalkulačka '!K153</f>
        <v>0</v>
      </c>
      <c r="H77" s="177">
        <f>'Krok 1- Kalkulačka '!L153</f>
        <v>0</v>
      </c>
      <c r="I77" s="178">
        <f>'Krok 1- Kalkulačka '!DL153</f>
        <v>0</v>
      </c>
      <c r="J77" s="178">
        <f>'Krok 1- Kalkulačka '!DM153</f>
        <v>0</v>
      </c>
      <c r="K77" s="176" t="str">
        <f>'Krok 1- Kalkulačka '!N153</f>
        <v>vyberte</v>
      </c>
      <c r="L77" s="228">
        <f>'Krok 1- Kalkulačka '!DP153</f>
        <v>0</v>
      </c>
      <c r="M77" s="178">
        <f>'Krok 1- Kalkulačka '!ED153</f>
        <v>0</v>
      </c>
    </row>
    <row r="78" spans="1:13" ht="13.9" customHeight="1" x14ac:dyDescent="0.2">
      <c r="A78" s="176">
        <f>'Krok 1- Kalkulačka '!B156</f>
        <v>50</v>
      </c>
      <c r="B78" s="176">
        <f>'Krok 1- Kalkulačka '!C156</f>
        <v>0</v>
      </c>
      <c r="C78" s="176">
        <f>'Krok 1- Kalkulačka '!D156</f>
        <v>0</v>
      </c>
      <c r="D78" s="176">
        <f>'Krok 1- Kalkulačka '!E156</f>
        <v>0</v>
      </c>
      <c r="E78" s="176" t="str">
        <f>'Krok 1- Kalkulačka '!F156</f>
        <v>vyberte</v>
      </c>
      <c r="F78" s="179" t="str">
        <f>IF('Krok 1- Kalkulačka '!G156&gt;0,'Krok 1- Kalkulačka '!G156,"-")</f>
        <v>-</v>
      </c>
      <c r="G78" s="176">
        <f>'Krok 1- Kalkulačka '!K156</f>
        <v>0</v>
      </c>
      <c r="H78" s="177">
        <f>'Krok 1- Kalkulačka '!L156</f>
        <v>0</v>
      </c>
      <c r="I78" s="178">
        <f>'Krok 1- Kalkulačka '!DL156</f>
        <v>0</v>
      </c>
      <c r="J78" s="178">
        <f>'Krok 1- Kalkulačka '!DM156</f>
        <v>0</v>
      </c>
      <c r="K78" s="176" t="str">
        <f>'Krok 1- Kalkulačka '!N156</f>
        <v>vyberte</v>
      </c>
      <c r="L78" s="228">
        <f>'Krok 1- Kalkulačka '!DP156</f>
        <v>0</v>
      </c>
      <c r="M78" s="178">
        <f>'Krok 1- Kalkulačka '!ED156</f>
        <v>0</v>
      </c>
    </row>
    <row r="79" spans="1:13" ht="13.9" customHeight="1" x14ac:dyDescent="0.2">
      <c r="A79" s="176" t="e">
        <f>'Krok 1- Kalkulačka '!#REF!</f>
        <v>#REF!</v>
      </c>
      <c r="B79" s="176" t="e">
        <f>'Krok 1- Kalkulačka '!#REF!</f>
        <v>#REF!</v>
      </c>
      <c r="C79" s="176" t="e">
        <f>'Krok 1- Kalkulačka '!#REF!</f>
        <v>#REF!</v>
      </c>
      <c r="D79" s="176" t="e">
        <f>'Krok 1- Kalkulačka '!#REF!</f>
        <v>#REF!</v>
      </c>
      <c r="E79" s="176" t="e">
        <f>'Krok 1- Kalkulačka '!#REF!</f>
        <v>#REF!</v>
      </c>
      <c r="F79" s="179" t="e">
        <f>IF('Krok 1- Kalkulačka '!#REF!&gt;0,'Krok 1- Kalkulačka '!#REF!,"-")</f>
        <v>#REF!</v>
      </c>
      <c r="G79" s="176" t="e">
        <f>'Krok 1- Kalkulačka '!#REF!</f>
        <v>#REF!</v>
      </c>
      <c r="H79" s="177" t="e">
        <f>'Krok 1- Kalkulačka '!#REF!</f>
        <v>#REF!</v>
      </c>
      <c r="I79" s="178" t="e">
        <f>'Krok 1- Kalkulačka '!#REF!</f>
        <v>#REF!</v>
      </c>
      <c r="J79" s="178" t="e">
        <f>'Krok 1- Kalkulačka '!#REF!</f>
        <v>#REF!</v>
      </c>
      <c r="K79" s="176" t="e">
        <f>'Krok 1- Kalkulačka '!#REF!</f>
        <v>#REF!</v>
      </c>
      <c r="L79" s="228" t="e">
        <f>'Krok 1- Kalkulačka '!#REF!</f>
        <v>#REF!</v>
      </c>
      <c r="M79" s="178" t="e">
        <f>'Krok 1- Kalkulačka '!#REF!</f>
        <v>#REF!</v>
      </c>
    </row>
    <row r="80" spans="1:13" x14ac:dyDescent="0.2">
      <c r="F80" s="78"/>
    </row>
    <row r="81" spans="6:6" x14ac:dyDescent="0.2">
      <c r="F81" s="78"/>
    </row>
    <row r="82" spans="6:6" x14ac:dyDescent="0.2">
      <c r="F82" s="78"/>
    </row>
    <row r="83" spans="6:6" x14ac:dyDescent="0.2">
      <c r="F83" s="78"/>
    </row>
    <row r="84" spans="6:6" x14ac:dyDescent="0.2">
      <c r="F84" s="78"/>
    </row>
    <row r="85" spans="6:6" x14ac:dyDescent="0.2">
      <c r="F85" s="78"/>
    </row>
    <row r="86" spans="6:6" x14ac:dyDescent="0.2">
      <c r="F86" s="78"/>
    </row>
    <row r="87" spans="6:6" x14ac:dyDescent="0.2">
      <c r="F87" s="78"/>
    </row>
    <row r="88" spans="6:6" x14ac:dyDescent="0.2">
      <c r="F88" s="78"/>
    </row>
    <row r="89" spans="6:6" x14ac:dyDescent="0.2">
      <c r="F89" s="78"/>
    </row>
    <row r="90" spans="6:6" x14ac:dyDescent="0.2">
      <c r="F90" s="78"/>
    </row>
  </sheetData>
  <sheetProtection algorithmName="SHA-512" hashValue="c2rJvGmergu3r5y39pPjDJ4Ty/1udoLCl9fh4Z1Vq3sYrz/1l7mNZ8oh4+dzgKHos5tYlWRYzZQVYqvxg+yU9g==" saltValue="NRFX+gmfaZu5BOSpjNN/TA==" spinCount="100000" sheet="1" formatRows="0"/>
  <customSheetViews>
    <customSheetView guid="{9B3BAD7C-18FA-4BA1-ADC7-FF0E752CBBB8}" scale="80" showGridLines="0">
      <selection activeCell="E28" sqref="E28"/>
      <pageMargins left="0.7" right="0.7" top="0.75" bottom="0.75" header="0.3" footer="0.3"/>
      <pageSetup paperSize="9" orientation="portrait" r:id="rId1"/>
    </customSheetView>
  </customSheetViews>
  <mergeCells count="16">
    <mergeCell ref="A1:K1"/>
    <mergeCell ref="A3:D3"/>
    <mergeCell ref="A23:A28"/>
    <mergeCell ref="B23:B28"/>
    <mergeCell ref="D23:D28"/>
    <mergeCell ref="E23:E28"/>
    <mergeCell ref="F23:F28"/>
    <mergeCell ref="G23:G28"/>
    <mergeCell ref="H23:H28"/>
    <mergeCell ref="C23:C28"/>
    <mergeCell ref="A22:E22"/>
    <mergeCell ref="L23:L28"/>
    <mergeCell ref="M23:M28"/>
    <mergeCell ref="I23:I28"/>
    <mergeCell ref="J23:J28"/>
    <mergeCell ref="K23:K28"/>
  </mergeCell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4"/>
  <dimension ref="A1:AM127"/>
  <sheetViews>
    <sheetView topLeftCell="A4" zoomScale="90" zoomScaleNormal="90" workbookViewId="0">
      <selection activeCell="C12" sqref="C12:Q12"/>
    </sheetView>
  </sheetViews>
  <sheetFormatPr defaultColWidth="9.140625" defaultRowHeight="12.75" x14ac:dyDescent="0.2"/>
  <cols>
    <col min="1" max="1" width="6.140625" style="71" customWidth="1"/>
    <col min="2" max="2" width="44.5703125" style="28" customWidth="1"/>
    <col min="3" max="3" width="20.28515625" style="28" customWidth="1"/>
    <col min="4" max="4" width="9.140625" style="28"/>
    <col min="5" max="5" width="11.42578125" style="28" customWidth="1"/>
    <col min="6" max="6" width="12.85546875" style="28" customWidth="1"/>
    <col min="7" max="7" width="9.140625" style="28"/>
    <col min="8" max="9" width="11.140625" style="28" customWidth="1"/>
    <col min="10" max="10" width="17.140625" style="28" customWidth="1"/>
    <col min="11" max="16" width="9.140625" style="28"/>
    <col min="17" max="17" width="13.28515625" style="28" bestFit="1" customWidth="1"/>
    <col min="18" max="18" width="28" style="28" customWidth="1"/>
    <col min="19" max="21" width="9.140625" style="28"/>
    <col min="22" max="22" width="11.85546875" style="28" customWidth="1"/>
    <col min="23" max="23" width="9.140625" style="28" customWidth="1"/>
    <col min="24" max="16384" width="9.140625" style="28"/>
  </cols>
  <sheetData>
    <row r="1" spans="1:17" x14ac:dyDescent="0.2">
      <c r="A1"/>
      <c r="B1"/>
      <c r="C1"/>
      <c r="D1"/>
      <c r="E1"/>
      <c r="F1"/>
      <c r="G1"/>
      <c r="H1"/>
      <c r="I1"/>
      <c r="J1"/>
      <c r="K1"/>
      <c r="L1"/>
      <c r="M1"/>
      <c r="N1"/>
      <c r="O1"/>
      <c r="P1"/>
      <c r="Q1"/>
    </row>
    <row r="2" spans="1:17" x14ac:dyDescent="0.2">
      <c r="A2"/>
      <c r="B2"/>
      <c r="C2"/>
      <c r="D2"/>
      <c r="E2"/>
      <c r="F2"/>
      <c r="G2"/>
      <c r="H2"/>
      <c r="I2"/>
      <c r="J2"/>
      <c r="K2"/>
      <c r="L2"/>
      <c r="M2"/>
      <c r="N2"/>
      <c r="O2"/>
      <c r="P2"/>
      <c r="Q2"/>
    </row>
    <row r="3" spans="1:17" ht="15" x14ac:dyDescent="0.2">
      <c r="A3"/>
      <c r="B3"/>
      <c r="C3" s="94"/>
      <c r="D3" s="70"/>
      <c r="E3"/>
      <c r="F3"/>
      <c r="G3"/>
      <c r="H3"/>
      <c r="I3"/>
      <c r="J3"/>
      <c r="K3"/>
      <c r="L3"/>
      <c r="M3"/>
      <c r="N3"/>
      <c r="O3"/>
      <c r="P3"/>
      <c r="Q3"/>
    </row>
    <row r="4" spans="1:17" x14ac:dyDescent="0.2">
      <c r="A4" s="73"/>
      <c r="B4" s="230" t="s">
        <v>70</v>
      </c>
      <c r="C4"/>
      <c r="D4"/>
      <c r="E4"/>
      <c r="F4"/>
      <c r="G4"/>
      <c r="H4"/>
      <c r="I4"/>
      <c r="J4"/>
      <c r="K4"/>
      <c r="L4"/>
      <c r="M4"/>
      <c r="N4"/>
      <c r="O4"/>
      <c r="P4"/>
      <c r="Q4"/>
    </row>
    <row r="5" spans="1:17" x14ac:dyDescent="0.2">
      <c r="A5" s="120"/>
      <c r="B5" s="74" t="s">
        <v>66</v>
      </c>
      <c r="C5" s="528" t="s">
        <v>93</v>
      </c>
      <c r="D5" s="529"/>
      <c r="E5" s="529"/>
      <c r="F5" s="529"/>
      <c r="G5" s="529"/>
      <c r="H5" s="529"/>
      <c r="I5" s="529"/>
      <c r="J5" s="529"/>
      <c r="K5" s="529"/>
      <c r="L5" s="529"/>
      <c r="M5" s="529"/>
      <c r="N5" s="529"/>
      <c r="O5" s="529"/>
      <c r="P5" s="529"/>
      <c r="Q5" s="530"/>
    </row>
    <row r="6" spans="1:17" ht="31.5" customHeight="1" x14ac:dyDescent="0.2">
      <c r="A6" s="120"/>
      <c r="B6" s="90" t="s">
        <v>77</v>
      </c>
      <c r="C6" s="531" t="s">
        <v>121</v>
      </c>
      <c r="D6" s="531"/>
      <c r="E6" s="531"/>
      <c r="F6" s="531"/>
      <c r="G6" s="531"/>
      <c r="H6" s="531"/>
      <c r="I6" s="531"/>
      <c r="J6" s="531"/>
      <c r="K6" s="531"/>
      <c r="L6" s="531"/>
      <c r="M6" s="531"/>
      <c r="N6" s="531"/>
      <c r="O6" s="531"/>
      <c r="P6" s="531"/>
      <c r="Q6" s="531"/>
    </row>
    <row r="7" spans="1:17" ht="17.25" customHeight="1" x14ac:dyDescent="0.2">
      <c r="A7" s="120"/>
      <c r="B7" s="115" t="s">
        <v>78</v>
      </c>
      <c r="C7" s="532" t="s">
        <v>65</v>
      </c>
      <c r="D7" s="532"/>
      <c r="E7" s="532"/>
      <c r="F7" s="532"/>
      <c r="G7" s="532"/>
      <c r="H7" s="532"/>
      <c r="I7" s="532"/>
      <c r="J7" s="532"/>
      <c r="K7" s="532"/>
      <c r="L7" s="532"/>
      <c r="M7" s="532"/>
      <c r="N7" s="532"/>
      <c r="O7" s="532"/>
      <c r="P7" s="532"/>
      <c r="Q7" s="532"/>
    </row>
    <row r="8" spans="1:17" ht="195" customHeight="1" x14ac:dyDescent="0.2">
      <c r="A8" s="120"/>
      <c r="B8" s="232" t="s">
        <v>220</v>
      </c>
      <c r="C8" s="533" t="s">
        <v>227</v>
      </c>
      <c r="D8" s="533"/>
      <c r="E8" s="533"/>
      <c r="F8" s="533"/>
      <c r="G8" s="533"/>
      <c r="H8" s="533"/>
      <c r="I8" s="533"/>
      <c r="J8" s="533"/>
      <c r="K8" s="533"/>
      <c r="L8" s="533"/>
      <c r="M8" s="533"/>
      <c r="N8" s="533"/>
      <c r="O8" s="533"/>
      <c r="P8" s="533"/>
      <c r="Q8" s="533"/>
    </row>
    <row r="9" spans="1:17" ht="21.75" customHeight="1" x14ac:dyDescent="0.2">
      <c r="A9" s="120"/>
      <c r="B9" s="115" t="s">
        <v>114</v>
      </c>
      <c r="C9" s="532" t="s">
        <v>115</v>
      </c>
      <c r="D9" s="532"/>
      <c r="E9" s="532"/>
      <c r="F9" s="532"/>
      <c r="G9" s="532"/>
      <c r="H9" s="532"/>
      <c r="I9" s="532"/>
      <c r="J9" s="532"/>
      <c r="K9" s="532"/>
      <c r="L9" s="532"/>
      <c r="M9" s="532"/>
      <c r="N9" s="532"/>
      <c r="O9" s="532"/>
      <c r="P9" s="532"/>
      <c r="Q9" s="532"/>
    </row>
    <row r="10" spans="1:17" ht="21.75" customHeight="1" x14ac:dyDescent="0.2">
      <c r="A10" s="120"/>
      <c r="B10" s="219" t="s">
        <v>189</v>
      </c>
      <c r="C10" s="532" t="s">
        <v>190</v>
      </c>
      <c r="D10" s="532"/>
      <c r="E10" s="532"/>
      <c r="F10" s="532"/>
      <c r="G10" s="532"/>
      <c r="H10" s="532"/>
      <c r="I10" s="532"/>
      <c r="J10" s="532"/>
      <c r="K10" s="532"/>
      <c r="L10" s="532"/>
      <c r="M10" s="532"/>
      <c r="N10" s="532"/>
      <c r="O10" s="532"/>
      <c r="P10" s="532"/>
      <c r="Q10" s="532"/>
    </row>
    <row r="11" spans="1:17" ht="31.5" customHeight="1" x14ac:dyDescent="0.2">
      <c r="A11" s="120"/>
      <c r="B11" s="114" t="s">
        <v>48</v>
      </c>
      <c r="C11" s="527" t="s">
        <v>64</v>
      </c>
      <c r="D11" s="527"/>
      <c r="E11" s="527"/>
      <c r="F11" s="527"/>
      <c r="G11" s="527"/>
      <c r="H11" s="527"/>
      <c r="I11" s="527"/>
      <c r="J11" s="527"/>
      <c r="K11" s="527"/>
      <c r="L11" s="527"/>
      <c r="M11" s="527"/>
      <c r="N11" s="527"/>
      <c r="O11" s="527"/>
      <c r="P11" s="527"/>
      <c r="Q11" s="527"/>
    </row>
    <row r="12" spans="1:17" ht="36.75" customHeight="1" x14ac:dyDescent="0.2">
      <c r="A12" s="120"/>
      <c r="B12" s="114" t="s">
        <v>90</v>
      </c>
      <c r="C12" s="527" t="s">
        <v>290</v>
      </c>
      <c r="D12" s="527"/>
      <c r="E12" s="527"/>
      <c r="F12" s="527"/>
      <c r="G12" s="527"/>
      <c r="H12" s="527"/>
      <c r="I12" s="527"/>
      <c r="J12" s="527"/>
      <c r="K12" s="527"/>
      <c r="L12" s="527"/>
      <c r="M12" s="527"/>
      <c r="N12" s="527"/>
      <c r="O12" s="527"/>
      <c r="P12" s="527"/>
      <c r="Q12" s="527"/>
    </row>
    <row r="13" spans="1:17" ht="55.15" customHeight="1" x14ac:dyDescent="0.2">
      <c r="A13" s="120"/>
      <c r="B13" s="113" t="s">
        <v>218</v>
      </c>
      <c r="C13" s="541" t="s">
        <v>226</v>
      </c>
      <c r="D13" s="541"/>
      <c r="E13" s="541"/>
      <c r="F13" s="541"/>
      <c r="G13" s="541"/>
      <c r="H13" s="541"/>
      <c r="I13" s="541"/>
      <c r="J13" s="541"/>
      <c r="K13" s="541"/>
      <c r="L13" s="541"/>
      <c r="M13" s="541"/>
      <c r="N13" s="541"/>
      <c r="O13" s="541"/>
      <c r="P13" s="541"/>
      <c r="Q13" s="541"/>
    </row>
    <row r="14" spans="1:17" ht="30" customHeight="1" x14ac:dyDescent="0.2">
      <c r="A14" s="120"/>
      <c r="B14" s="115" t="s">
        <v>91</v>
      </c>
      <c r="C14" s="542" t="s">
        <v>217</v>
      </c>
      <c r="D14" s="543"/>
      <c r="E14" s="543"/>
      <c r="F14" s="543"/>
      <c r="G14" s="543"/>
      <c r="H14" s="543"/>
      <c r="I14" s="543"/>
      <c r="J14" s="543"/>
      <c r="K14" s="543"/>
      <c r="L14" s="543"/>
      <c r="M14" s="543"/>
      <c r="N14" s="543"/>
      <c r="O14" s="543"/>
      <c r="P14" s="543"/>
      <c r="Q14" s="544"/>
    </row>
    <row r="15" spans="1:17" ht="73.5" customHeight="1" x14ac:dyDescent="0.2">
      <c r="A15" s="120"/>
      <c r="B15" s="113" t="s">
        <v>255</v>
      </c>
      <c r="C15" s="532" t="s">
        <v>122</v>
      </c>
      <c r="D15" s="532"/>
      <c r="E15" s="532"/>
      <c r="F15" s="532"/>
      <c r="G15" s="532"/>
      <c r="H15" s="532"/>
      <c r="I15" s="532"/>
      <c r="J15" s="532"/>
      <c r="K15" s="532"/>
      <c r="L15" s="532"/>
      <c r="M15" s="532"/>
      <c r="N15" s="532"/>
      <c r="O15" s="532"/>
      <c r="P15" s="532"/>
      <c r="Q15" s="532"/>
    </row>
    <row r="16" spans="1:17" ht="73.5" customHeight="1" x14ac:dyDescent="0.2">
      <c r="A16" s="120"/>
      <c r="B16" s="277" t="s">
        <v>254</v>
      </c>
      <c r="C16" s="532" t="s">
        <v>256</v>
      </c>
      <c r="D16" s="532"/>
      <c r="E16" s="532"/>
      <c r="F16" s="532"/>
      <c r="G16" s="532"/>
      <c r="H16" s="532"/>
      <c r="I16" s="532"/>
      <c r="J16" s="532"/>
      <c r="K16" s="532"/>
      <c r="L16" s="532"/>
      <c r="M16" s="532"/>
      <c r="N16" s="532"/>
      <c r="O16" s="532"/>
      <c r="P16" s="532"/>
      <c r="Q16" s="532"/>
    </row>
    <row r="17" spans="1:17" ht="409.5" customHeight="1" x14ac:dyDescent="0.2">
      <c r="A17" s="120"/>
      <c r="B17" s="277" t="s">
        <v>257</v>
      </c>
      <c r="C17" s="532" t="s">
        <v>291</v>
      </c>
      <c r="D17" s="532"/>
      <c r="E17" s="532"/>
      <c r="F17" s="532"/>
      <c r="G17" s="532"/>
      <c r="H17" s="532"/>
      <c r="I17" s="532"/>
      <c r="J17" s="532"/>
      <c r="K17" s="532"/>
      <c r="L17" s="532"/>
      <c r="M17" s="532"/>
      <c r="N17" s="532"/>
      <c r="O17" s="532"/>
      <c r="P17" s="532"/>
      <c r="Q17" s="532"/>
    </row>
    <row r="18" spans="1:17" ht="93" customHeight="1" x14ac:dyDescent="0.2">
      <c r="A18" s="120"/>
      <c r="B18" s="113" t="s">
        <v>258</v>
      </c>
      <c r="C18" s="532" t="s">
        <v>94</v>
      </c>
      <c r="D18" s="532"/>
      <c r="E18" s="532"/>
      <c r="F18" s="532"/>
      <c r="G18" s="532"/>
      <c r="H18" s="532"/>
      <c r="I18" s="532"/>
      <c r="J18" s="532"/>
      <c r="K18" s="532"/>
      <c r="L18" s="532"/>
      <c r="M18" s="532"/>
      <c r="N18" s="532"/>
      <c r="O18" s="532"/>
      <c r="P18" s="532"/>
      <c r="Q18" s="532"/>
    </row>
    <row r="19" spans="1:17" ht="126.75" customHeight="1" x14ac:dyDescent="0.2">
      <c r="A19" s="120"/>
      <c r="B19" s="113" t="s">
        <v>259</v>
      </c>
      <c r="C19" s="542" t="s">
        <v>286</v>
      </c>
      <c r="D19" s="543"/>
      <c r="E19" s="543"/>
      <c r="F19" s="543"/>
      <c r="G19" s="543"/>
      <c r="H19" s="543"/>
      <c r="I19" s="543"/>
      <c r="J19" s="543"/>
      <c r="K19" s="543"/>
      <c r="L19" s="543"/>
      <c r="M19" s="543"/>
      <c r="N19" s="543"/>
      <c r="O19" s="543"/>
      <c r="P19" s="543"/>
      <c r="Q19" s="544"/>
    </row>
    <row r="20" spans="1:17" x14ac:dyDescent="0.2">
      <c r="A20"/>
      <c r="B20"/>
      <c r="C20"/>
      <c r="D20"/>
      <c r="E20"/>
      <c r="F20"/>
      <c r="G20"/>
      <c r="H20"/>
      <c r="I20"/>
      <c r="J20"/>
      <c r="K20"/>
      <c r="L20"/>
      <c r="M20"/>
      <c r="N20"/>
      <c r="O20"/>
      <c r="P20"/>
      <c r="Q20"/>
    </row>
    <row r="21" spans="1:17" x14ac:dyDescent="0.2">
      <c r="A21"/>
      <c r="B21" s="92" t="s">
        <v>268</v>
      </c>
      <c r="K21"/>
      <c r="L21"/>
      <c r="M21"/>
      <c r="N21"/>
      <c r="O21"/>
      <c r="P21"/>
      <c r="Q21"/>
    </row>
    <row r="22" spans="1:17" x14ac:dyDescent="0.2">
      <c r="A22"/>
      <c r="B22" s="29" t="s">
        <v>269</v>
      </c>
      <c r="K22"/>
      <c r="L22"/>
      <c r="M22"/>
      <c r="N22"/>
      <c r="O22"/>
      <c r="P22"/>
      <c r="Q22"/>
    </row>
    <row r="23" spans="1:17" x14ac:dyDescent="0.2">
      <c r="A23"/>
      <c r="B23" s="121" t="s">
        <v>12</v>
      </c>
      <c r="C23" s="545" t="s">
        <v>16</v>
      </c>
      <c r="D23" s="545"/>
      <c r="E23" s="546" t="s">
        <v>12</v>
      </c>
      <c r="F23" s="546"/>
      <c r="G23" s="545" t="s">
        <v>16</v>
      </c>
      <c r="H23" s="545"/>
      <c r="I23" s="545"/>
      <c r="J23"/>
      <c r="K23"/>
      <c r="L23"/>
      <c r="M23"/>
      <c r="N23"/>
      <c r="O23"/>
      <c r="P23"/>
      <c r="Q23"/>
    </row>
    <row r="24" spans="1:17" ht="12.75" customHeight="1" x14ac:dyDescent="0.2">
      <c r="A24"/>
      <c r="B24" s="116" t="s">
        <v>17</v>
      </c>
      <c r="C24" s="534">
        <v>1</v>
      </c>
      <c r="D24" s="535"/>
      <c r="E24" s="536" t="s">
        <v>4</v>
      </c>
      <c r="F24" s="537"/>
      <c r="G24" s="538">
        <v>0.5</v>
      </c>
      <c r="H24" s="539"/>
      <c r="I24" s="540"/>
      <c r="J24"/>
      <c r="K24"/>
      <c r="L24"/>
      <c r="M24"/>
      <c r="N24"/>
      <c r="O24"/>
      <c r="P24"/>
      <c r="Q24"/>
    </row>
    <row r="25" spans="1:17" x14ac:dyDescent="0.2">
      <c r="A25"/>
      <c r="B25" s="116" t="s">
        <v>18</v>
      </c>
      <c r="C25" s="547">
        <v>2</v>
      </c>
      <c r="D25" s="547"/>
      <c r="E25" s="548" t="s">
        <v>6</v>
      </c>
      <c r="F25" s="548"/>
      <c r="G25" s="549">
        <v>0.33</v>
      </c>
      <c r="H25" s="549"/>
      <c r="I25" s="549"/>
      <c r="J25"/>
      <c r="K25"/>
      <c r="L25"/>
      <c r="M25"/>
      <c r="N25"/>
      <c r="O25"/>
      <c r="P25"/>
      <c r="Q25"/>
    </row>
    <row r="26" spans="1:17" x14ac:dyDescent="0.2">
      <c r="A26"/>
      <c r="B26" s="116" t="s">
        <v>19</v>
      </c>
      <c r="C26" s="547">
        <v>3</v>
      </c>
      <c r="D26" s="547"/>
      <c r="E26" s="548" t="s">
        <v>8</v>
      </c>
      <c r="F26" s="548"/>
      <c r="G26" s="549">
        <v>0.25</v>
      </c>
      <c r="H26" s="549"/>
      <c r="I26" s="549"/>
      <c r="J26"/>
      <c r="K26"/>
      <c r="L26"/>
      <c r="M26"/>
      <c r="N26"/>
      <c r="O26"/>
      <c r="P26"/>
      <c r="Q26"/>
    </row>
    <row r="27" spans="1:17" x14ac:dyDescent="0.2">
      <c r="A27"/>
      <c r="B27" s="116" t="s">
        <v>20</v>
      </c>
      <c r="C27" s="547">
        <v>4</v>
      </c>
      <c r="D27" s="547"/>
      <c r="E27" s="548" t="s">
        <v>11</v>
      </c>
      <c r="F27" s="548"/>
      <c r="G27" s="549">
        <v>0.2</v>
      </c>
      <c r="H27" s="549"/>
      <c r="I27" s="549"/>
      <c r="J27"/>
      <c r="K27"/>
      <c r="L27"/>
      <c r="M27"/>
      <c r="N27"/>
      <c r="O27"/>
      <c r="P27"/>
      <c r="Q27"/>
    </row>
    <row r="28" spans="1:17" x14ac:dyDescent="0.2">
      <c r="A28"/>
      <c r="B28" s="116" t="s">
        <v>21</v>
      </c>
      <c r="C28" s="547">
        <v>12</v>
      </c>
      <c r="D28" s="547"/>
      <c r="E28" s="548" t="s">
        <v>251</v>
      </c>
      <c r="F28" s="548"/>
      <c r="G28" s="549">
        <v>0.25</v>
      </c>
      <c r="H28" s="549"/>
      <c r="I28" s="549"/>
      <c r="J28"/>
      <c r="K28"/>
      <c r="L28"/>
      <c r="M28"/>
      <c r="N28"/>
      <c r="O28"/>
      <c r="P28"/>
      <c r="Q28"/>
    </row>
    <row r="29" spans="1:17" x14ac:dyDescent="0.2">
      <c r="A29"/>
      <c r="B29" s="275" t="s">
        <v>228</v>
      </c>
      <c r="C29" s="547">
        <v>52</v>
      </c>
      <c r="D29" s="547"/>
      <c r="E29" s="548" t="s">
        <v>186</v>
      </c>
      <c r="F29" s="548"/>
      <c r="G29" s="549">
        <v>1</v>
      </c>
      <c r="H29" s="549"/>
      <c r="I29" s="549"/>
      <c r="J29"/>
      <c r="K29"/>
      <c r="L29"/>
      <c r="M29"/>
      <c r="N29"/>
      <c r="O29"/>
      <c r="P29"/>
      <c r="Q29"/>
    </row>
    <row r="30" spans="1:17" x14ac:dyDescent="0.2">
      <c r="A30"/>
      <c r="B30"/>
      <c r="C30"/>
      <c r="D30"/>
      <c r="E30"/>
      <c r="F30"/>
      <c r="G30"/>
      <c r="H30"/>
      <c r="I30"/>
      <c r="J30"/>
      <c r="K30"/>
      <c r="L30"/>
      <c r="M30"/>
      <c r="N30"/>
      <c r="O30"/>
      <c r="P30"/>
      <c r="Q30"/>
    </row>
    <row r="31" spans="1:17" x14ac:dyDescent="0.2">
      <c r="A31"/>
      <c r="B31" s="43" t="s">
        <v>68</v>
      </c>
      <c r="N31"/>
      <c r="O31"/>
      <c r="P31"/>
      <c r="Q31"/>
    </row>
    <row r="32" spans="1:17" x14ac:dyDescent="0.2">
      <c r="A32"/>
      <c r="B32" s="29" t="s">
        <v>92</v>
      </c>
      <c r="C32"/>
      <c r="N32"/>
      <c r="O32"/>
      <c r="P32"/>
      <c r="Q32"/>
    </row>
    <row r="33" spans="1:39" ht="57" customHeight="1" x14ac:dyDescent="0.2">
      <c r="A33"/>
      <c r="B33" s="550" t="s">
        <v>35</v>
      </c>
      <c r="C33" s="551"/>
      <c r="D33" s="314" t="s">
        <v>265</v>
      </c>
      <c r="E33" s="314" t="s">
        <v>266</v>
      </c>
      <c r="F33" s="314" t="s">
        <v>267</v>
      </c>
      <c r="G33" s="554" t="s">
        <v>38</v>
      </c>
      <c r="H33" s="554"/>
      <c r="I33" s="554"/>
      <c r="J33" s="554"/>
      <c r="K33" s="554"/>
      <c r="L33" s="554"/>
      <c r="M33" s="554"/>
      <c r="N33" s="554"/>
      <c r="O33" s="554"/>
      <c r="P33" s="554"/>
      <c r="Q33" s="554"/>
      <c r="R33" s="554"/>
      <c r="S33" s="322"/>
      <c r="T33" s="322"/>
      <c r="U33" s="322"/>
      <c r="V33" s="322"/>
      <c r="W33" s="322"/>
      <c r="X33" s="322"/>
      <c r="Y33" s="322"/>
      <c r="Z33" s="322"/>
      <c r="AA33" s="322"/>
      <c r="AB33" s="322"/>
      <c r="AC33" s="322"/>
      <c r="AD33" s="322"/>
      <c r="AE33" s="322"/>
      <c r="AF33" s="322"/>
      <c r="AH33" s="318"/>
      <c r="AI33" s="319"/>
      <c r="AJ33" s="320"/>
      <c r="AK33" s="320"/>
      <c r="AL33" s="320"/>
      <c r="AM33" s="320"/>
    </row>
    <row r="34" spans="1:39" ht="18" customHeight="1" x14ac:dyDescent="0.2">
      <c r="A34"/>
      <c r="B34" s="552" t="s">
        <v>137</v>
      </c>
      <c r="C34" s="553"/>
      <c r="D34" s="2">
        <v>60</v>
      </c>
      <c r="E34" s="2">
        <v>270</v>
      </c>
      <c r="F34" s="212">
        <v>720</v>
      </c>
      <c r="G34" s="526" t="s">
        <v>159</v>
      </c>
      <c r="H34" s="526"/>
      <c r="I34" s="526"/>
      <c r="J34" s="526"/>
      <c r="K34" s="526"/>
      <c r="L34" s="526"/>
      <c r="M34" s="526"/>
      <c r="N34" s="526"/>
      <c r="O34" s="526"/>
      <c r="P34" s="526"/>
      <c r="Q34" s="526"/>
      <c r="R34" s="526"/>
      <c r="S34" s="323"/>
      <c r="T34" s="324"/>
      <c r="U34" s="324"/>
      <c r="V34" s="324"/>
      <c r="W34" s="324"/>
      <c r="X34" s="324"/>
      <c r="Y34" s="324"/>
      <c r="Z34" s="324"/>
      <c r="AA34" s="324"/>
      <c r="AB34" s="324"/>
      <c r="AC34" s="324"/>
      <c r="AD34" s="324"/>
      <c r="AE34" s="324"/>
      <c r="AF34" s="324"/>
      <c r="AH34" s="318"/>
      <c r="AI34" s="319"/>
      <c r="AJ34" s="320"/>
      <c r="AK34" s="320"/>
      <c r="AL34" s="320"/>
      <c r="AM34" s="320"/>
    </row>
    <row r="35" spans="1:39" ht="18" customHeight="1" x14ac:dyDescent="0.2">
      <c r="A35"/>
      <c r="B35" s="552" t="s">
        <v>138</v>
      </c>
      <c r="C35" s="553"/>
      <c r="D35" s="2">
        <v>45</v>
      </c>
      <c r="E35" s="2">
        <v>240</v>
      </c>
      <c r="F35" s="212">
        <v>600</v>
      </c>
      <c r="G35" s="526" t="s">
        <v>161</v>
      </c>
      <c r="H35" s="526"/>
      <c r="I35" s="526"/>
      <c r="J35" s="526"/>
      <c r="K35" s="526"/>
      <c r="L35" s="526"/>
      <c r="M35" s="526"/>
      <c r="N35" s="526"/>
      <c r="O35" s="526"/>
      <c r="P35" s="526"/>
      <c r="Q35" s="526"/>
      <c r="R35" s="526"/>
      <c r="S35" s="323"/>
      <c r="T35" s="324"/>
      <c r="U35" s="324"/>
      <c r="V35" s="324"/>
      <c r="W35" s="324"/>
      <c r="X35" s="324"/>
      <c r="Y35" s="324"/>
      <c r="Z35" s="324"/>
      <c r="AA35" s="324"/>
      <c r="AB35" s="324"/>
      <c r="AC35" s="324"/>
      <c r="AD35" s="324"/>
      <c r="AE35" s="324"/>
      <c r="AF35" s="324"/>
      <c r="AH35" s="318"/>
      <c r="AI35" s="319"/>
      <c r="AJ35" s="320"/>
      <c r="AK35" s="320"/>
      <c r="AL35" s="320"/>
      <c r="AM35" s="320"/>
    </row>
    <row r="36" spans="1:39" ht="18" customHeight="1" x14ac:dyDescent="0.2">
      <c r="A36"/>
      <c r="B36" s="552" t="s">
        <v>139</v>
      </c>
      <c r="C36" s="553"/>
      <c r="D36" s="2">
        <v>120</v>
      </c>
      <c r="E36" s="2">
        <v>540</v>
      </c>
      <c r="F36" s="212">
        <v>1500</v>
      </c>
      <c r="G36" s="526" t="s">
        <v>163</v>
      </c>
      <c r="H36" s="526"/>
      <c r="I36" s="526"/>
      <c r="J36" s="526"/>
      <c r="K36" s="526"/>
      <c r="L36" s="526"/>
      <c r="M36" s="526"/>
      <c r="N36" s="526"/>
      <c r="O36" s="526"/>
      <c r="P36" s="526"/>
      <c r="Q36" s="526"/>
      <c r="R36" s="526"/>
      <c r="S36" s="323"/>
      <c r="T36" s="324"/>
      <c r="U36" s="324"/>
      <c r="V36" s="324"/>
      <c r="W36" s="324"/>
      <c r="X36" s="324"/>
      <c r="Y36" s="324"/>
      <c r="Z36" s="324"/>
      <c r="AA36" s="324"/>
      <c r="AB36" s="324"/>
      <c r="AC36" s="324"/>
      <c r="AD36" s="324"/>
      <c r="AE36" s="324"/>
      <c r="AF36" s="324"/>
      <c r="AH36" s="318"/>
      <c r="AI36" s="319"/>
      <c r="AJ36" s="320"/>
      <c r="AK36" s="320"/>
      <c r="AL36" s="320"/>
      <c r="AM36" s="320"/>
    </row>
    <row r="37" spans="1:39" ht="18" customHeight="1" x14ac:dyDescent="0.2">
      <c r="A37"/>
      <c r="B37" s="552" t="s">
        <v>140</v>
      </c>
      <c r="C37" s="553"/>
      <c r="D37" s="2">
        <v>30</v>
      </c>
      <c r="E37" s="2">
        <v>240</v>
      </c>
      <c r="F37" s="212">
        <v>600</v>
      </c>
      <c r="G37" s="526" t="s">
        <v>164</v>
      </c>
      <c r="H37" s="526"/>
      <c r="I37" s="526"/>
      <c r="J37" s="526"/>
      <c r="K37" s="526"/>
      <c r="L37" s="526"/>
      <c r="M37" s="526"/>
      <c r="N37" s="526"/>
      <c r="O37" s="526"/>
      <c r="P37" s="526"/>
      <c r="Q37" s="526"/>
      <c r="R37" s="526"/>
      <c r="S37" s="323"/>
      <c r="T37" s="324"/>
      <c r="U37" s="324"/>
      <c r="V37" s="324"/>
      <c r="W37" s="324"/>
      <c r="X37" s="324"/>
      <c r="Y37" s="324"/>
      <c r="Z37" s="324"/>
      <c r="AA37" s="324"/>
      <c r="AB37" s="324"/>
      <c r="AC37" s="324"/>
      <c r="AD37" s="324"/>
      <c r="AE37" s="324"/>
      <c r="AF37" s="324"/>
      <c r="AH37" s="318"/>
      <c r="AI37" s="319"/>
      <c r="AJ37" s="320"/>
      <c r="AK37" s="320"/>
      <c r="AL37" s="320"/>
      <c r="AM37" s="320"/>
    </row>
    <row r="38" spans="1:39" ht="18" customHeight="1" x14ac:dyDescent="0.2">
      <c r="A38"/>
      <c r="B38" s="552" t="s">
        <v>141</v>
      </c>
      <c r="C38" s="553"/>
      <c r="D38" s="2">
        <v>30</v>
      </c>
      <c r="E38" s="2">
        <v>120</v>
      </c>
      <c r="F38" s="212">
        <v>360</v>
      </c>
      <c r="G38" s="526" t="s">
        <v>165</v>
      </c>
      <c r="H38" s="526"/>
      <c r="I38" s="526"/>
      <c r="J38" s="526"/>
      <c r="K38" s="526"/>
      <c r="L38" s="526"/>
      <c r="M38" s="526"/>
      <c r="N38" s="526"/>
      <c r="O38" s="526"/>
      <c r="P38" s="526"/>
      <c r="Q38" s="526"/>
      <c r="R38" s="526"/>
      <c r="S38" s="323"/>
      <c r="T38" s="324"/>
      <c r="U38" s="324"/>
      <c r="V38" s="324"/>
      <c r="W38" s="324"/>
      <c r="X38" s="324"/>
      <c r="Y38" s="324"/>
      <c r="Z38" s="324"/>
      <c r="AA38" s="324"/>
      <c r="AB38" s="324"/>
      <c r="AC38" s="324"/>
      <c r="AD38" s="324"/>
      <c r="AE38" s="324"/>
      <c r="AF38" s="324"/>
      <c r="AH38" s="318"/>
      <c r="AI38" s="319"/>
      <c r="AJ38" s="320"/>
      <c r="AK38" s="320"/>
      <c r="AL38" s="320"/>
      <c r="AM38" s="320"/>
    </row>
    <row r="39" spans="1:39" ht="30.75" customHeight="1" x14ac:dyDescent="0.2">
      <c r="A39"/>
      <c r="B39" s="552" t="s">
        <v>142</v>
      </c>
      <c r="C39" s="553"/>
      <c r="D39" s="2">
        <v>30</v>
      </c>
      <c r="E39" s="2">
        <v>180</v>
      </c>
      <c r="F39" s="212">
        <v>540</v>
      </c>
      <c r="G39" s="526" t="s">
        <v>166</v>
      </c>
      <c r="H39" s="526"/>
      <c r="I39" s="526"/>
      <c r="J39" s="526"/>
      <c r="K39" s="526"/>
      <c r="L39" s="526"/>
      <c r="M39" s="526"/>
      <c r="N39" s="526"/>
      <c r="O39" s="526"/>
      <c r="P39" s="526"/>
      <c r="Q39" s="526"/>
      <c r="R39" s="526"/>
      <c r="S39" s="323"/>
      <c r="T39" s="324"/>
      <c r="U39" s="324"/>
      <c r="V39" s="324"/>
      <c r="W39" s="324"/>
      <c r="X39" s="324"/>
      <c r="Y39" s="324"/>
      <c r="Z39" s="324"/>
      <c r="AA39" s="324"/>
      <c r="AB39" s="324"/>
      <c r="AC39" s="324"/>
      <c r="AD39" s="324"/>
      <c r="AE39" s="324"/>
      <c r="AF39" s="324"/>
      <c r="AH39" s="318"/>
      <c r="AI39" s="319"/>
      <c r="AJ39" s="320"/>
      <c r="AK39" s="320"/>
      <c r="AL39" s="320"/>
      <c r="AM39" s="320"/>
    </row>
    <row r="40" spans="1:39" ht="18" customHeight="1" x14ac:dyDescent="0.2">
      <c r="A40"/>
      <c r="B40" s="552" t="s">
        <v>143</v>
      </c>
      <c r="C40" s="553"/>
      <c r="D40" s="2">
        <v>60</v>
      </c>
      <c r="E40" s="2">
        <v>240</v>
      </c>
      <c r="F40" s="212">
        <v>600</v>
      </c>
      <c r="G40" s="526" t="s">
        <v>184</v>
      </c>
      <c r="H40" s="526"/>
      <c r="I40" s="526"/>
      <c r="J40" s="526"/>
      <c r="K40" s="526"/>
      <c r="L40" s="526"/>
      <c r="M40" s="526"/>
      <c r="N40" s="526"/>
      <c r="O40" s="526"/>
      <c r="P40" s="526"/>
      <c r="Q40" s="526"/>
      <c r="R40" s="526"/>
      <c r="S40" s="323"/>
      <c r="T40" s="324"/>
      <c r="U40" s="324"/>
      <c r="V40" s="324"/>
      <c r="W40" s="324"/>
      <c r="X40" s="324"/>
      <c r="Y40" s="324"/>
      <c r="Z40" s="324"/>
      <c r="AA40" s="324"/>
      <c r="AB40" s="324"/>
      <c r="AC40" s="324"/>
      <c r="AD40" s="324"/>
      <c r="AE40" s="324"/>
      <c r="AF40" s="324"/>
      <c r="AH40" s="318"/>
      <c r="AI40" s="319"/>
      <c r="AJ40" s="320"/>
      <c r="AK40" s="320"/>
      <c r="AL40" s="320"/>
      <c r="AM40" s="320"/>
    </row>
    <row r="41" spans="1:39" ht="27" customHeight="1" x14ac:dyDescent="0.2">
      <c r="A41"/>
      <c r="B41" s="552" t="s">
        <v>144</v>
      </c>
      <c r="C41" s="553"/>
      <c r="D41" s="2">
        <v>120</v>
      </c>
      <c r="E41" s="2">
        <v>360</v>
      </c>
      <c r="F41" s="212">
        <v>1020</v>
      </c>
      <c r="G41" s="526" t="s">
        <v>167</v>
      </c>
      <c r="H41" s="526"/>
      <c r="I41" s="526"/>
      <c r="J41" s="526"/>
      <c r="K41" s="526"/>
      <c r="L41" s="526"/>
      <c r="M41" s="526"/>
      <c r="N41" s="526"/>
      <c r="O41" s="526"/>
      <c r="P41" s="526"/>
      <c r="Q41" s="526"/>
      <c r="R41" s="526"/>
      <c r="S41" s="323"/>
      <c r="T41" s="324"/>
      <c r="U41" s="324"/>
      <c r="V41" s="324"/>
      <c r="W41" s="324"/>
      <c r="X41" s="324"/>
      <c r="Y41" s="324"/>
      <c r="Z41" s="324"/>
      <c r="AA41" s="324"/>
      <c r="AB41" s="324"/>
      <c r="AC41" s="324"/>
      <c r="AD41" s="324"/>
      <c r="AE41" s="324"/>
      <c r="AF41" s="324"/>
      <c r="AH41" s="318"/>
      <c r="AI41" s="319"/>
      <c r="AJ41" s="320"/>
      <c r="AK41" s="320"/>
      <c r="AL41" s="320"/>
      <c r="AM41" s="320"/>
    </row>
    <row r="42" spans="1:39" ht="18" customHeight="1" x14ac:dyDescent="0.2">
      <c r="A42"/>
      <c r="B42" s="552" t="s">
        <v>145</v>
      </c>
      <c r="C42" s="553"/>
      <c r="D42" s="2">
        <v>480</v>
      </c>
      <c r="E42" s="2">
        <v>540</v>
      </c>
      <c r="F42" s="212">
        <v>1500</v>
      </c>
      <c r="G42" s="526" t="s">
        <v>168</v>
      </c>
      <c r="H42" s="526"/>
      <c r="I42" s="526"/>
      <c r="J42" s="526"/>
      <c r="K42" s="526"/>
      <c r="L42" s="526"/>
      <c r="M42" s="526"/>
      <c r="N42" s="526"/>
      <c r="O42" s="526"/>
      <c r="P42" s="526"/>
      <c r="Q42" s="526"/>
      <c r="R42" s="526"/>
      <c r="S42" s="323"/>
      <c r="T42" s="324"/>
      <c r="U42" s="324"/>
      <c r="V42" s="324"/>
      <c r="W42" s="324"/>
      <c r="X42" s="324"/>
      <c r="Y42" s="324"/>
      <c r="Z42" s="324"/>
      <c r="AA42" s="324"/>
      <c r="AB42" s="324"/>
      <c r="AC42" s="324"/>
      <c r="AD42" s="324"/>
      <c r="AE42" s="324"/>
      <c r="AF42" s="324"/>
      <c r="AH42" s="318"/>
      <c r="AI42" s="319"/>
      <c r="AJ42" s="320"/>
      <c r="AK42" s="320"/>
      <c r="AL42" s="320"/>
      <c r="AM42" s="320"/>
    </row>
    <row r="43" spans="1:39" ht="18" customHeight="1" x14ac:dyDescent="0.2">
      <c r="A43"/>
      <c r="B43" s="552" t="s">
        <v>146</v>
      </c>
      <c r="C43" s="553"/>
      <c r="D43" s="2">
        <v>60</v>
      </c>
      <c r="E43" s="2">
        <v>180</v>
      </c>
      <c r="F43" s="212">
        <v>540</v>
      </c>
      <c r="G43" s="526" t="s">
        <v>169</v>
      </c>
      <c r="H43" s="526"/>
      <c r="I43" s="526"/>
      <c r="J43" s="526"/>
      <c r="K43" s="526"/>
      <c r="L43" s="526"/>
      <c r="M43" s="526"/>
      <c r="N43" s="526"/>
      <c r="O43" s="526"/>
      <c r="P43" s="526"/>
      <c r="Q43" s="526"/>
      <c r="R43" s="526"/>
      <c r="S43" s="323"/>
      <c r="T43" s="324"/>
      <c r="U43" s="324"/>
      <c r="V43" s="324"/>
      <c r="W43" s="324"/>
      <c r="X43" s="324"/>
      <c r="Y43" s="324"/>
      <c r="Z43" s="324"/>
      <c r="AA43" s="324"/>
      <c r="AB43" s="324"/>
      <c r="AC43" s="324"/>
      <c r="AD43" s="324"/>
      <c r="AE43" s="324"/>
      <c r="AF43" s="324"/>
      <c r="AH43" s="318"/>
      <c r="AI43" s="319"/>
      <c r="AJ43" s="320"/>
      <c r="AK43" s="320"/>
      <c r="AL43" s="320"/>
      <c r="AM43" s="320"/>
    </row>
    <row r="44" spans="1:39" ht="30" customHeight="1" x14ac:dyDescent="0.2">
      <c r="A44"/>
      <c r="B44" s="552" t="s">
        <v>147</v>
      </c>
      <c r="C44" s="553"/>
      <c r="D44" s="2">
        <v>30</v>
      </c>
      <c r="E44" s="2">
        <v>210</v>
      </c>
      <c r="F44" s="212">
        <v>600</v>
      </c>
      <c r="G44" s="526" t="s">
        <v>170</v>
      </c>
      <c r="H44" s="526"/>
      <c r="I44" s="526"/>
      <c r="J44" s="526"/>
      <c r="K44" s="526"/>
      <c r="L44" s="526"/>
      <c r="M44" s="526"/>
      <c r="N44" s="526"/>
      <c r="O44" s="526"/>
      <c r="P44" s="526"/>
      <c r="Q44" s="526"/>
      <c r="R44" s="526"/>
      <c r="S44" s="323"/>
      <c r="T44" s="324"/>
      <c r="U44" s="324"/>
      <c r="V44" s="324"/>
      <c r="W44" s="324"/>
      <c r="X44" s="324"/>
      <c r="Y44" s="324"/>
      <c r="Z44" s="324"/>
      <c r="AA44" s="324"/>
      <c r="AB44" s="324"/>
      <c r="AC44" s="324"/>
      <c r="AD44" s="324"/>
      <c r="AE44" s="324"/>
      <c r="AF44" s="324"/>
      <c r="AH44" s="318"/>
      <c r="AI44" s="319"/>
      <c r="AJ44" s="320"/>
      <c r="AK44" s="320"/>
      <c r="AL44" s="320"/>
      <c r="AM44" s="320"/>
    </row>
    <row r="45" spans="1:39" ht="27.75" customHeight="1" x14ac:dyDescent="0.2">
      <c r="A45"/>
      <c r="B45" s="552" t="s">
        <v>148</v>
      </c>
      <c r="C45" s="553"/>
      <c r="D45" s="2">
        <v>45</v>
      </c>
      <c r="E45" s="2">
        <v>120</v>
      </c>
      <c r="F45" s="212">
        <v>360</v>
      </c>
      <c r="G45" s="526" t="s">
        <v>171</v>
      </c>
      <c r="H45" s="526"/>
      <c r="I45" s="526"/>
      <c r="J45" s="526"/>
      <c r="K45" s="526"/>
      <c r="L45" s="526"/>
      <c r="M45" s="526"/>
      <c r="N45" s="526"/>
      <c r="O45" s="526"/>
      <c r="P45" s="526"/>
      <c r="Q45" s="526"/>
      <c r="R45" s="526"/>
      <c r="S45" s="325"/>
      <c r="T45" s="324"/>
      <c r="U45" s="324"/>
      <c r="V45" s="324"/>
      <c r="W45" s="324"/>
      <c r="X45" s="324"/>
      <c r="Y45" s="324"/>
      <c r="Z45" s="324"/>
      <c r="AA45" s="324"/>
      <c r="AB45" s="324"/>
      <c r="AC45" s="324"/>
      <c r="AD45" s="324"/>
      <c r="AE45" s="324"/>
      <c r="AF45" s="324"/>
      <c r="AH45" s="318"/>
      <c r="AI45" s="319"/>
      <c r="AJ45" s="320"/>
      <c r="AK45" s="320"/>
      <c r="AL45" s="320"/>
      <c r="AM45" s="320"/>
    </row>
    <row r="46" spans="1:39" ht="27" customHeight="1" x14ac:dyDescent="0.2">
      <c r="A46"/>
      <c r="B46" s="552" t="s">
        <v>187</v>
      </c>
      <c r="C46" s="553"/>
      <c r="D46" s="2">
        <v>45</v>
      </c>
      <c r="E46" s="2">
        <v>120</v>
      </c>
      <c r="F46" s="212">
        <v>360</v>
      </c>
      <c r="G46" s="526" t="s">
        <v>188</v>
      </c>
      <c r="H46" s="526"/>
      <c r="I46" s="526"/>
      <c r="J46" s="526"/>
      <c r="K46" s="526"/>
      <c r="L46" s="526"/>
      <c r="M46" s="526"/>
      <c r="N46" s="526"/>
      <c r="O46" s="526"/>
      <c r="P46" s="526"/>
      <c r="Q46" s="526"/>
      <c r="R46" s="526"/>
      <c r="S46" s="326"/>
      <c r="T46" s="324"/>
      <c r="U46" s="324"/>
      <c r="V46" s="324"/>
      <c r="W46" s="324"/>
      <c r="X46" s="324"/>
      <c r="Y46" s="324"/>
      <c r="Z46" s="324"/>
      <c r="AA46" s="324"/>
      <c r="AB46" s="324"/>
      <c r="AC46" s="324"/>
      <c r="AD46" s="324"/>
      <c r="AE46" s="324"/>
      <c r="AF46" s="324"/>
      <c r="AH46" s="318"/>
      <c r="AI46" s="319"/>
      <c r="AJ46" s="320"/>
      <c r="AK46" s="320"/>
      <c r="AL46" s="320"/>
      <c r="AM46" s="320"/>
    </row>
    <row r="47" spans="1:39" ht="17.45" customHeight="1" x14ac:dyDescent="0.2">
      <c r="A47"/>
      <c r="B47" s="310"/>
      <c r="C47" s="310"/>
      <c r="D47" s="312"/>
      <c r="E47" s="312"/>
      <c r="F47" s="312"/>
      <c r="G47" s="311"/>
      <c r="H47" s="311"/>
      <c r="I47" s="311"/>
      <c r="J47" s="311"/>
      <c r="K47" s="311"/>
      <c r="L47" s="311"/>
      <c r="M47" s="311"/>
      <c r="N47" s="311"/>
      <c r="O47" s="311"/>
      <c r="P47" s="311"/>
      <c r="Q47" s="311"/>
      <c r="R47" s="311"/>
      <c r="S47"/>
      <c r="T47"/>
      <c r="U47" s="311"/>
      <c r="V47" s="311"/>
      <c r="W47" s="311"/>
      <c r="X47" s="311"/>
      <c r="Y47" s="311"/>
      <c r="Z47" s="311"/>
      <c r="AA47" s="311"/>
      <c r="AB47" s="311"/>
      <c r="AC47" s="311"/>
      <c r="AD47" s="311"/>
      <c r="AE47" s="311"/>
      <c r="AF47" s="311"/>
      <c r="AH47" s="318"/>
      <c r="AI47" s="319"/>
      <c r="AJ47" s="320"/>
      <c r="AK47" s="320"/>
      <c r="AL47" s="320"/>
      <c r="AM47" s="320"/>
    </row>
    <row r="48" spans="1:39" ht="17.45" customHeight="1" x14ac:dyDescent="0.2">
      <c r="A48"/>
      <c r="B48" s="43" t="s">
        <v>156</v>
      </c>
      <c r="C48" s="310"/>
      <c r="D48" s="312"/>
      <c r="E48" s="312"/>
      <c r="F48" s="312"/>
      <c r="G48" s="311"/>
      <c r="H48" s="311"/>
      <c r="I48" s="311"/>
      <c r="J48" s="311"/>
      <c r="K48" s="311"/>
      <c r="L48" s="311"/>
      <c r="M48" s="311"/>
      <c r="N48" s="311"/>
      <c r="O48" s="311"/>
      <c r="P48" s="311"/>
      <c r="Q48" s="311"/>
      <c r="R48" s="311"/>
      <c r="S48"/>
      <c r="T48"/>
      <c r="U48" s="311"/>
      <c r="V48" s="311"/>
      <c r="W48" s="311"/>
      <c r="X48" s="311"/>
      <c r="Y48" s="311"/>
      <c r="Z48" s="311"/>
      <c r="AA48" s="311"/>
      <c r="AB48" s="311"/>
      <c r="AC48" s="311"/>
      <c r="AD48" s="311"/>
      <c r="AE48" s="311"/>
      <c r="AF48" s="311"/>
      <c r="AH48" s="72"/>
      <c r="AI48" s="72"/>
      <c r="AJ48" s="72"/>
      <c r="AK48" s="72"/>
      <c r="AL48" s="72"/>
      <c r="AM48" s="72"/>
    </row>
    <row r="49" spans="1:39" ht="17.45" customHeight="1" x14ac:dyDescent="0.2">
      <c r="A49"/>
      <c r="B49" s="316" t="s">
        <v>270</v>
      </c>
      <c r="C49" s="315" t="s">
        <v>274</v>
      </c>
      <c r="D49" s="561" t="s">
        <v>273</v>
      </c>
      <c r="E49" s="562"/>
      <c r="F49" s="312"/>
      <c r="G49" s="311"/>
      <c r="H49" s="311"/>
      <c r="I49" s="311"/>
      <c r="J49" s="311"/>
      <c r="K49" s="311"/>
      <c r="L49" s="311"/>
      <c r="M49" s="311"/>
      <c r="N49" s="311"/>
      <c r="O49" s="311"/>
      <c r="P49" s="311"/>
      <c r="Q49" s="311"/>
      <c r="R49" s="311"/>
      <c r="S49"/>
      <c r="T49"/>
      <c r="U49" s="311"/>
      <c r="V49" s="311"/>
      <c r="W49" s="311"/>
      <c r="X49" s="311"/>
      <c r="Y49" s="311"/>
      <c r="Z49" s="311"/>
      <c r="AA49" s="311"/>
      <c r="AB49" s="311"/>
      <c r="AC49" s="311"/>
      <c r="AD49" s="311"/>
      <c r="AE49" s="311"/>
      <c r="AF49" s="311"/>
      <c r="AH49" s="318"/>
      <c r="AI49" s="319"/>
      <c r="AJ49" s="320"/>
      <c r="AK49" s="320"/>
      <c r="AL49" s="320"/>
      <c r="AM49" s="320"/>
    </row>
    <row r="50" spans="1:39" ht="17.45" customHeight="1" x14ac:dyDescent="0.2">
      <c r="A50"/>
      <c r="B50" s="1" t="s">
        <v>158</v>
      </c>
      <c r="C50" s="2"/>
      <c r="D50" s="559"/>
      <c r="E50" s="560"/>
      <c r="F50" s="312"/>
      <c r="G50" s="311"/>
      <c r="H50" s="311"/>
      <c r="I50" s="311"/>
      <c r="J50" s="311"/>
      <c r="K50" s="311"/>
      <c r="L50" s="311"/>
      <c r="M50" s="311"/>
      <c r="N50" s="311"/>
      <c r="O50" s="311"/>
      <c r="P50" s="311"/>
      <c r="Q50" s="311"/>
      <c r="R50" s="311"/>
      <c r="S50"/>
      <c r="T50"/>
      <c r="U50" s="311"/>
      <c r="V50" s="311"/>
      <c r="W50" s="311"/>
      <c r="X50" s="311"/>
      <c r="Y50" s="311"/>
      <c r="Z50" s="311"/>
      <c r="AA50" s="311"/>
      <c r="AB50" s="311"/>
      <c r="AC50" s="311"/>
      <c r="AD50" s="311"/>
      <c r="AE50" s="311"/>
      <c r="AF50" s="311"/>
      <c r="AH50" s="318"/>
      <c r="AI50" s="319"/>
      <c r="AJ50" s="320"/>
      <c r="AK50" s="320"/>
      <c r="AL50" s="320"/>
      <c r="AM50" s="320"/>
    </row>
    <row r="51" spans="1:39" ht="17.45" customHeight="1" x14ac:dyDescent="0.2">
      <c r="A51"/>
      <c r="B51" s="1" t="s">
        <v>160</v>
      </c>
      <c r="C51" s="313">
        <v>0</v>
      </c>
      <c r="D51" s="559" t="s">
        <v>271</v>
      </c>
      <c r="E51" s="560"/>
      <c r="F51" s="312"/>
      <c r="G51" s="311"/>
      <c r="H51" s="311"/>
      <c r="I51" s="311"/>
      <c r="J51" s="311"/>
      <c r="K51" s="311"/>
      <c r="L51" s="311"/>
      <c r="M51" s="311"/>
      <c r="N51" s="311"/>
      <c r="O51" s="311"/>
      <c r="P51" s="311"/>
      <c r="Q51" s="311"/>
      <c r="R51" s="311"/>
      <c r="S51"/>
      <c r="T51"/>
      <c r="U51" s="311"/>
      <c r="V51" s="311"/>
      <c r="W51" s="311"/>
      <c r="X51" s="311"/>
      <c r="Y51" s="311"/>
      <c r="Z51" s="311"/>
      <c r="AA51" s="311"/>
      <c r="AB51" s="311"/>
      <c r="AC51" s="311"/>
      <c r="AD51" s="311"/>
      <c r="AE51" s="311"/>
      <c r="AF51" s="311"/>
      <c r="AH51" s="318"/>
      <c r="AI51" s="319"/>
      <c r="AJ51" s="320"/>
      <c r="AK51" s="320"/>
      <c r="AL51" s="320"/>
      <c r="AM51" s="320"/>
    </row>
    <row r="52" spans="1:39" ht="17.45" customHeight="1" x14ac:dyDescent="0.2">
      <c r="A52"/>
      <c r="B52" s="1" t="s">
        <v>162</v>
      </c>
      <c r="C52" s="313">
        <v>60</v>
      </c>
      <c r="D52" s="559" t="s">
        <v>272</v>
      </c>
      <c r="E52" s="560"/>
      <c r="F52" s="312"/>
      <c r="G52" s="311"/>
      <c r="H52" s="311"/>
      <c r="I52" s="311"/>
      <c r="J52" s="311"/>
      <c r="K52" s="311"/>
      <c r="L52" s="311"/>
      <c r="M52" s="311"/>
      <c r="N52" s="311"/>
      <c r="O52" s="311"/>
      <c r="P52" s="311"/>
      <c r="Q52" s="311"/>
      <c r="R52" s="311"/>
      <c r="S52"/>
      <c r="T52"/>
      <c r="U52" s="311"/>
      <c r="V52" s="311"/>
      <c r="W52" s="311"/>
      <c r="X52" s="311"/>
      <c r="Y52" s="311"/>
      <c r="Z52" s="311"/>
      <c r="AA52" s="311"/>
      <c r="AB52" s="311"/>
      <c r="AC52" s="311"/>
      <c r="AD52" s="311"/>
      <c r="AE52" s="311"/>
      <c r="AF52" s="311"/>
      <c r="AH52" s="318"/>
      <c r="AI52" s="319"/>
      <c r="AJ52" s="320"/>
      <c r="AK52" s="320"/>
      <c r="AL52" s="320"/>
      <c r="AM52" s="320"/>
    </row>
    <row r="53" spans="1:39" ht="17.45" customHeight="1" x14ac:dyDescent="0.2">
      <c r="A53"/>
      <c r="B53" s="310"/>
      <c r="C53" s="310"/>
      <c r="D53" s="312"/>
      <c r="E53" s="312"/>
      <c r="F53" s="312"/>
      <c r="G53" s="311"/>
      <c r="H53" s="311"/>
      <c r="I53" s="311"/>
      <c r="J53" s="311"/>
      <c r="K53" s="311"/>
      <c r="L53" s="311"/>
      <c r="M53" s="311"/>
      <c r="N53" s="311"/>
      <c r="O53" s="311"/>
      <c r="P53" s="311"/>
      <c r="Q53" s="311"/>
      <c r="R53" s="311"/>
      <c r="S53"/>
      <c r="T53"/>
      <c r="U53" s="311"/>
      <c r="V53" s="311"/>
      <c r="W53" s="311"/>
      <c r="X53" s="311"/>
      <c r="Y53" s="311"/>
      <c r="Z53" s="311"/>
      <c r="AA53" s="311"/>
      <c r="AB53" s="311"/>
      <c r="AC53" s="311"/>
      <c r="AD53" s="311"/>
      <c r="AE53" s="311"/>
      <c r="AF53" s="311"/>
      <c r="AH53" s="318"/>
      <c r="AI53" s="319"/>
      <c r="AJ53" s="320"/>
      <c r="AK53" s="320"/>
      <c r="AL53" s="320"/>
      <c r="AM53" s="320"/>
    </row>
    <row r="54" spans="1:39" x14ac:dyDescent="0.2">
      <c r="A54"/>
      <c r="B54" s="310"/>
      <c r="C54" s="310"/>
      <c r="D54" s="310"/>
      <c r="E54" s="310"/>
      <c r="F54" s="310"/>
      <c r="G54"/>
      <c r="H54"/>
      <c r="I54" s="311"/>
      <c r="J54" s="311"/>
      <c r="K54" s="311"/>
      <c r="L54" s="311"/>
      <c r="M54" s="311"/>
      <c r="N54" s="311"/>
      <c r="O54" s="311"/>
      <c r="P54" s="311"/>
      <c r="Q54" s="311"/>
      <c r="R54" s="311"/>
      <c r="S54" s="311"/>
      <c r="T54" s="311"/>
      <c r="V54" s="321"/>
      <c r="W54" s="321"/>
      <c r="X54" s="321"/>
      <c r="Y54" s="321"/>
      <c r="Z54" s="321"/>
      <c r="AA54" s="321"/>
    </row>
    <row r="55" spans="1:39" ht="18" x14ac:dyDescent="0.25">
      <c r="A55" s="93"/>
      <c r="B55" s="93" t="s">
        <v>118</v>
      </c>
      <c r="C55" s="93"/>
      <c r="D55" s="93"/>
      <c r="E55" s="93"/>
      <c r="F55" s="93"/>
      <c r="G55" s="93"/>
      <c r="H55" s="93"/>
      <c r="I55" s="93"/>
      <c r="J55" s="93"/>
      <c r="K55" s="93"/>
      <c r="L55" s="93"/>
      <c r="M55" s="93"/>
      <c r="N55" s="93"/>
      <c r="O55" s="93"/>
      <c r="P55" s="93"/>
      <c r="Q55" s="93"/>
      <c r="R55" s="93"/>
      <c r="S55" s="93"/>
      <c r="T55" s="93"/>
    </row>
    <row r="56" spans="1:39" x14ac:dyDescent="0.2">
      <c r="A56" s="99"/>
      <c r="B56" s="100"/>
      <c r="C56" s="101"/>
      <c r="D56" s="101"/>
      <c r="E56" s="101"/>
      <c r="F56" s="101"/>
      <c r="G56" s="101"/>
      <c r="H56" s="101"/>
      <c r="I56" s="101"/>
      <c r="J56" s="101"/>
      <c r="K56" s="101"/>
      <c r="L56" s="101"/>
      <c r="M56" s="101"/>
      <c r="N56" s="101"/>
      <c r="O56" s="102"/>
      <c r="P56" s="102"/>
      <c r="Q56" s="102"/>
      <c r="R56" s="102"/>
      <c r="S56" s="102"/>
      <c r="T56" s="102"/>
    </row>
    <row r="57" spans="1:39" s="72" customFormat="1" ht="20.25" x14ac:dyDescent="0.3">
      <c r="A57" s="99"/>
      <c r="B57" s="122" t="s">
        <v>119</v>
      </c>
      <c r="C57" s="101"/>
      <c r="D57" s="101"/>
      <c r="E57" s="101"/>
      <c r="F57" s="101"/>
      <c r="G57" s="101"/>
      <c r="H57" s="101"/>
      <c r="I57" s="101"/>
      <c r="J57" s="101"/>
      <c r="K57" s="101"/>
      <c r="L57" s="101"/>
      <c r="M57" s="101"/>
      <c r="N57" s="101"/>
      <c r="O57" s="102"/>
      <c r="P57" s="102"/>
      <c r="Q57" s="102"/>
      <c r="R57" s="102"/>
      <c r="S57" s="102"/>
      <c r="T57" s="102"/>
    </row>
    <row r="58" spans="1:39" s="72" customFormat="1" x14ac:dyDescent="0.2">
      <c r="A58" s="99"/>
      <c r="B58" s="103"/>
      <c r="C58" s="101"/>
      <c r="D58" s="101"/>
      <c r="E58" s="101"/>
      <c r="F58" s="101"/>
      <c r="G58" s="101"/>
      <c r="H58" s="101"/>
      <c r="I58" s="101"/>
      <c r="J58" s="101"/>
      <c r="K58" s="101"/>
      <c r="L58" s="101"/>
      <c r="M58" s="101"/>
      <c r="N58" s="101"/>
      <c r="O58" s="102"/>
      <c r="P58" s="102"/>
      <c r="Q58" s="102"/>
      <c r="R58" s="102"/>
      <c r="S58" s="102"/>
      <c r="T58" s="102"/>
    </row>
    <row r="59" spans="1:39" ht="18" customHeight="1" x14ac:dyDescent="0.25">
      <c r="A59" s="104"/>
      <c r="B59" s="123" t="s">
        <v>67</v>
      </c>
      <c r="C59" s="102"/>
      <c r="D59" s="102"/>
      <c r="E59" s="102"/>
      <c r="F59" s="102"/>
      <c r="G59" s="102"/>
      <c r="H59" s="102"/>
      <c r="I59" s="102"/>
      <c r="J59" s="102"/>
      <c r="K59" s="102"/>
      <c r="L59" s="102"/>
      <c r="M59" s="102"/>
      <c r="N59" s="102"/>
      <c r="O59" s="102"/>
      <c r="P59" s="102"/>
      <c r="Q59" s="102"/>
      <c r="R59" s="102"/>
      <c r="S59" s="102"/>
      <c r="T59" s="102"/>
    </row>
    <row r="60" spans="1:39" x14ac:dyDescent="0.2">
      <c r="A60" s="104"/>
      <c r="B60" s="102"/>
      <c r="C60" s="102"/>
      <c r="D60" s="102"/>
      <c r="E60" s="102"/>
      <c r="F60" s="102"/>
      <c r="G60" s="102"/>
      <c r="H60" s="102"/>
      <c r="I60" s="102"/>
      <c r="J60" s="102"/>
      <c r="K60" s="102"/>
      <c r="L60" s="102"/>
      <c r="M60" s="102"/>
      <c r="N60" s="102"/>
      <c r="O60" s="102"/>
      <c r="P60" s="102"/>
      <c r="Q60" s="102"/>
      <c r="R60" s="102"/>
      <c r="S60" s="102"/>
      <c r="T60" s="102"/>
    </row>
    <row r="61" spans="1:39" x14ac:dyDescent="0.2">
      <c r="A61" s="104"/>
      <c r="B61" s="102"/>
      <c r="C61" s="102"/>
      <c r="D61" s="102"/>
      <c r="E61" s="102"/>
      <c r="F61" s="102"/>
      <c r="G61" s="102"/>
      <c r="H61" s="102"/>
      <c r="I61" s="102"/>
      <c r="J61" s="102"/>
      <c r="K61" s="102"/>
      <c r="L61" s="102"/>
      <c r="M61" s="102"/>
      <c r="N61" s="102"/>
      <c r="O61" s="102"/>
      <c r="P61" s="102"/>
      <c r="Q61" s="102"/>
      <c r="R61" s="102"/>
      <c r="S61" s="102"/>
      <c r="T61" s="102"/>
    </row>
    <row r="62" spans="1:39" x14ac:dyDescent="0.2">
      <c r="A62" s="104"/>
      <c r="B62" s="102"/>
      <c r="C62" s="102"/>
      <c r="D62" s="102"/>
      <c r="E62" s="102"/>
      <c r="F62" s="102"/>
      <c r="G62" s="102"/>
      <c r="H62" s="102"/>
      <c r="I62" s="102"/>
      <c r="J62" s="102"/>
      <c r="K62" s="102"/>
      <c r="L62" s="102"/>
      <c r="M62" s="102"/>
      <c r="N62" s="102"/>
      <c r="O62" s="102"/>
      <c r="P62" s="102"/>
      <c r="Q62" s="102"/>
      <c r="R62" s="102"/>
      <c r="S62" s="102"/>
      <c r="T62" s="102"/>
    </row>
    <row r="63" spans="1:39" x14ac:dyDescent="0.2">
      <c r="A63" s="104"/>
      <c r="B63" s="102"/>
      <c r="C63" s="102"/>
      <c r="D63" s="102"/>
      <c r="E63" s="102"/>
      <c r="F63" s="102"/>
      <c r="G63" s="102"/>
      <c r="H63" s="102"/>
      <c r="I63" s="102"/>
      <c r="J63" s="102"/>
      <c r="K63" s="102"/>
      <c r="L63" s="102"/>
      <c r="M63" s="102"/>
      <c r="N63" s="102"/>
      <c r="O63" s="102"/>
      <c r="P63" s="102"/>
      <c r="Q63" s="102"/>
      <c r="R63" s="102"/>
      <c r="S63" s="102"/>
      <c r="T63" s="102"/>
    </row>
    <row r="64" spans="1:39" x14ac:dyDescent="0.2">
      <c r="A64" s="104"/>
      <c r="B64" s="102"/>
      <c r="C64" s="102"/>
      <c r="D64" s="102"/>
      <c r="E64" s="102"/>
      <c r="F64" s="102"/>
      <c r="G64" s="102"/>
      <c r="H64" s="102"/>
      <c r="I64" s="102"/>
      <c r="J64" s="102"/>
      <c r="K64" s="102"/>
      <c r="L64" s="102"/>
      <c r="M64" s="102"/>
      <c r="N64" s="102"/>
      <c r="O64" s="102"/>
      <c r="P64" s="102"/>
      <c r="Q64" s="102"/>
      <c r="R64" s="102"/>
      <c r="S64" s="102"/>
      <c r="T64" s="102"/>
    </row>
    <row r="65" spans="1:20" x14ac:dyDescent="0.2">
      <c r="A65" s="104"/>
      <c r="B65" s="102"/>
      <c r="C65" s="102"/>
      <c r="D65" s="102"/>
      <c r="E65" s="102"/>
      <c r="F65" s="102"/>
      <c r="G65" s="102"/>
      <c r="H65" s="102"/>
      <c r="I65" s="102"/>
      <c r="J65" s="102"/>
      <c r="K65" s="102"/>
      <c r="L65" s="102"/>
      <c r="M65" s="102"/>
      <c r="N65" s="102"/>
      <c r="O65" s="102"/>
      <c r="P65" s="102"/>
      <c r="Q65" s="102"/>
      <c r="R65" s="102"/>
      <c r="S65" s="102"/>
      <c r="T65" s="102"/>
    </row>
    <row r="66" spans="1:20" x14ac:dyDescent="0.2">
      <c r="A66" s="104"/>
      <c r="B66" s="102"/>
      <c r="C66" s="102"/>
      <c r="D66" s="102"/>
      <c r="E66" s="102"/>
      <c r="F66" s="102"/>
      <c r="G66" s="102"/>
      <c r="H66" s="102"/>
      <c r="I66" s="102"/>
      <c r="J66" s="102"/>
      <c r="K66" s="102"/>
      <c r="L66" s="102"/>
      <c r="M66" s="102"/>
      <c r="N66" s="102"/>
      <c r="O66" s="102"/>
      <c r="P66" s="102"/>
      <c r="Q66" s="102"/>
      <c r="R66" s="102"/>
      <c r="S66" s="102"/>
      <c r="T66" s="102"/>
    </row>
    <row r="67" spans="1:20" x14ac:dyDescent="0.2">
      <c r="A67" s="104"/>
      <c r="B67" s="102"/>
      <c r="C67" s="102"/>
      <c r="D67" s="102"/>
      <c r="E67" s="102"/>
      <c r="F67" s="102"/>
      <c r="G67" s="102"/>
      <c r="H67" s="102"/>
      <c r="I67" s="102"/>
      <c r="J67" s="102"/>
      <c r="K67" s="102"/>
      <c r="L67" s="102"/>
      <c r="M67" s="102"/>
      <c r="N67" s="102"/>
      <c r="O67" s="102"/>
      <c r="P67" s="102"/>
      <c r="Q67" s="102"/>
      <c r="R67" s="102"/>
      <c r="S67" s="102"/>
      <c r="T67" s="102"/>
    </row>
    <row r="68" spans="1:20" x14ac:dyDescent="0.2">
      <c r="A68" s="104"/>
      <c r="B68" s="102"/>
      <c r="C68" s="102"/>
      <c r="D68" s="102"/>
      <c r="E68" s="102"/>
      <c r="F68" s="102"/>
      <c r="G68" s="102"/>
      <c r="H68" s="102"/>
      <c r="I68" s="102"/>
      <c r="J68" s="102"/>
      <c r="K68" s="102"/>
      <c r="L68" s="102"/>
      <c r="M68" s="102"/>
      <c r="N68" s="102"/>
      <c r="O68" s="102"/>
      <c r="P68" s="102"/>
      <c r="Q68" s="102"/>
      <c r="R68" s="102"/>
      <c r="S68" s="102"/>
      <c r="T68" s="102"/>
    </row>
    <row r="69" spans="1:20" x14ac:dyDescent="0.2">
      <c r="A69" s="104"/>
      <c r="B69" s="102"/>
      <c r="C69" s="102"/>
      <c r="D69" s="102"/>
      <c r="E69" s="102"/>
      <c r="F69" s="102"/>
      <c r="G69" s="102"/>
      <c r="H69" s="102"/>
      <c r="I69" s="102"/>
      <c r="J69" s="102"/>
      <c r="K69" s="102"/>
      <c r="L69" s="102"/>
      <c r="M69" s="102"/>
      <c r="N69" s="102"/>
      <c r="O69" s="102"/>
      <c r="P69" s="102"/>
      <c r="Q69" s="102"/>
      <c r="R69" s="102"/>
      <c r="S69" s="102"/>
      <c r="T69" s="102"/>
    </row>
    <row r="70" spans="1:20" x14ac:dyDescent="0.2">
      <c r="A70" s="104"/>
      <c r="B70" s="102"/>
      <c r="C70" s="102"/>
      <c r="D70" s="102"/>
      <c r="E70" s="102"/>
      <c r="F70" s="102"/>
      <c r="G70" s="102"/>
      <c r="H70" s="102"/>
      <c r="I70" s="102"/>
      <c r="J70" s="102"/>
      <c r="K70" s="102"/>
      <c r="L70" s="102"/>
      <c r="M70" s="102"/>
      <c r="N70" s="102"/>
      <c r="O70" s="102"/>
      <c r="P70" s="102"/>
      <c r="Q70" s="102"/>
      <c r="R70" s="102"/>
      <c r="S70" s="102"/>
      <c r="T70" s="102"/>
    </row>
    <row r="71" spans="1:20" x14ac:dyDescent="0.2">
      <c r="A71" s="104"/>
      <c r="B71" s="102"/>
      <c r="C71" s="102"/>
      <c r="D71" s="102"/>
      <c r="E71" s="102"/>
      <c r="F71" s="102"/>
      <c r="G71" s="102"/>
      <c r="H71" s="102"/>
      <c r="I71" s="102"/>
      <c r="J71" s="102"/>
      <c r="K71" s="102"/>
      <c r="L71" s="102"/>
      <c r="M71" s="102"/>
      <c r="N71" s="102"/>
      <c r="O71" s="102"/>
      <c r="P71" s="102"/>
      <c r="Q71" s="102"/>
      <c r="R71" s="102"/>
      <c r="S71" s="102"/>
      <c r="T71" s="102"/>
    </row>
    <row r="72" spans="1:20" x14ac:dyDescent="0.2">
      <c r="A72" s="104"/>
      <c r="B72" s="102"/>
      <c r="C72" s="102"/>
      <c r="D72" s="102"/>
      <c r="E72" s="102"/>
      <c r="F72" s="102"/>
      <c r="G72" s="102"/>
      <c r="H72" s="102"/>
      <c r="I72" s="102"/>
      <c r="J72" s="102"/>
      <c r="K72" s="102"/>
      <c r="L72" s="102"/>
      <c r="M72" s="102"/>
      <c r="N72" s="102"/>
      <c r="O72" s="102"/>
      <c r="P72" s="102"/>
      <c r="Q72" s="102"/>
      <c r="R72" s="102"/>
      <c r="S72" s="102"/>
      <c r="T72" s="102"/>
    </row>
    <row r="73" spans="1:20" x14ac:dyDescent="0.2">
      <c r="A73" s="104"/>
      <c r="B73" s="102"/>
      <c r="C73" s="102"/>
      <c r="D73" s="102"/>
      <c r="E73" s="102"/>
      <c r="F73" s="102"/>
      <c r="G73" s="102"/>
      <c r="H73" s="102"/>
      <c r="I73" s="102"/>
      <c r="J73" s="102"/>
      <c r="K73" s="102"/>
      <c r="L73" s="102"/>
      <c r="M73" s="102"/>
      <c r="N73" s="102"/>
      <c r="O73" s="102"/>
      <c r="P73" s="102"/>
      <c r="Q73" s="102"/>
      <c r="R73" s="102"/>
      <c r="S73" s="102"/>
      <c r="T73" s="102"/>
    </row>
    <row r="74" spans="1:20" x14ac:dyDescent="0.2">
      <c r="A74" s="104"/>
      <c r="B74" s="102"/>
      <c r="C74" s="102"/>
      <c r="D74" s="102"/>
      <c r="E74" s="102"/>
      <c r="F74" s="102"/>
      <c r="G74" s="102"/>
      <c r="H74" s="102"/>
      <c r="I74" s="102"/>
      <c r="J74" s="102"/>
      <c r="K74" s="102"/>
      <c r="L74" s="102"/>
      <c r="M74" s="102"/>
      <c r="N74" s="102"/>
      <c r="O74" s="102"/>
      <c r="P74" s="102"/>
      <c r="Q74" s="102"/>
      <c r="R74" s="102"/>
      <c r="S74" s="102"/>
      <c r="T74" s="102"/>
    </row>
    <row r="75" spans="1:20" x14ac:dyDescent="0.2">
      <c r="A75" s="104"/>
      <c r="B75" s="102"/>
      <c r="C75" s="102"/>
      <c r="D75" s="102"/>
      <c r="E75" s="102"/>
      <c r="F75" s="102"/>
      <c r="G75" s="102"/>
      <c r="H75" s="102"/>
      <c r="I75" s="102"/>
      <c r="J75" s="102"/>
      <c r="K75" s="102"/>
      <c r="L75" s="102"/>
      <c r="M75" s="102"/>
      <c r="N75" s="102"/>
      <c r="O75" s="102"/>
      <c r="P75" s="102"/>
      <c r="Q75" s="102"/>
      <c r="R75" s="102"/>
      <c r="S75" s="102"/>
      <c r="T75" s="102"/>
    </row>
    <row r="76" spans="1:20" x14ac:dyDescent="0.2">
      <c r="A76" s="104"/>
      <c r="B76" s="102"/>
      <c r="C76" s="102"/>
      <c r="D76" s="102"/>
      <c r="E76" s="102"/>
      <c r="F76" s="102"/>
      <c r="G76" s="102"/>
      <c r="H76" s="102"/>
      <c r="I76" s="102"/>
      <c r="J76" s="102"/>
      <c r="K76" s="102"/>
      <c r="L76" s="102"/>
      <c r="M76" s="102"/>
      <c r="N76" s="102"/>
      <c r="O76" s="102"/>
      <c r="P76" s="102"/>
      <c r="Q76" s="102"/>
      <c r="R76" s="102"/>
      <c r="S76" s="102"/>
      <c r="T76" s="102"/>
    </row>
    <row r="77" spans="1:20" x14ac:dyDescent="0.2">
      <c r="A77" s="104"/>
      <c r="B77" s="102"/>
      <c r="C77" s="102"/>
      <c r="D77" s="102"/>
      <c r="E77" s="102"/>
      <c r="F77" s="102"/>
      <c r="G77" s="102"/>
      <c r="H77" s="102"/>
      <c r="I77" s="102"/>
      <c r="J77" s="102"/>
      <c r="K77" s="102"/>
      <c r="L77" s="102"/>
      <c r="M77" s="102"/>
      <c r="N77" s="102"/>
      <c r="O77" s="102"/>
      <c r="P77" s="102"/>
      <c r="Q77" s="102"/>
      <c r="R77" s="102"/>
      <c r="S77" s="102"/>
      <c r="T77" s="102"/>
    </row>
    <row r="78" spans="1:20" x14ac:dyDescent="0.2">
      <c r="A78" s="104"/>
      <c r="B78" s="102"/>
      <c r="C78" s="102"/>
      <c r="D78" s="102"/>
      <c r="E78" s="102"/>
      <c r="F78" s="102"/>
      <c r="G78" s="102"/>
      <c r="H78" s="102"/>
      <c r="I78" s="102"/>
      <c r="J78" s="102"/>
      <c r="K78" s="102"/>
      <c r="L78" s="102"/>
      <c r="M78" s="102"/>
      <c r="N78" s="102"/>
      <c r="O78" s="102"/>
      <c r="P78" s="102"/>
      <c r="Q78" s="102"/>
      <c r="R78" s="102"/>
      <c r="S78" s="102"/>
      <c r="T78" s="102"/>
    </row>
    <row r="79" spans="1:20" x14ac:dyDescent="0.2">
      <c r="A79" s="104"/>
      <c r="B79" s="102"/>
      <c r="C79" s="102"/>
      <c r="D79" s="102"/>
      <c r="E79" s="102"/>
      <c r="F79" s="102"/>
      <c r="G79" s="102"/>
      <c r="H79" s="102"/>
      <c r="I79" s="102"/>
      <c r="J79" s="102"/>
      <c r="K79" s="102"/>
      <c r="L79" s="102"/>
      <c r="M79" s="102"/>
      <c r="N79" s="102"/>
      <c r="O79" s="102"/>
      <c r="P79" s="102"/>
      <c r="Q79" s="102"/>
      <c r="R79" s="102"/>
      <c r="S79" s="102"/>
      <c r="T79" s="102"/>
    </row>
    <row r="80" spans="1:20" x14ac:dyDescent="0.2">
      <c r="A80" s="104"/>
      <c r="B80" s="102"/>
      <c r="C80" s="102"/>
      <c r="D80" s="102"/>
      <c r="E80" s="102"/>
      <c r="F80" s="102"/>
      <c r="G80" s="102"/>
      <c r="H80" s="102"/>
      <c r="I80" s="102"/>
      <c r="J80" s="102"/>
      <c r="K80" s="102"/>
      <c r="L80" s="102"/>
      <c r="M80" s="102"/>
      <c r="N80" s="102"/>
      <c r="O80" s="102"/>
      <c r="P80" s="102"/>
      <c r="Q80" s="102"/>
      <c r="R80" s="102"/>
      <c r="S80" s="102"/>
      <c r="T80" s="102"/>
    </row>
    <row r="81" spans="1:20" x14ac:dyDescent="0.2">
      <c r="A81" s="104"/>
      <c r="B81" s="102"/>
      <c r="C81" s="102"/>
      <c r="D81" s="102"/>
      <c r="E81" s="102"/>
      <c r="F81" s="102"/>
      <c r="G81" s="102"/>
      <c r="H81" s="102"/>
      <c r="I81" s="102"/>
      <c r="J81" s="102"/>
      <c r="K81" s="102"/>
      <c r="L81" s="102"/>
      <c r="M81" s="102"/>
      <c r="N81" s="102"/>
      <c r="O81" s="102"/>
      <c r="P81" s="102"/>
      <c r="Q81" s="102"/>
      <c r="R81" s="102"/>
      <c r="S81" s="102"/>
      <c r="T81" s="102"/>
    </row>
    <row r="82" spans="1:20" x14ac:dyDescent="0.2">
      <c r="A82" s="104"/>
      <c r="B82" s="102"/>
      <c r="C82" s="102"/>
      <c r="D82" s="102"/>
      <c r="E82" s="102"/>
      <c r="F82" s="102"/>
      <c r="G82" s="102"/>
      <c r="H82" s="102"/>
      <c r="I82" s="102"/>
      <c r="J82" s="102"/>
      <c r="K82" s="102"/>
      <c r="L82" s="102"/>
      <c r="M82" s="102"/>
      <c r="N82" s="102"/>
      <c r="O82" s="102"/>
      <c r="P82" s="102"/>
      <c r="Q82" s="102"/>
      <c r="R82" s="102"/>
      <c r="S82" s="102"/>
      <c r="T82" s="102"/>
    </row>
    <row r="83" spans="1:20" x14ac:dyDescent="0.2">
      <c r="A83" s="104"/>
      <c r="B83" s="102"/>
      <c r="C83" s="102"/>
      <c r="D83" s="102"/>
      <c r="E83" s="102"/>
      <c r="F83" s="102"/>
      <c r="G83" s="102"/>
      <c r="H83" s="102"/>
      <c r="I83" s="102"/>
      <c r="J83" s="102"/>
      <c r="K83" s="102"/>
      <c r="L83" s="102"/>
      <c r="M83" s="102"/>
      <c r="N83" s="102"/>
      <c r="O83" s="102"/>
      <c r="P83" s="102"/>
      <c r="Q83" s="102"/>
      <c r="R83" s="102"/>
      <c r="S83" s="102"/>
      <c r="T83" s="102"/>
    </row>
    <row r="84" spans="1:20" x14ac:dyDescent="0.2">
      <c r="A84" s="104"/>
      <c r="B84" s="102"/>
      <c r="C84" s="102"/>
      <c r="D84" s="102"/>
      <c r="E84" s="102"/>
      <c r="F84" s="102"/>
      <c r="G84" s="102"/>
      <c r="H84" s="102"/>
      <c r="I84" s="102"/>
      <c r="J84" s="102"/>
      <c r="K84" s="102"/>
      <c r="L84" s="102"/>
      <c r="M84" s="102"/>
      <c r="N84" s="102"/>
      <c r="O84" s="102"/>
      <c r="P84" s="102"/>
      <c r="Q84" s="102"/>
      <c r="R84" s="102"/>
      <c r="S84" s="102"/>
      <c r="T84" s="102"/>
    </row>
    <row r="85" spans="1:20" ht="12.75" customHeight="1" x14ac:dyDescent="0.2">
      <c r="A85" s="99"/>
      <c r="B85" s="101"/>
      <c r="C85" s="101"/>
      <c r="D85" s="101"/>
      <c r="E85" s="101"/>
      <c r="F85" s="101"/>
      <c r="G85" s="101"/>
      <c r="H85" s="101"/>
      <c r="I85" s="101"/>
      <c r="J85" s="101"/>
      <c r="K85" s="101"/>
      <c r="L85" s="101"/>
      <c r="M85" s="101"/>
      <c r="N85" s="101"/>
      <c r="O85" s="101"/>
      <c r="P85" s="101"/>
      <c r="Q85" s="102"/>
      <c r="R85" s="102"/>
      <c r="S85" s="102"/>
      <c r="T85" s="102"/>
    </row>
    <row r="86" spans="1:20" ht="12.75" customHeight="1" x14ac:dyDescent="0.2">
      <c r="A86" s="106"/>
      <c r="B86" s="101"/>
      <c r="C86" s="101"/>
      <c r="D86" s="101"/>
      <c r="E86" s="101"/>
      <c r="F86" s="101"/>
      <c r="G86" s="101"/>
      <c r="H86" s="101"/>
      <c r="I86" s="101"/>
      <c r="J86" s="101"/>
      <c r="K86" s="101"/>
      <c r="L86" s="101"/>
      <c r="M86" s="101"/>
      <c r="N86" s="101"/>
      <c r="O86" s="101"/>
      <c r="P86" s="101"/>
      <c r="Q86" s="102"/>
      <c r="R86" s="102"/>
      <c r="S86" s="102"/>
      <c r="T86" s="102"/>
    </row>
    <row r="87" spans="1:20" ht="12.75" customHeight="1" x14ac:dyDescent="0.2">
      <c r="A87" s="99"/>
      <c r="B87" s="101"/>
      <c r="C87" s="101"/>
      <c r="D87" s="101"/>
      <c r="E87" s="101"/>
      <c r="F87" s="101"/>
      <c r="G87" s="101"/>
      <c r="H87" s="101"/>
      <c r="I87" s="101"/>
      <c r="J87" s="101"/>
      <c r="K87" s="101"/>
      <c r="L87" s="101"/>
      <c r="M87" s="101"/>
      <c r="N87" s="101"/>
      <c r="O87" s="101"/>
      <c r="P87" s="101"/>
      <c r="Q87" s="102"/>
      <c r="R87" s="102"/>
      <c r="S87" s="102"/>
      <c r="T87" s="102"/>
    </row>
    <row r="88" spans="1:20" x14ac:dyDescent="0.2">
      <c r="A88" s="104"/>
      <c r="B88" s="102"/>
      <c r="C88" s="102"/>
      <c r="D88" s="102"/>
      <c r="E88" s="102"/>
      <c r="F88" s="102"/>
      <c r="G88" s="102"/>
      <c r="H88" s="102"/>
      <c r="I88" s="102"/>
      <c r="J88" s="102"/>
      <c r="K88" s="102"/>
      <c r="L88" s="102"/>
      <c r="M88" s="102"/>
      <c r="N88" s="102"/>
      <c r="O88" s="102"/>
      <c r="P88" s="102"/>
      <c r="Q88" s="102"/>
      <c r="R88" s="102"/>
      <c r="S88" s="102"/>
      <c r="T88" s="102"/>
    </row>
    <row r="89" spans="1:20" ht="18" customHeight="1" x14ac:dyDescent="0.25">
      <c r="A89" s="104"/>
      <c r="B89" s="105" t="s">
        <v>69</v>
      </c>
      <c r="C89" s="102"/>
      <c r="D89" s="102"/>
      <c r="E89" s="102"/>
      <c r="F89" s="102"/>
      <c r="G89" s="102"/>
      <c r="H89" s="102"/>
      <c r="I89" s="102"/>
      <c r="J89" s="102"/>
      <c r="K89" s="102"/>
      <c r="L89" s="102"/>
      <c r="M89" s="102"/>
      <c r="N89" s="102"/>
      <c r="O89" s="102"/>
      <c r="P89" s="102"/>
      <c r="Q89" s="102"/>
      <c r="R89" s="102"/>
      <c r="S89" s="102"/>
      <c r="T89" s="102"/>
    </row>
    <row r="90" spans="1:20" ht="32.25" customHeight="1" x14ac:dyDescent="0.2">
      <c r="A90" s="104"/>
      <c r="B90" s="558" t="s">
        <v>120</v>
      </c>
      <c r="C90" s="558"/>
      <c r="D90" s="558"/>
      <c r="E90" s="558"/>
      <c r="F90" s="558"/>
      <c r="G90" s="558"/>
      <c r="H90" s="558"/>
      <c r="I90" s="558"/>
      <c r="J90" s="558"/>
      <c r="K90" s="558"/>
      <c r="L90" s="558"/>
      <c r="M90" s="558"/>
      <c r="N90" s="558"/>
      <c r="O90" s="558"/>
      <c r="P90" s="558"/>
      <c r="Q90" s="558"/>
      <c r="R90" s="102"/>
      <c r="S90" s="102"/>
      <c r="T90" s="102"/>
    </row>
    <row r="91" spans="1:20" ht="15" customHeight="1" x14ac:dyDescent="0.2">
      <c r="A91" s="104"/>
      <c r="B91" s="117"/>
      <c r="C91" s="117"/>
      <c r="D91" s="117"/>
      <c r="E91" s="117"/>
      <c r="F91" s="117"/>
      <c r="G91" s="117"/>
      <c r="H91" s="117"/>
      <c r="I91" s="117"/>
      <c r="J91" s="117"/>
      <c r="K91" s="117"/>
      <c r="L91" s="117"/>
      <c r="M91" s="117"/>
      <c r="N91" s="117"/>
      <c r="O91" s="117"/>
      <c r="P91" s="117"/>
      <c r="Q91" s="117"/>
      <c r="R91" s="102"/>
      <c r="S91" s="102"/>
      <c r="T91" s="102"/>
    </row>
    <row r="92" spans="1:20" ht="12.75" customHeight="1" x14ac:dyDescent="0.25">
      <c r="A92" s="104"/>
      <c r="B92" s="112" t="s">
        <v>101</v>
      </c>
      <c r="C92" s="102"/>
      <c r="D92" s="102"/>
      <c r="E92" s="102"/>
      <c r="F92" s="102"/>
      <c r="G92" s="102"/>
      <c r="H92" s="102"/>
      <c r="I92" s="102"/>
      <c r="J92" s="102"/>
      <c r="K92" s="112" t="s">
        <v>102</v>
      </c>
      <c r="L92" s="112"/>
      <c r="M92" s="102"/>
      <c r="N92" s="102"/>
      <c r="O92" s="102"/>
      <c r="P92" s="102"/>
      <c r="Q92" s="102"/>
      <c r="R92" s="102"/>
      <c r="S92" s="102"/>
      <c r="T92" s="102"/>
    </row>
    <row r="93" spans="1:20" x14ac:dyDescent="0.2">
      <c r="A93" s="104"/>
      <c r="B93" s="102"/>
      <c r="C93" s="102"/>
      <c r="D93" s="102"/>
      <c r="E93" s="102"/>
      <c r="F93" s="102"/>
      <c r="G93" s="102"/>
      <c r="H93" s="102"/>
      <c r="I93" s="102"/>
      <c r="J93" s="102"/>
      <c r="K93" s="102"/>
      <c r="L93" s="102"/>
      <c r="M93" s="102"/>
      <c r="N93" s="102"/>
      <c r="O93" s="102"/>
      <c r="P93" s="102"/>
      <c r="Q93" s="102"/>
      <c r="R93" s="102"/>
      <c r="S93" s="102"/>
      <c r="T93" s="102"/>
    </row>
    <row r="94" spans="1:20" x14ac:dyDescent="0.2">
      <c r="A94" s="104"/>
      <c r="B94" s="107" t="s">
        <v>103</v>
      </c>
      <c r="C94" s="102"/>
      <c r="D94" s="102"/>
      <c r="E94" s="102"/>
      <c r="F94" s="102"/>
      <c r="G94" s="102"/>
      <c r="H94" s="102"/>
      <c r="I94" s="102"/>
      <c r="J94" s="102"/>
      <c r="K94" s="107" t="s">
        <v>104</v>
      </c>
      <c r="L94" s="102"/>
      <c r="M94" s="102"/>
      <c r="N94" s="102"/>
      <c r="O94" s="102"/>
      <c r="P94" s="102"/>
      <c r="Q94" s="102"/>
      <c r="R94" s="102"/>
      <c r="S94" s="102"/>
      <c r="T94" s="102"/>
    </row>
    <row r="95" spans="1:20" x14ac:dyDescent="0.2">
      <c r="A95" s="104"/>
      <c r="B95" s="108"/>
      <c r="C95" s="102"/>
      <c r="D95" s="102"/>
      <c r="E95" s="102"/>
      <c r="F95" s="102"/>
      <c r="G95" s="102"/>
      <c r="H95" s="102"/>
      <c r="I95" s="102"/>
      <c r="J95" s="102"/>
      <c r="K95" s="102"/>
      <c r="L95" s="102"/>
      <c r="M95" s="102"/>
      <c r="N95" s="102"/>
      <c r="O95" s="102"/>
      <c r="P95" s="102"/>
      <c r="Q95" s="102"/>
      <c r="R95" s="102"/>
      <c r="S95" s="102"/>
      <c r="T95" s="102"/>
    </row>
    <row r="96" spans="1:20" x14ac:dyDescent="0.2">
      <c r="A96" s="104"/>
      <c r="B96" s="108"/>
      <c r="C96" s="102"/>
      <c r="D96" s="102"/>
      <c r="E96" s="102"/>
      <c r="F96" s="102"/>
      <c r="G96" s="102"/>
      <c r="H96" s="102"/>
      <c r="I96" s="102"/>
      <c r="J96" s="102"/>
      <c r="K96" s="102"/>
      <c r="L96" s="102"/>
      <c r="M96" s="102"/>
      <c r="N96" s="102"/>
      <c r="O96" s="102"/>
      <c r="P96" s="102"/>
      <c r="Q96" s="102"/>
      <c r="R96" s="102"/>
      <c r="S96" s="102"/>
      <c r="T96" s="102"/>
    </row>
    <row r="97" spans="1:20" x14ac:dyDescent="0.2">
      <c r="A97" s="104"/>
      <c r="B97" s="108"/>
      <c r="C97" s="102"/>
      <c r="D97" s="102"/>
      <c r="E97" s="102"/>
      <c r="F97" s="102"/>
      <c r="G97" s="102"/>
      <c r="H97" s="102"/>
      <c r="I97" s="102"/>
      <c r="J97" s="102"/>
      <c r="K97" s="102"/>
      <c r="L97" s="102"/>
      <c r="M97" s="102"/>
      <c r="N97" s="102"/>
      <c r="O97" s="102"/>
      <c r="P97" s="102"/>
      <c r="Q97" s="102"/>
      <c r="R97" s="102"/>
      <c r="S97" s="102"/>
      <c r="T97" s="102"/>
    </row>
    <row r="98" spans="1:20" x14ac:dyDescent="0.2">
      <c r="A98" s="104"/>
      <c r="B98" s="108"/>
      <c r="C98" s="102"/>
      <c r="D98" s="102"/>
      <c r="E98" s="102"/>
      <c r="F98" s="102"/>
      <c r="G98" s="102"/>
      <c r="H98" s="102"/>
      <c r="I98" s="102"/>
      <c r="J98" s="102"/>
      <c r="K98" s="102"/>
      <c r="L98" s="102"/>
      <c r="M98" s="102"/>
      <c r="N98" s="102"/>
      <c r="O98" s="102"/>
      <c r="P98" s="102"/>
      <c r="Q98" s="102"/>
      <c r="R98" s="102"/>
      <c r="S98" s="102"/>
      <c r="T98" s="102"/>
    </row>
    <row r="99" spans="1:20" x14ac:dyDescent="0.2">
      <c r="A99" s="104"/>
      <c r="B99" s="102"/>
      <c r="C99" s="102"/>
      <c r="D99" s="102"/>
      <c r="E99" s="102"/>
      <c r="F99" s="102"/>
      <c r="G99" s="102"/>
      <c r="H99" s="102"/>
      <c r="I99" s="102"/>
      <c r="J99" s="102"/>
      <c r="K99" s="102"/>
      <c r="L99" s="102"/>
      <c r="M99" s="102"/>
      <c r="N99" s="102"/>
      <c r="O99" s="102"/>
      <c r="P99" s="102"/>
      <c r="Q99" s="102"/>
      <c r="R99" s="102"/>
      <c r="S99" s="102"/>
      <c r="T99" s="102"/>
    </row>
    <row r="100" spans="1:20" x14ac:dyDescent="0.2">
      <c r="A100" s="104"/>
      <c r="B100" s="102"/>
      <c r="C100" s="102"/>
      <c r="D100" s="102"/>
      <c r="E100" s="102"/>
      <c r="F100" s="102"/>
      <c r="G100" s="102"/>
      <c r="H100" s="102"/>
      <c r="I100" s="102"/>
      <c r="J100" s="102"/>
      <c r="K100" s="102"/>
      <c r="L100" s="102"/>
      <c r="M100" s="102"/>
      <c r="N100" s="102"/>
      <c r="O100" s="102"/>
      <c r="P100" s="102"/>
      <c r="Q100" s="102"/>
      <c r="R100" s="102"/>
      <c r="S100" s="102"/>
      <c r="T100" s="102"/>
    </row>
    <row r="101" spans="1:20" x14ac:dyDescent="0.2">
      <c r="A101" s="104"/>
      <c r="B101" s="102"/>
      <c r="C101" s="102"/>
      <c r="D101" s="102"/>
      <c r="E101" s="102"/>
      <c r="F101" s="102"/>
      <c r="G101" s="102"/>
      <c r="H101" s="102"/>
      <c r="I101" s="102"/>
      <c r="J101" s="102"/>
      <c r="K101" s="102"/>
      <c r="L101" s="102"/>
      <c r="M101" s="102"/>
      <c r="N101" s="102"/>
      <c r="O101" s="102"/>
      <c r="P101" s="102"/>
      <c r="Q101" s="102"/>
      <c r="R101" s="102"/>
      <c r="S101" s="102"/>
      <c r="T101" s="102"/>
    </row>
    <row r="102" spans="1:20" x14ac:dyDescent="0.2">
      <c r="A102" s="104"/>
      <c r="B102" s="102"/>
      <c r="C102" s="102"/>
      <c r="D102" s="102"/>
      <c r="E102" s="102"/>
      <c r="F102" s="102"/>
      <c r="G102" s="102"/>
      <c r="H102" s="102"/>
      <c r="I102" s="102"/>
      <c r="J102" s="102"/>
      <c r="K102" s="102"/>
      <c r="L102" s="102"/>
      <c r="M102" s="102"/>
      <c r="N102" s="102"/>
      <c r="O102" s="102"/>
      <c r="P102" s="102"/>
      <c r="Q102" s="102"/>
      <c r="R102" s="102"/>
      <c r="S102" s="102"/>
      <c r="T102" s="102"/>
    </row>
    <row r="103" spans="1:20" x14ac:dyDescent="0.2">
      <c r="A103" s="104"/>
      <c r="B103" s="102"/>
      <c r="C103" s="102"/>
      <c r="D103" s="102"/>
      <c r="E103" s="102"/>
      <c r="F103" s="102"/>
      <c r="G103" s="102"/>
      <c r="H103" s="102"/>
      <c r="I103" s="102"/>
      <c r="J103" s="102"/>
      <c r="K103" s="102"/>
      <c r="L103" s="102"/>
      <c r="M103" s="102"/>
      <c r="N103" s="102"/>
      <c r="O103" s="102"/>
      <c r="P103" s="102"/>
      <c r="Q103" s="102"/>
      <c r="R103" s="102"/>
      <c r="S103" s="102"/>
      <c r="T103" s="102"/>
    </row>
    <row r="104" spans="1:20" x14ac:dyDescent="0.2">
      <c r="A104" s="104"/>
      <c r="B104" s="102"/>
      <c r="C104" s="102"/>
      <c r="D104" s="102"/>
      <c r="E104" s="102"/>
      <c r="F104" s="102"/>
      <c r="G104" s="102"/>
      <c r="H104" s="102"/>
      <c r="I104" s="102"/>
      <c r="J104" s="102"/>
      <c r="K104" s="102"/>
      <c r="L104" s="102"/>
      <c r="M104" s="102"/>
      <c r="N104" s="102"/>
      <c r="O104" s="102"/>
      <c r="P104" s="102"/>
      <c r="Q104" s="102"/>
      <c r="R104" s="102"/>
      <c r="S104" s="102"/>
      <c r="T104" s="102"/>
    </row>
    <row r="105" spans="1:20" x14ac:dyDescent="0.2">
      <c r="A105" s="104"/>
      <c r="B105" s="102"/>
      <c r="C105" s="102"/>
      <c r="D105" s="102"/>
      <c r="E105" s="102"/>
      <c r="F105" s="102"/>
      <c r="G105" s="102"/>
      <c r="H105" s="102"/>
      <c r="I105" s="102"/>
      <c r="J105" s="102"/>
      <c r="K105" s="102"/>
      <c r="L105" s="102"/>
      <c r="M105" s="102"/>
      <c r="N105" s="102"/>
      <c r="O105" s="102"/>
      <c r="P105" s="102"/>
      <c r="Q105" s="102"/>
      <c r="R105" s="102"/>
      <c r="S105" s="102"/>
      <c r="T105" s="102"/>
    </row>
    <row r="106" spans="1:20" x14ac:dyDescent="0.2">
      <c r="A106" s="104"/>
      <c r="B106" s="102"/>
      <c r="C106" s="102"/>
      <c r="D106" s="102"/>
      <c r="E106" s="102"/>
      <c r="F106" s="102"/>
      <c r="G106" s="102"/>
      <c r="H106" s="102"/>
      <c r="I106" s="102"/>
      <c r="J106" s="102"/>
      <c r="K106" s="102"/>
      <c r="L106" s="102"/>
      <c r="M106" s="102"/>
      <c r="N106" s="102"/>
      <c r="O106" s="102"/>
      <c r="P106" s="102"/>
      <c r="Q106" s="102"/>
      <c r="R106" s="102"/>
      <c r="S106" s="102"/>
      <c r="T106" s="102"/>
    </row>
    <row r="107" spans="1:20" x14ac:dyDescent="0.2">
      <c r="A107" s="104"/>
      <c r="B107" s="102"/>
      <c r="C107" s="102"/>
      <c r="D107" s="102"/>
      <c r="E107" s="102"/>
      <c r="F107" s="102"/>
      <c r="G107" s="102"/>
      <c r="H107" s="102"/>
      <c r="I107" s="102"/>
      <c r="J107" s="102"/>
      <c r="K107" s="102"/>
      <c r="L107" s="102"/>
      <c r="M107" s="102"/>
      <c r="N107" s="102"/>
      <c r="O107" s="102"/>
      <c r="P107" s="102"/>
      <c r="Q107" s="102"/>
      <c r="R107" s="102"/>
      <c r="S107" s="102"/>
      <c r="T107" s="102"/>
    </row>
    <row r="108" spans="1:20" x14ac:dyDescent="0.2">
      <c r="A108" s="104"/>
      <c r="B108" s="102"/>
      <c r="C108" s="102"/>
      <c r="D108" s="102"/>
      <c r="E108" s="102"/>
      <c r="F108" s="102"/>
      <c r="G108" s="102"/>
      <c r="H108" s="102"/>
      <c r="I108" s="102"/>
      <c r="J108" s="102"/>
      <c r="K108" s="102"/>
      <c r="L108" s="102"/>
      <c r="M108" s="102"/>
      <c r="N108" s="102"/>
      <c r="O108" s="102"/>
      <c r="P108" s="102"/>
      <c r="Q108" s="102"/>
      <c r="R108" s="102"/>
      <c r="S108" s="102"/>
      <c r="T108" s="102"/>
    </row>
    <row r="109" spans="1:20" x14ac:dyDescent="0.2">
      <c r="A109" s="104"/>
      <c r="B109" s="102"/>
      <c r="C109" s="102"/>
      <c r="D109" s="102"/>
      <c r="E109" s="102"/>
      <c r="F109" s="102"/>
      <c r="G109" s="102"/>
      <c r="H109" s="102"/>
      <c r="I109" s="102"/>
      <c r="J109" s="102"/>
      <c r="K109" s="102"/>
      <c r="L109" s="102"/>
      <c r="M109" s="102"/>
      <c r="N109" s="102"/>
      <c r="O109" s="102"/>
      <c r="P109" s="102"/>
      <c r="Q109" s="102"/>
      <c r="R109" s="102"/>
      <c r="S109" s="102"/>
      <c r="T109" s="102"/>
    </row>
    <row r="110" spans="1:20" x14ac:dyDescent="0.2">
      <c r="A110" s="104"/>
      <c r="B110" s="107" t="s">
        <v>105</v>
      </c>
      <c r="C110" s="102"/>
      <c r="D110" s="102"/>
      <c r="E110" s="102"/>
      <c r="F110" s="102"/>
      <c r="G110" s="102"/>
      <c r="H110" s="102"/>
      <c r="I110" s="102"/>
      <c r="J110" s="102"/>
      <c r="K110" s="107" t="s">
        <v>106</v>
      </c>
      <c r="L110" s="102"/>
      <c r="M110" s="102"/>
      <c r="N110" s="102"/>
      <c r="O110" s="102"/>
      <c r="P110" s="102"/>
      <c r="Q110" s="102"/>
      <c r="R110" s="102"/>
      <c r="S110" s="102"/>
      <c r="T110" s="102"/>
    </row>
    <row r="111" spans="1:20" x14ac:dyDescent="0.2">
      <c r="A111" s="104"/>
      <c r="B111" s="109"/>
      <c r="C111" s="102"/>
      <c r="D111" s="102"/>
      <c r="E111" s="102"/>
      <c r="F111" s="102"/>
      <c r="G111" s="102"/>
      <c r="H111" s="102"/>
      <c r="I111" s="102"/>
      <c r="J111" s="102"/>
      <c r="K111" s="102"/>
      <c r="L111" s="102"/>
      <c r="M111" s="102"/>
      <c r="N111" s="102"/>
      <c r="O111" s="102"/>
      <c r="P111" s="102"/>
      <c r="Q111" s="102"/>
      <c r="R111" s="102"/>
      <c r="S111" s="102"/>
      <c r="T111" s="102"/>
    </row>
    <row r="112" spans="1:20" x14ac:dyDescent="0.2">
      <c r="A112" s="104"/>
      <c r="B112" s="102"/>
      <c r="C112" s="102"/>
      <c r="D112" s="102"/>
      <c r="E112" s="102"/>
      <c r="F112" s="102"/>
      <c r="G112" s="102"/>
      <c r="H112" s="102"/>
      <c r="I112" s="102"/>
      <c r="J112" s="102"/>
      <c r="K112" s="102"/>
      <c r="L112" s="102"/>
      <c r="M112" s="102"/>
      <c r="N112" s="102"/>
      <c r="O112" s="102"/>
      <c r="P112" s="102"/>
      <c r="Q112" s="102"/>
      <c r="R112" s="102"/>
      <c r="S112" s="102"/>
      <c r="T112" s="102"/>
    </row>
    <row r="113" spans="1:20" x14ac:dyDescent="0.2">
      <c r="A113" s="104"/>
      <c r="B113" s="102"/>
      <c r="C113" s="102"/>
      <c r="D113" s="102"/>
      <c r="E113" s="102"/>
      <c r="F113" s="102"/>
      <c r="G113" s="102"/>
      <c r="H113" s="102"/>
      <c r="I113" s="102"/>
      <c r="J113" s="102"/>
      <c r="K113" s="102"/>
      <c r="L113" s="102"/>
      <c r="M113" s="102"/>
      <c r="N113" s="102"/>
      <c r="O113" s="102"/>
      <c r="P113" s="102"/>
      <c r="Q113" s="102"/>
      <c r="R113" s="102"/>
      <c r="S113" s="102"/>
      <c r="T113" s="102"/>
    </row>
    <row r="114" spans="1:20" ht="14.25" customHeight="1" x14ac:dyDescent="0.2">
      <c r="A114" s="104"/>
      <c r="B114" s="102"/>
      <c r="C114" s="102"/>
      <c r="D114" s="102"/>
      <c r="E114" s="102"/>
      <c r="F114" s="102"/>
      <c r="G114" s="102"/>
      <c r="H114" s="102"/>
      <c r="I114" s="102"/>
      <c r="J114" s="102"/>
      <c r="K114" s="102"/>
      <c r="L114" s="102"/>
      <c r="M114" s="102"/>
      <c r="N114" s="102"/>
      <c r="O114" s="102"/>
      <c r="P114" s="102"/>
      <c r="Q114" s="102"/>
      <c r="R114" s="102"/>
      <c r="S114" s="102"/>
      <c r="T114" s="102"/>
    </row>
    <row r="115" spans="1:20" ht="16.5" customHeight="1" x14ac:dyDescent="0.2">
      <c r="A115" s="104"/>
      <c r="B115" s="555" t="s">
        <v>107</v>
      </c>
      <c r="C115" s="556"/>
      <c r="D115" s="556"/>
      <c r="E115" s="556"/>
      <c r="F115" s="556"/>
      <c r="G115" s="556"/>
      <c r="H115" s="556"/>
      <c r="I115" s="118"/>
      <c r="J115" s="102"/>
      <c r="K115" s="555" t="s">
        <v>107</v>
      </c>
      <c r="L115" s="555"/>
      <c r="M115" s="555"/>
      <c r="N115" s="555"/>
      <c r="O115" s="555"/>
      <c r="P115" s="555"/>
      <c r="Q115" s="555"/>
      <c r="R115" s="555"/>
      <c r="S115" s="102"/>
      <c r="T115" s="102"/>
    </row>
    <row r="116" spans="1:20" ht="35.25" customHeight="1" x14ac:dyDescent="0.2">
      <c r="A116" s="104"/>
      <c r="B116" s="557"/>
      <c r="C116" s="557"/>
      <c r="D116" s="557"/>
      <c r="E116" s="557"/>
      <c r="F116" s="557"/>
      <c r="G116" s="557"/>
      <c r="H116" s="557"/>
      <c r="I116" s="119"/>
      <c r="J116" s="102"/>
      <c r="K116" s="555"/>
      <c r="L116" s="555"/>
      <c r="M116" s="555"/>
      <c r="N116" s="555"/>
      <c r="O116" s="555"/>
      <c r="P116" s="555"/>
      <c r="Q116" s="555"/>
      <c r="R116" s="555"/>
      <c r="S116" s="102"/>
      <c r="T116" s="102"/>
    </row>
    <row r="117" spans="1:20" ht="13.5" customHeight="1" x14ac:dyDescent="0.2">
      <c r="A117" s="104"/>
      <c r="B117" s="555"/>
      <c r="C117" s="556"/>
      <c r="D117" s="556"/>
      <c r="E117" s="556"/>
      <c r="F117" s="556"/>
      <c r="G117" s="556"/>
      <c r="H117" s="556"/>
      <c r="I117" s="118"/>
      <c r="J117" s="102"/>
      <c r="K117" s="102"/>
      <c r="L117" s="102"/>
      <c r="M117" s="102"/>
      <c r="N117" s="102"/>
      <c r="O117" s="102"/>
      <c r="P117" s="102"/>
      <c r="Q117" s="102"/>
      <c r="R117" s="102"/>
      <c r="S117" s="102"/>
      <c r="T117" s="102"/>
    </row>
    <row r="118" spans="1:20" ht="18" customHeight="1" x14ac:dyDescent="0.2">
      <c r="A118" s="104"/>
      <c r="B118" s="557"/>
      <c r="C118" s="557"/>
      <c r="D118" s="557"/>
      <c r="E118" s="557"/>
      <c r="F118" s="557"/>
      <c r="G118" s="557"/>
      <c r="H118" s="557"/>
      <c r="I118" s="119"/>
      <c r="J118" s="102"/>
      <c r="K118" s="102"/>
      <c r="L118" s="102"/>
      <c r="M118" s="102"/>
      <c r="N118" s="102"/>
      <c r="O118" s="102"/>
      <c r="P118" s="102"/>
      <c r="Q118" s="102"/>
      <c r="R118" s="102"/>
      <c r="S118" s="102"/>
      <c r="T118" s="102"/>
    </row>
    <row r="119" spans="1:20" x14ac:dyDescent="0.2">
      <c r="A119" s="104"/>
      <c r="B119" s="557"/>
      <c r="C119" s="557"/>
      <c r="D119" s="557"/>
      <c r="E119" s="557"/>
      <c r="F119" s="557"/>
      <c r="G119" s="557"/>
      <c r="H119" s="557"/>
      <c r="I119" s="119"/>
      <c r="J119" s="102"/>
      <c r="K119" s="102"/>
      <c r="L119" s="102"/>
      <c r="M119" s="102"/>
      <c r="N119" s="102"/>
      <c r="O119" s="102"/>
      <c r="P119" s="102"/>
      <c r="Q119" s="102"/>
      <c r="R119" s="102"/>
      <c r="S119" s="102"/>
      <c r="T119" s="102"/>
    </row>
    <row r="120" spans="1:20" x14ac:dyDescent="0.2">
      <c r="A120" s="104"/>
      <c r="B120" s="102"/>
      <c r="C120" s="102"/>
      <c r="D120" s="102"/>
      <c r="E120" s="102"/>
      <c r="F120" s="102"/>
      <c r="G120" s="102"/>
      <c r="H120" s="102"/>
      <c r="I120" s="102"/>
      <c r="J120" s="102"/>
      <c r="K120" s="102"/>
      <c r="L120" s="102"/>
      <c r="M120" s="102"/>
      <c r="N120" s="102"/>
      <c r="O120" s="102"/>
      <c r="P120" s="102"/>
      <c r="Q120" s="102"/>
      <c r="R120" s="102"/>
      <c r="S120" s="102"/>
      <c r="T120" s="102"/>
    </row>
    <row r="121" spans="1:20" x14ac:dyDescent="0.2">
      <c r="A121" s="104"/>
      <c r="B121" s="107" t="s">
        <v>108</v>
      </c>
      <c r="C121" s="102"/>
      <c r="D121" s="102"/>
      <c r="E121" s="102"/>
      <c r="F121" s="102"/>
      <c r="G121" s="102"/>
      <c r="H121" s="102"/>
      <c r="I121" s="102"/>
      <c r="J121" s="102"/>
      <c r="K121" s="107" t="s">
        <v>109</v>
      </c>
      <c r="L121" s="102"/>
      <c r="M121" s="102"/>
      <c r="N121" s="102"/>
      <c r="O121" s="102"/>
      <c r="P121" s="102"/>
      <c r="Q121" s="102"/>
      <c r="R121" s="102"/>
      <c r="S121" s="102"/>
      <c r="T121" s="102"/>
    </row>
    <row r="122" spans="1:20" x14ac:dyDescent="0.2">
      <c r="A122" s="104"/>
      <c r="B122" s="102"/>
      <c r="C122" s="102"/>
      <c r="D122" s="102"/>
      <c r="E122" s="102"/>
      <c r="F122" s="102"/>
      <c r="G122" s="102"/>
      <c r="H122" s="102"/>
      <c r="I122" s="102"/>
      <c r="J122" s="102"/>
      <c r="K122" s="102"/>
      <c r="L122" s="102"/>
      <c r="M122" s="102"/>
      <c r="N122" s="102"/>
      <c r="O122" s="102"/>
      <c r="P122" s="102"/>
      <c r="Q122" s="102"/>
      <c r="R122" s="102"/>
      <c r="S122" s="102"/>
      <c r="T122" s="102"/>
    </row>
    <row r="123" spans="1:20" x14ac:dyDescent="0.2">
      <c r="A123" s="104"/>
      <c r="B123" s="102"/>
      <c r="C123" s="102"/>
      <c r="D123" s="102"/>
      <c r="E123" s="102"/>
      <c r="F123" s="102"/>
      <c r="G123" s="102"/>
      <c r="H123" s="102"/>
      <c r="I123" s="102"/>
      <c r="J123" s="102"/>
      <c r="K123" s="102"/>
      <c r="L123" s="102"/>
      <c r="M123" s="102"/>
      <c r="N123" s="102"/>
      <c r="O123" s="102"/>
      <c r="P123" s="102"/>
      <c r="Q123" s="102"/>
      <c r="R123" s="317" t="s">
        <v>275</v>
      </c>
      <c r="S123" s="102"/>
      <c r="T123" s="102"/>
    </row>
    <row r="124" spans="1:20" x14ac:dyDescent="0.2">
      <c r="A124" s="104"/>
      <c r="B124" s="102"/>
      <c r="C124" s="102"/>
      <c r="D124" s="102"/>
      <c r="E124" s="102"/>
      <c r="F124" s="102"/>
      <c r="G124" s="102"/>
      <c r="H124" s="102"/>
      <c r="I124" s="102"/>
      <c r="J124" s="102"/>
      <c r="K124" s="102"/>
      <c r="L124" s="102"/>
      <c r="M124" s="102"/>
      <c r="N124" s="102"/>
      <c r="O124" s="102"/>
      <c r="P124" s="102"/>
      <c r="Q124" s="102"/>
      <c r="R124" s="102"/>
      <c r="S124" s="102"/>
      <c r="T124" s="102"/>
    </row>
    <row r="125" spans="1:20" x14ac:dyDescent="0.2">
      <c r="A125" s="104"/>
      <c r="B125" s="102"/>
      <c r="C125" s="102"/>
      <c r="D125" s="102"/>
      <c r="E125" s="102"/>
      <c r="F125" s="102"/>
      <c r="G125" s="102"/>
      <c r="H125" s="102"/>
      <c r="I125" s="102"/>
      <c r="J125" s="102"/>
      <c r="K125" s="102"/>
      <c r="L125" s="102"/>
      <c r="M125" s="102"/>
      <c r="N125" s="102"/>
      <c r="O125" s="102"/>
      <c r="P125" s="102"/>
      <c r="Q125" s="102"/>
      <c r="R125" s="102"/>
      <c r="S125" s="102"/>
      <c r="T125" s="102"/>
    </row>
    <row r="126" spans="1:20" x14ac:dyDescent="0.2">
      <c r="A126" s="104"/>
      <c r="B126" s="102"/>
      <c r="C126" s="102"/>
      <c r="D126" s="102"/>
      <c r="E126" s="102"/>
      <c r="F126" s="102"/>
      <c r="G126" s="102"/>
      <c r="H126" s="102"/>
      <c r="I126" s="102"/>
      <c r="J126" s="102"/>
      <c r="K126" s="102"/>
      <c r="L126" s="102"/>
      <c r="M126" s="102"/>
      <c r="N126" s="102"/>
      <c r="O126" s="102"/>
      <c r="P126" s="102"/>
      <c r="Q126" s="102"/>
      <c r="R126" s="102"/>
      <c r="S126" s="102"/>
      <c r="T126" s="102"/>
    </row>
    <row r="127" spans="1:20" x14ac:dyDescent="0.2">
      <c r="A127" s="104"/>
      <c r="B127" s="102"/>
      <c r="C127" s="102"/>
      <c r="D127" s="102"/>
      <c r="E127" s="102"/>
      <c r="F127" s="102"/>
      <c r="G127" s="102"/>
      <c r="H127" s="102"/>
      <c r="I127" s="102"/>
      <c r="J127" s="102"/>
      <c r="K127" s="102"/>
      <c r="L127" s="102"/>
      <c r="M127" s="102"/>
      <c r="N127" s="102"/>
      <c r="O127" s="102"/>
      <c r="P127" s="102"/>
      <c r="Q127" s="102"/>
      <c r="R127" s="102"/>
      <c r="S127" s="102"/>
      <c r="T127" s="102"/>
    </row>
  </sheetData>
  <sheetProtection algorithmName="SHA-512" hashValue="58XoxypuoL2lUS2gX7w5sVDYAstEtrHQKx4aH3vHg+Sath8SLlu4LEifz8mMpdP+CuAqvIWntt1tSX88VzC6ug==" saltValue="M2J414R/uVLs3/Fo8LaTyw==" spinCount="100000" sheet="1" objects="1" scenarios="1"/>
  <customSheetViews>
    <customSheetView guid="{9B3BAD7C-18FA-4BA1-ADC7-FF0E752CBBB8}" topLeftCell="A7">
      <selection activeCell="C8" sqref="C8:Q8"/>
      <pageMargins left="0.7" right="0.7" top="0.75" bottom="0.75" header="0.3" footer="0.3"/>
      <pageSetup paperSize="9" orientation="portrait" r:id="rId1"/>
    </customSheetView>
  </customSheetViews>
  <mergeCells count="72">
    <mergeCell ref="C29:D29"/>
    <mergeCell ref="E29:F29"/>
    <mergeCell ref="G29:I29"/>
    <mergeCell ref="B90:Q90"/>
    <mergeCell ref="B115:H116"/>
    <mergeCell ref="K115:R116"/>
    <mergeCell ref="B41:C41"/>
    <mergeCell ref="B42:C42"/>
    <mergeCell ref="B39:C39"/>
    <mergeCell ref="B40:C40"/>
    <mergeCell ref="D50:E50"/>
    <mergeCell ref="D51:E51"/>
    <mergeCell ref="D52:E52"/>
    <mergeCell ref="D49:E49"/>
    <mergeCell ref="B36:C36"/>
    <mergeCell ref="G35:R35"/>
    <mergeCell ref="B117:H119"/>
    <mergeCell ref="B43:C43"/>
    <mergeCell ref="B44:C44"/>
    <mergeCell ref="B45:C45"/>
    <mergeCell ref="B46:C46"/>
    <mergeCell ref="G46:R46"/>
    <mergeCell ref="G39:R39"/>
    <mergeCell ref="G40:R40"/>
    <mergeCell ref="B33:C33"/>
    <mergeCell ref="B34:C34"/>
    <mergeCell ref="G33:R33"/>
    <mergeCell ref="G34:R34"/>
    <mergeCell ref="B35:C35"/>
    <mergeCell ref="G36:R36"/>
    <mergeCell ref="B37:C37"/>
    <mergeCell ref="B38:C38"/>
    <mergeCell ref="G37:R37"/>
    <mergeCell ref="G38:R38"/>
    <mergeCell ref="C27:D27"/>
    <mergeCell ref="E27:F27"/>
    <mergeCell ref="G27:I27"/>
    <mergeCell ref="C28:D28"/>
    <mergeCell ref="E28:F28"/>
    <mergeCell ref="G28:I28"/>
    <mergeCell ref="C25:D25"/>
    <mergeCell ref="E25:F25"/>
    <mergeCell ref="G25:I25"/>
    <mergeCell ref="C26:D26"/>
    <mergeCell ref="E26:F26"/>
    <mergeCell ref="G26:I26"/>
    <mergeCell ref="C24:D24"/>
    <mergeCell ref="E24:F24"/>
    <mergeCell ref="G24:I24"/>
    <mergeCell ref="C12:Q12"/>
    <mergeCell ref="C13:Q13"/>
    <mergeCell ref="C14:Q14"/>
    <mergeCell ref="C15:Q15"/>
    <mergeCell ref="C18:Q18"/>
    <mergeCell ref="C19:Q19"/>
    <mergeCell ref="C23:D23"/>
    <mergeCell ref="E23:F23"/>
    <mergeCell ref="G23:I23"/>
    <mergeCell ref="C16:Q16"/>
    <mergeCell ref="C17:Q17"/>
    <mergeCell ref="C11:Q11"/>
    <mergeCell ref="C5:Q5"/>
    <mergeCell ref="C6:Q6"/>
    <mergeCell ref="C7:Q7"/>
    <mergeCell ref="C8:Q8"/>
    <mergeCell ref="C9:Q9"/>
    <mergeCell ref="C10:Q10"/>
    <mergeCell ref="G41:R41"/>
    <mergeCell ref="G42:R42"/>
    <mergeCell ref="G43:R43"/>
    <mergeCell ref="G44:R44"/>
    <mergeCell ref="G45:R45"/>
  </mergeCells>
  <pageMargins left="0.7" right="0.7" top="0.75" bottom="0.75" header="0.3" footer="0.3"/>
  <pageSetup paperSize="9"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5"/>
  <dimension ref="A1:P14"/>
  <sheetViews>
    <sheetView workbookViewId="0">
      <selection activeCell="C10" sqref="C10"/>
    </sheetView>
  </sheetViews>
  <sheetFormatPr defaultColWidth="9.140625" defaultRowHeight="15" x14ac:dyDescent="0.25"/>
  <cols>
    <col min="1" max="1" width="9.140625" style="54"/>
    <col min="2" max="2" width="20.42578125" style="53" customWidth="1"/>
    <col min="3" max="3" width="23.28515625" style="48" bestFit="1" customWidth="1"/>
    <col min="4" max="5" width="17.140625" style="48" customWidth="1"/>
    <col min="6" max="6" width="14.28515625" style="48" customWidth="1"/>
    <col min="7" max="7" width="14.140625" style="69" customWidth="1"/>
    <col min="8" max="8" width="9.140625" style="48"/>
    <col min="9" max="9" width="19.42578125" style="48" bestFit="1" customWidth="1"/>
    <col min="10" max="10" width="15" style="48" customWidth="1"/>
    <col min="11" max="11" width="16.85546875" style="48" customWidth="1"/>
    <col min="12" max="12" width="17" style="48" customWidth="1"/>
    <col min="13" max="13" width="20.85546875" style="48" customWidth="1"/>
    <col min="14" max="16384" width="9.140625" style="48"/>
  </cols>
  <sheetData>
    <row r="1" spans="1:16" ht="20.25" thickTop="1" thickBot="1" x14ac:dyDescent="0.35">
      <c r="B1" s="566" t="s">
        <v>50</v>
      </c>
      <c r="C1" s="567"/>
      <c r="D1" s="567"/>
      <c r="E1" s="567"/>
      <c r="F1" s="567"/>
      <c r="G1" s="568"/>
      <c r="I1" s="563" t="s">
        <v>49</v>
      </c>
      <c r="J1" s="564"/>
      <c r="K1" s="564"/>
      <c r="L1" s="564"/>
      <c r="M1" s="565"/>
    </row>
    <row r="2" spans="1:16" s="52" customFormat="1" ht="76.5" thickTop="1" thickBot="1" x14ac:dyDescent="0.25">
      <c r="B2" s="55" t="s">
        <v>48</v>
      </c>
      <c r="C2" s="55" t="s">
        <v>51</v>
      </c>
      <c r="D2" s="55" t="s">
        <v>46</v>
      </c>
      <c r="E2" s="55" t="s">
        <v>57</v>
      </c>
      <c r="F2" s="55" t="s">
        <v>45</v>
      </c>
      <c r="G2" s="65" t="s">
        <v>44</v>
      </c>
      <c r="I2" s="52" t="s">
        <v>48</v>
      </c>
      <c r="J2" s="52" t="s">
        <v>47</v>
      </c>
      <c r="K2" s="52" t="s">
        <v>46</v>
      </c>
      <c r="L2" s="52" t="s">
        <v>45</v>
      </c>
      <c r="M2" s="52" t="s">
        <v>44</v>
      </c>
    </row>
    <row r="3" spans="1:16" ht="30.75" thickTop="1" x14ac:dyDescent="0.25">
      <c r="A3" s="569">
        <v>1</v>
      </c>
      <c r="B3" s="570" t="s">
        <v>43</v>
      </c>
      <c r="C3" s="60" t="s">
        <v>52</v>
      </c>
      <c r="D3" s="64">
        <v>1000</v>
      </c>
      <c r="E3" s="61">
        <v>3000</v>
      </c>
      <c r="F3" s="61">
        <f>D3*E3</f>
        <v>3000000</v>
      </c>
      <c r="G3" s="66">
        <f>SUM(F3:F6)</f>
        <v>3495000</v>
      </c>
      <c r="I3" s="50" t="str">
        <f>B3</f>
        <v>S. r. o.</v>
      </c>
      <c r="J3" s="49">
        <f>D3</f>
        <v>1000</v>
      </c>
      <c r="K3" s="49">
        <v>0</v>
      </c>
      <c r="L3" s="49">
        <f>J3*K3</f>
        <v>0</v>
      </c>
      <c r="M3" s="51">
        <f>SUM(L3:L5)</f>
        <v>362500</v>
      </c>
    </row>
    <row r="4" spans="1:16" ht="30" x14ac:dyDescent="0.25">
      <c r="A4" s="569"/>
      <c r="B4" s="571"/>
      <c r="C4" s="56" t="s">
        <v>53</v>
      </c>
      <c r="D4" s="63">
        <v>0</v>
      </c>
      <c r="E4" s="61">
        <f>E3</f>
        <v>3000</v>
      </c>
      <c r="F4" s="58">
        <f>D4*E4</f>
        <v>0</v>
      </c>
      <c r="G4" s="67"/>
      <c r="I4" s="50">
        <f>B4</f>
        <v>0</v>
      </c>
      <c r="J4" s="49">
        <f>D4</f>
        <v>0</v>
      </c>
      <c r="K4" s="49">
        <v>20</v>
      </c>
      <c r="L4" s="49">
        <f>J4*K4</f>
        <v>0</v>
      </c>
      <c r="M4" s="49"/>
    </row>
    <row r="5" spans="1:16" ht="30" x14ac:dyDescent="0.25">
      <c r="A5" s="569"/>
      <c r="B5" s="571"/>
      <c r="C5" s="56" t="s">
        <v>54</v>
      </c>
      <c r="D5" s="63">
        <v>145</v>
      </c>
      <c r="E5" s="61">
        <f>E3</f>
        <v>3000</v>
      </c>
      <c r="F5" s="58">
        <f>D5*E5</f>
        <v>435000</v>
      </c>
      <c r="G5" s="67"/>
      <c r="I5" s="50">
        <f>B5</f>
        <v>0</v>
      </c>
      <c r="J5" s="49">
        <f>D5</f>
        <v>145</v>
      </c>
      <c r="K5" s="49">
        <v>2500</v>
      </c>
      <c r="L5" s="49">
        <f>J5*K5</f>
        <v>362500</v>
      </c>
      <c r="M5" s="49"/>
    </row>
    <row r="6" spans="1:16" x14ac:dyDescent="0.25">
      <c r="A6" s="569"/>
      <c r="B6" s="571"/>
      <c r="C6" s="57" t="s">
        <v>55</v>
      </c>
      <c r="D6" s="63">
        <v>20</v>
      </c>
      <c r="E6" s="61">
        <f>E5</f>
        <v>3000</v>
      </c>
      <c r="F6" s="58">
        <f>D6*E6</f>
        <v>60000</v>
      </c>
      <c r="G6" s="67"/>
      <c r="I6" s="50"/>
      <c r="J6" s="49"/>
      <c r="K6" s="49"/>
      <c r="L6" s="49"/>
      <c r="M6" s="49"/>
    </row>
    <row r="7" spans="1:16" x14ac:dyDescent="0.25">
      <c r="A7" s="569"/>
      <c r="B7" s="571"/>
      <c r="C7" s="62" t="s">
        <v>56</v>
      </c>
      <c r="D7" s="63">
        <f>SUM(D3:D6)</f>
        <v>1165</v>
      </c>
      <c r="E7" s="61">
        <f>E6</f>
        <v>3000</v>
      </c>
      <c r="F7" s="58">
        <f>SUM(F3:F6)</f>
        <v>3495000</v>
      </c>
      <c r="G7" s="68"/>
    </row>
    <row r="8" spans="1:16" ht="30" x14ac:dyDescent="0.25">
      <c r="A8" s="569">
        <v>2</v>
      </c>
      <c r="B8" s="569" t="s">
        <v>58</v>
      </c>
      <c r="C8" s="56" t="s">
        <v>52</v>
      </c>
      <c r="D8" s="59"/>
      <c r="E8" s="59"/>
      <c r="F8" s="59"/>
    </row>
    <row r="9" spans="1:16" ht="30" x14ac:dyDescent="0.25">
      <c r="A9" s="569"/>
      <c r="B9" s="569"/>
      <c r="C9" s="56" t="s">
        <v>53</v>
      </c>
      <c r="D9" s="59"/>
      <c r="E9" s="59"/>
      <c r="F9" s="59"/>
    </row>
    <row r="10" spans="1:16" ht="30" x14ac:dyDescent="0.25">
      <c r="A10" s="569"/>
      <c r="B10" s="569"/>
      <c r="C10" s="56" t="s">
        <v>54</v>
      </c>
      <c r="D10" s="59"/>
      <c r="E10" s="59"/>
      <c r="F10" s="59"/>
      <c r="L10" s="48" t="s">
        <v>22</v>
      </c>
      <c r="O10" s="48" t="s">
        <v>26</v>
      </c>
      <c r="P10" s="48" t="s">
        <v>14</v>
      </c>
    </row>
    <row r="11" spans="1:16" x14ac:dyDescent="0.25">
      <c r="A11" s="569"/>
      <c r="B11" s="569"/>
      <c r="C11" s="57" t="s">
        <v>55</v>
      </c>
      <c r="D11" s="59"/>
      <c r="E11" s="59"/>
      <c r="F11" s="59"/>
      <c r="L11" s="48" t="s">
        <v>42</v>
      </c>
      <c r="O11" s="48">
        <v>0</v>
      </c>
      <c r="P11" s="48">
        <v>0</v>
      </c>
    </row>
    <row r="12" spans="1:16" x14ac:dyDescent="0.25">
      <c r="A12" s="569"/>
      <c r="B12" s="569"/>
      <c r="C12" s="62" t="s">
        <v>56</v>
      </c>
      <c r="D12" s="59"/>
      <c r="E12" s="59"/>
      <c r="F12" s="59"/>
      <c r="L12" s="48" t="s">
        <v>41</v>
      </c>
      <c r="O12" s="48">
        <v>0</v>
      </c>
      <c r="P12" s="48">
        <v>0</v>
      </c>
    </row>
    <row r="13" spans="1:16" x14ac:dyDescent="0.25">
      <c r="L13" s="48" t="s">
        <v>40</v>
      </c>
      <c r="O13" s="48">
        <v>0</v>
      </c>
      <c r="P13" s="48">
        <v>0</v>
      </c>
    </row>
    <row r="14" spans="1:16" x14ac:dyDescent="0.25">
      <c r="L14" s="48" t="s">
        <v>39</v>
      </c>
      <c r="O14" s="48">
        <v>0</v>
      </c>
      <c r="P14" s="48">
        <v>0</v>
      </c>
    </row>
  </sheetData>
  <customSheetViews>
    <customSheetView guid="{9B3BAD7C-18FA-4BA1-ADC7-FF0E752CBBB8}" state="hidden">
      <selection activeCell="C10" sqref="C10"/>
      <pageMargins left="0.7" right="0.7" top="0.75" bottom="0.75" header="0.3" footer="0.3"/>
      <pageSetup paperSize="9" orientation="portrait" r:id="rId1"/>
    </customSheetView>
  </customSheetViews>
  <mergeCells count="6">
    <mergeCell ref="I1:M1"/>
    <mergeCell ref="B1:G1"/>
    <mergeCell ref="A3:A7"/>
    <mergeCell ref="B3:B7"/>
    <mergeCell ref="A8:A12"/>
    <mergeCell ref="B8:B12"/>
  </mergeCells>
  <pageMargins left="0.7" right="0.7" top="0.75" bottom="0.75" header="0.3" footer="0.3"/>
  <pageSetup paperSize="9" orientation="portrait" r:id="rId2"/>
  <ignoredErrors>
    <ignoredError sqref="E5 E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6"/>
  <dimension ref="A4:B29"/>
  <sheetViews>
    <sheetView workbookViewId="0">
      <selection activeCell="B50" sqref="B50"/>
    </sheetView>
  </sheetViews>
  <sheetFormatPr defaultRowHeight="12.75" x14ac:dyDescent="0.2"/>
  <cols>
    <col min="1" max="1" width="52.140625" customWidth="1"/>
    <col min="2" max="2" width="220.85546875" bestFit="1" customWidth="1"/>
  </cols>
  <sheetData>
    <row r="4" spans="1:2" x14ac:dyDescent="0.2">
      <c r="A4" s="572" t="s">
        <v>276</v>
      </c>
      <c r="B4" s="572"/>
    </row>
    <row r="5" spans="1:2" x14ac:dyDescent="0.2">
      <c r="A5" s="1" t="s">
        <v>150</v>
      </c>
      <c r="B5" s="211" t="s">
        <v>178</v>
      </c>
    </row>
    <row r="6" spans="1:2" ht="12.6" customHeight="1" x14ac:dyDescent="0.2">
      <c r="A6" s="1" t="s">
        <v>151</v>
      </c>
      <c r="B6" s="211" t="s">
        <v>179</v>
      </c>
    </row>
    <row r="7" spans="1:2" hidden="1" x14ac:dyDescent="0.2">
      <c r="A7" s="1" t="s">
        <v>172</v>
      </c>
      <c r="B7" s="211" t="s">
        <v>180</v>
      </c>
    </row>
    <row r="8" spans="1:2" x14ac:dyDescent="0.2">
      <c r="A8" s="1" t="s">
        <v>173</v>
      </c>
      <c r="B8" s="211" t="s">
        <v>264</v>
      </c>
    </row>
    <row r="9" spans="1:2" hidden="1" x14ac:dyDescent="0.2">
      <c r="A9" s="1" t="s">
        <v>174</v>
      </c>
      <c r="B9" s="211" t="s">
        <v>263</v>
      </c>
    </row>
    <row r="10" spans="1:2" hidden="1" x14ac:dyDescent="0.2">
      <c r="A10" s="1" t="s">
        <v>175</v>
      </c>
      <c r="B10" s="211" t="s">
        <v>181</v>
      </c>
    </row>
    <row r="11" spans="1:2" x14ac:dyDescent="0.2">
      <c r="A11" s="1" t="s">
        <v>12</v>
      </c>
      <c r="B11" s="211" t="s">
        <v>182</v>
      </c>
    </row>
    <row r="12" spans="1:2" hidden="1" x14ac:dyDescent="0.2">
      <c r="A12" s="1" t="s">
        <v>177</v>
      </c>
      <c r="B12" s="211" t="s">
        <v>183</v>
      </c>
    </row>
    <row r="16" spans="1:2" x14ac:dyDescent="0.2">
      <c r="A16" s="572" t="s">
        <v>277</v>
      </c>
      <c r="B16" s="572"/>
    </row>
    <row r="17" spans="1:2" x14ac:dyDescent="0.2">
      <c r="A17" s="1" t="s">
        <v>137</v>
      </c>
      <c r="B17" s="211" t="s">
        <v>159</v>
      </c>
    </row>
    <row r="18" spans="1:2" x14ac:dyDescent="0.2">
      <c r="A18" s="1" t="s">
        <v>138</v>
      </c>
      <c r="B18" s="211" t="s">
        <v>161</v>
      </c>
    </row>
    <row r="19" spans="1:2" x14ac:dyDescent="0.2">
      <c r="A19" s="1" t="s">
        <v>139</v>
      </c>
      <c r="B19" s="211" t="s">
        <v>163</v>
      </c>
    </row>
    <row r="20" spans="1:2" x14ac:dyDescent="0.2">
      <c r="A20" s="1" t="s">
        <v>140</v>
      </c>
      <c r="B20" s="211" t="s">
        <v>164</v>
      </c>
    </row>
    <row r="21" spans="1:2" x14ac:dyDescent="0.2">
      <c r="A21" s="1" t="s">
        <v>141</v>
      </c>
      <c r="B21" s="211" t="s">
        <v>165</v>
      </c>
    </row>
    <row r="22" spans="1:2" x14ac:dyDescent="0.2">
      <c r="A22" s="1" t="s">
        <v>142</v>
      </c>
      <c r="B22" s="211" t="s">
        <v>166</v>
      </c>
    </row>
    <row r="23" spans="1:2" x14ac:dyDescent="0.2">
      <c r="A23" s="1" t="s">
        <v>143</v>
      </c>
      <c r="B23" s="211" t="s">
        <v>184</v>
      </c>
    </row>
    <row r="24" spans="1:2" x14ac:dyDescent="0.2">
      <c r="A24" s="1" t="s">
        <v>144</v>
      </c>
      <c r="B24" s="211" t="s">
        <v>167</v>
      </c>
    </row>
    <row r="25" spans="1:2" x14ac:dyDescent="0.2">
      <c r="A25" s="1" t="s">
        <v>145</v>
      </c>
      <c r="B25" s="211" t="s">
        <v>168</v>
      </c>
    </row>
    <row r="26" spans="1:2" x14ac:dyDescent="0.2">
      <c r="A26" s="1" t="s">
        <v>146</v>
      </c>
      <c r="B26" s="211" t="s">
        <v>169</v>
      </c>
    </row>
    <row r="27" spans="1:2" x14ac:dyDescent="0.2">
      <c r="A27" s="1" t="s">
        <v>147</v>
      </c>
      <c r="B27" s="211" t="s">
        <v>170</v>
      </c>
    </row>
    <row r="28" spans="1:2" x14ac:dyDescent="0.2">
      <c r="A28" s="1" t="s">
        <v>148</v>
      </c>
      <c r="B28" s="211" t="s">
        <v>171</v>
      </c>
    </row>
    <row r="29" spans="1:2" x14ac:dyDescent="0.2">
      <c r="A29" s="217" t="s">
        <v>187</v>
      </c>
      <c r="B29" s="217" t="s">
        <v>188</v>
      </c>
    </row>
  </sheetData>
  <sheetProtection algorithmName="SHA-512" hashValue="uZtSp3b3wJoMnnilQ5jT1nDPCnkyzLe0iOYIFcZq4S9V94Ej4imbKN53QltIf/OLzGBnn4Uz4NQ7tIzM2HcdoQ==" saltValue="vtNYRsv5Io3bHevCpEU9JA==" spinCount="100000" sheet="1" objects="1" scenarios="1"/>
  <customSheetViews>
    <customSheetView guid="{9B3BAD7C-18FA-4BA1-ADC7-FF0E752CBBB8}">
      <selection activeCell="A4" sqref="A4:B4"/>
      <pageMargins left="0.7" right="0.7" top="0.75" bottom="0.75" header="0.3" footer="0.3"/>
      <pageSetup paperSize="9" orientation="portrait" verticalDpi="0" r:id="rId1"/>
    </customSheetView>
  </customSheetViews>
  <mergeCells count="2">
    <mergeCell ref="A4:B4"/>
    <mergeCell ref="A16:B16"/>
  </mergeCells>
  <pageMargins left="0.7" right="0.7" top="0.75" bottom="0.75" header="0.3" footer="0.3"/>
  <pageSetup paperSize="9" orientation="portrait" verticalDpi="0"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7"/>
  <dimension ref="A2:L54"/>
  <sheetViews>
    <sheetView view="pageBreakPreview" zoomScale="90" zoomScaleNormal="100" zoomScaleSheetLayoutView="90" workbookViewId="0">
      <selection activeCell="B18" sqref="B18"/>
    </sheetView>
  </sheetViews>
  <sheetFormatPr defaultRowHeight="12.75" x14ac:dyDescent="0.2"/>
  <cols>
    <col min="2" max="2" width="43.42578125" style="11" customWidth="1"/>
    <col min="3" max="3" width="23.85546875" customWidth="1"/>
    <col min="5" max="5" width="10.140625" bestFit="1" customWidth="1"/>
    <col min="6" max="6" width="10.42578125" customWidth="1"/>
    <col min="7" max="31" width="7.7109375" customWidth="1"/>
  </cols>
  <sheetData>
    <row r="2" spans="2:3" x14ac:dyDescent="0.2">
      <c r="B2" s="9" t="s">
        <v>1</v>
      </c>
      <c r="C2" s="2" t="s">
        <v>2</v>
      </c>
    </row>
    <row r="3" spans="2:3" x14ac:dyDescent="0.2">
      <c r="B3" s="10" t="s">
        <v>36</v>
      </c>
      <c r="C3" s="2"/>
    </row>
    <row r="4" spans="2:3" x14ac:dyDescent="0.2">
      <c r="B4" s="8" t="s">
        <v>3</v>
      </c>
      <c r="C4" s="1">
        <v>1</v>
      </c>
    </row>
    <row r="5" spans="2:3" x14ac:dyDescent="0.2">
      <c r="B5" s="8" t="s">
        <v>5</v>
      </c>
      <c r="C5" s="1">
        <v>2</v>
      </c>
    </row>
    <row r="6" spans="2:3" x14ac:dyDescent="0.2">
      <c r="B6" s="8" t="s">
        <v>7</v>
      </c>
      <c r="C6" s="1">
        <v>3</v>
      </c>
    </row>
    <row r="7" spans="2:3" ht="12.75" customHeight="1" x14ac:dyDescent="0.2">
      <c r="B7" s="8" t="s">
        <v>9</v>
      </c>
      <c r="C7" s="1">
        <v>4</v>
      </c>
    </row>
    <row r="8" spans="2:3" ht="12.75" customHeight="1" x14ac:dyDescent="0.2">
      <c r="B8" s="8" t="s">
        <v>10</v>
      </c>
      <c r="C8" s="1">
        <v>12</v>
      </c>
    </row>
    <row r="9" spans="2:3" ht="12.75" customHeight="1" x14ac:dyDescent="0.2">
      <c r="B9" s="8" t="s">
        <v>228</v>
      </c>
      <c r="C9" s="1">
        <v>52</v>
      </c>
    </row>
    <row r="10" spans="2:3" x14ac:dyDescent="0.2">
      <c r="B10" s="8" t="s">
        <v>4</v>
      </c>
      <c r="C10" s="1">
        <v>0.5</v>
      </c>
    </row>
    <row r="11" spans="2:3" x14ac:dyDescent="0.2">
      <c r="B11" s="8" t="s">
        <v>6</v>
      </c>
      <c r="C11" s="1">
        <v>0.33</v>
      </c>
    </row>
    <row r="12" spans="2:3" x14ac:dyDescent="0.2">
      <c r="B12" s="8" t="s">
        <v>8</v>
      </c>
      <c r="C12" s="1">
        <v>0.25</v>
      </c>
    </row>
    <row r="13" spans="2:3" x14ac:dyDescent="0.2">
      <c r="B13" s="8" t="s">
        <v>11</v>
      </c>
      <c r="C13" s="1">
        <v>0.2</v>
      </c>
    </row>
    <row r="14" spans="2:3" x14ac:dyDescent="0.2">
      <c r="B14" s="8" t="s">
        <v>185</v>
      </c>
      <c r="C14" s="1">
        <v>0.25</v>
      </c>
    </row>
    <row r="15" spans="2:3" x14ac:dyDescent="0.2">
      <c r="B15" s="215" t="s">
        <v>186</v>
      </c>
      <c r="C15" s="216">
        <v>1</v>
      </c>
    </row>
    <row r="17" spans="1:7" x14ac:dyDescent="0.2">
      <c r="A17" s="8"/>
      <c r="B17" s="1"/>
      <c r="C17" s="2" t="s">
        <v>152</v>
      </c>
      <c r="D17" s="2" t="s">
        <v>153</v>
      </c>
      <c r="E17" s="2" t="s">
        <v>154</v>
      </c>
      <c r="F17" s="2" t="s">
        <v>155</v>
      </c>
    </row>
    <row r="18" spans="1:7" x14ac:dyDescent="0.2">
      <c r="A18" s="8"/>
      <c r="B18" s="1" t="s">
        <v>157</v>
      </c>
      <c r="C18" s="2">
        <v>0</v>
      </c>
      <c r="D18" s="2"/>
      <c r="E18" s="2"/>
      <c r="F18" s="2"/>
    </row>
    <row r="19" spans="1:7" x14ac:dyDescent="0.2">
      <c r="A19" s="8">
        <v>1</v>
      </c>
      <c r="B19" s="1" t="s">
        <v>137</v>
      </c>
      <c r="C19" s="2">
        <v>0</v>
      </c>
      <c r="D19" s="2">
        <v>60</v>
      </c>
      <c r="E19" s="2">
        <v>270</v>
      </c>
      <c r="F19" s="212">
        <v>720</v>
      </c>
      <c r="G19" s="213"/>
    </row>
    <row r="20" spans="1:7" x14ac:dyDescent="0.2">
      <c r="A20" s="8">
        <v>2</v>
      </c>
      <c r="B20" s="1" t="s">
        <v>138</v>
      </c>
      <c r="C20" s="2">
        <v>0</v>
      </c>
      <c r="D20" s="2">
        <v>45</v>
      </c>
      <c r="E20" s="2">
        <v>240</v>
      </c>
      <c r="F20" s="212">
        <v>600</v>
      </c>
      <c r="G20" s="213"/>
    </row>
    <row r="21" spans="1:7" x14ac:dyDescent="0.2">
      <c r="A21" s="8">
        <v>3</v>
      </c>
      <c r="B21" s="1" t="s">
        <v>139</v>
      </c>
      <c r="C21" s="2">
        <v>0</v>
      </c>
      <c r="D21" s="2">
        <v>120</v>
      </c>
      <c r="E21" s="2">
        <v>540</v>
      </c>
      <c r="F21" s="212">
        <v>1500</v>
      </c>
      <c r="G21" s="213"/>
    </row>
    <row r="22" spans="1:7" x14ac:dyDescent="0.2">
      <c r="A22" s="8">
        <v>4</v>
      </c>
      <c r="B22" s="1" t="s">
        <v>140</v>
      </c>
      <c r="C22" s="2">
        <v>0</v>
      </c>
      <c r="D22" s="2">
        <v>30</v>
      </c>
      <c r="E22" s="2">
        <v>240</v>
      </c>
      <c r="F22" s="212">
        <v>600</v>
      </c>
      <c r="G22" s="213"/>
    </row>
    <row r="23" spans="1:7" x14ac:dyDescent="0.2">
      <c r="A23" s="8">
        <v>5</v>
      </c>
      <c r="B23" s="1" t="s">
        <v>141</v>
      </c>
      <c r="C23" s="2">
        <v>0</v>
      </c>
      <c r="D23" s="2">
        <v>30</v>
      </c>
      <c r="E23" s="2">
        <v>120</v>
      </c>
      <c r="F23" s="212">
        <v>360</v>
      </c>
      <c r="G23" s="213"/>
    </row>
    <row r="24" spans="1:7" x14ac:dyDescent="0.2">
      <c r="A24" s="8">
        <v>6</v>
      </c>
      <c r="B24" s="1" t="s">
        <v>142</v>
      </c>
      <c r="C24" s="2">
        <v>0</v>
      </c>
      <c r="D24" s="2">
        <v>30</v>
      </c>
      <c r="E24" s="2">
        <v>180</v>
      </c>
      <c r="F24" s="212">
        <v>540</v>
      </c>
      <c r="G24" s="213"/>
    </row>
    <row r="25" spans="1:7" x14ac:dyDescent="0.2">
      <c r="A25" s="8">
        <v>7</v>
      </c>
      <c r="B25" s="1" t="s">
        <v>143</v>
      </c>
      <c r="C25" s="2">
        <v>0</v>
      </c>
      <c r="D25" s="2">
        <v>60</v>
      </c>
      <c r="E25" s="2">
        <v>240</v>
      </c>
      <c r="F25" s="212">
        <v>600</v>
      </c>
      <c r="G25" s="213"/>
    </row>
    <row r="26" spans="1:7" x14ac:dyDescent="0.2">
      <c r="A26" s="8">
        <v>8</v>
      </c>
      <c r="B26" s="1" t="s">
        <v>144</v>
      </c>
      <c r="C26" s="2">
        <v>0</v>
      </c>
      <c r="D26" s="2">
        <v>120</v>
      </c>
      <c r="E26" s="2">
        <v>360</v>
      </c>
      <c r="F26" s="212">
        <v>1020</v>
      </c>
      <c r="G26" s="213"/>
    </row>
    <row r="27" spans="1:7" x14ac:dyDescent="0.2">
      <c r="A27" s="8">
        <v>9</v>
      </c>
      <c r="B27" s="1" t="s">
        <v>145</v>
      </c>
      <c r="C27" s="2">
        <v>0</v>
      </c>
      <c r="D27" s="2">
        <v>480</v>
      </c>
      <c r="E27" s="2">
        <v>540</v>
      </c>
      <c r="F27" s="212">
        <v>1500</v>
      </c>
      <c r="G27" s="213"/>
    </row>
    <row r="28" spans="1:7" x14ac:dyDescent="0.2">
      <c r="A28" s="8">
        <v>10</v>
      </c>
      <c r="B28" s="1" t="s">
        <v>146</v>
      </c>
      <c r="C28" s="2">
        <v>0</v>
      </c>
      <c r="D28" s="2">
        <v>60</v>
      </c>
      <c r="E28" s="2">
        <v>180</v>
      </c>
      <c r="F28" s="212">
        <v>540</v>
      </c>
      <c r="G28" s="213"/>
    </row>
    <row r="29" spans="1:7" x14ac:dyDescent="0.2">
      <c r="A29" s="8">
        <v>11</v>
      </c>
      <c r="B29" s="1" t="s">
        <v>147</v>
      </c>
      <c r="C29" s="2">
        <v>0</v>
      </c>
      <c r="D29" s="2">
        <v>30</v>
      </c>
      <c r="E29" s="2">
        <v>210</v>
      </c>
      <c r="F29" s="212">
        <v>600</v>
      </c>
      <c r="G29" s="213"/>
    </row>
    <row r="30" spans="1:7" x14ac:dyDescent="0.2">
      <c r="A30" s="8">
        <v>12</v>
      </c>
      <c r="B30" s="1" t="s">
        <v>148</v>
      </c>
      <c r="C30" s="2">
        <v>0</v>
      </c>
      <c r="D30" s="2">
        <v>45</v>
      </c>
      <c r="E30" s="2">
        <v>120</v>
      </c>
      <c r="F30" s="212">
        <v>360</v>
      </c>
      <c r="G30" s="213"/>
    </row>
    <row r="31" spans="1:7" x14ac:dyDescent="0.2">
      <c r="A31" s="8">
        <v>13</v>
      </c>
      <c r="B31" s="1" t="s">
        <v>187</v>
      </c>
      <c r="C31" s="2">
        <v>0</v>
      </c>
      <c r="D31" s="2">
        <v>45</v>
      </c>
      <c r="E31" s="2">
        <v>120</v>
      </c>
      <c r="F31" s="212">
        <v>360</v>
      </c>
      <c r="G31" s="213"/>
    </row>
    <row r="33" spans="2:12" x14ac:dyDescent="0.2">
      <c r="B33" s="1" t="s">
        <v>156</v>
      </c>
      <c r="C33" s="1"/>
    </row>
    <row r="34" spans="2:12" x14ac:dyDescent="0.2">
      <c r="B34" s="1" t="s">
        <v>158</v>
      </c>
      <c r="C34" s="1">
        <v>0</v>
      </c>
    </row>
    <row r="35" spans="2:12" x14ac:dyDescent="0.2">
      <c r="B35" s="1" t="s">
        <v>160</v>
      </c>
      <c r="C35" s="1">
        <v>0</v>
      </c>
    </row>
    <row r="36" spans="2:12" x14ac:dyDescent="0.2">
      <c r="B36" s="1" t="s">
        <v>162</v>
      </c>
      <c r="C36" s="1">
        <v>60</v>
      </c>
    </row>
    <row r="39" spans="2:12" x14ac:dyDescent="0.2">
      <c r="B39" s="574" t="s">
        <v>60</v>
      </c>
      <c r="C39" s="574"/>
      <c r="D39" s="574"/>
      <c r="E39" s="574"/>
      <c r="F39" s="574"/>
      <c r="G39" s="574"/>
      <c r="H39" s="574"/>
      <c r="I39" s="574"/>
      <c r="J39" s="574"/>
      <c r="K39" s="574"/>
      <c r="L39" s="574"/>
    </row>
    <row r="40" spans="2:12" x14ac:dyDescent="0.2">
      <c r="B40" s="573" t="s">
        <v>212</v>
      </c>
      <c r="C40" s="573"/>
      <c r="D40" s="573"/>
      <c r="E40" s="573"/>
      <c r="F40" s="573"/>
      <c r="G40" s="573"/>
      <c r="H40" s="573"/>
      <c r="I40" s="573"/>
      <c r="J40" s="573"/>
      <c r="K40" s="573"/>
      <c r="L40" s="573"/>
    </row>
    <row r="41" spans="2:12" x14ac:dyDescent="0.2">
      <c r="B41" s="573" t="s">
        <v>208</v>
      </c>
      <c r="C41" s="573"/>
      <c r="D41" s="573"/>
      <c r="E41" s="573"/>
      <c r="F41" s="573"/>
      <c r="G41" s="573"/>
      <c r="H41" s="573"/>
      <c r="I41" s="573"/>
      <c r="J41" s="573"/>
      <c r="K41" s="573"/>
      <c r="L41" s="573"/>
    </row>
    <row r="42" spans="2:12" x14ac:dyDescent="0.2">
      <c r="B42" s="573" t="s">
        <v>209</v>
      </c>
      <c r="C42" s="573"/>
      <c r="D42" s="573"/>
      <c r="E42" s="573"/>
      <c r="F42" s="573"/>
      <c r="G42" s="573"/>
      <c r="H42" s="573"/>
      <c r="I42" s="573"/>
      <c r="J42" s="573"/>
      <c r="K42" s="573"/>
      <c r="L42" s="573"/>
    </row>
    <row r="43" spans="2:12" x14ac:dyDescent="0.2">
      <c r="B43" s="573" t="s">
        <v>210</v>
      </c>
      <c r="C43" s="573"/>
      <c r="D43" s="573"/>
      <c r="E43" s="573"/>
      <c r="F43" s="573"/>
      <c r="G43" s="573"/>
      <c r="H43" s="573"/>
      <c r="I43" s="573"/>
      <c r="J43" s="573"/>
      <c r="K43" s="573"/>
      <c r="L43" s="573"/>
    </row>
    <row r="44" spans="2:12" x14ac:dyDescent="0.2">
      <c r="B44" s="573" t="s">
        <v>203</v>
      </c>
      <c r="C44" s="573"/>
      <c r="D44" s="573"/>
      <c r="E44" s="573"/>
      <c r="F44" s="573"/>
      <c r="G44" s="573"/>
      <c r="H44" s="573"/>
      <c r="I44" s="573"/>
      <c r="J44" s="573"/>
      <c r="K44" s="573"/>
      <c r="L44" s="573"/>
    </row>
    <row r="45" spans="2:12" x14ac:dyDescent="0.2">
      <c r="B45" s="573" t="s">
        <v>204</v>
      </c>
      <c r="C45" s="573"/>
      <c r="D45" s="573"/>
      <c r="E45" s="573"/>
      <c r="F45" s="573"/>
      <c r="G45" s="573"/>
      <c r="H45" s="573"/>
      <c r="I45" s="573"/>
      <c r="J45" s="573"/>
      <c r="K45" s="573"/>
      <c r="L45" s="573"/>
    </row>
    <row r="46" spans="2:12" x14ac:dyDescent="0.2">
      <c r="B46" s="573" t="s">
        <v>215</v>
      </c>
      <c r="C46" s="573"/>
      <c r="D46" s="573"/>
      <c r="E46" s="573"/>
      <c r="F46" s="573"/>
      <c r="G46" s="573"/>
      <c r="H46" s="573"/>
      <c r="I46" s="573"/>
      <c r="J46" s="573"/>
      <c r="K46" s="573"/>
      <c r="L46" s="573"/>
    </row>
    <row r="47" spans="2:12" x14ac:dyDescent="0.2">
      <c r="B47" s="573" t="s">
        <v>205</v>
      </c>
      <c r="C47" s="573"/>
      <c r="D47" s="573"/>
      <c r="E47" s="573"/>
      <c r="F47" s="573"/>
      <c r="G47" s="573"/>
      <c r="H47" s="573"/>
      <c r="I47" s="573"/>
      <c r="J47" s="573"/>
      <c r="K47" s="573"/>
      <c r="L47" s="573"/>
    </row>
    <row r="48" spans="2:12" x14ac:dyDescent="0.2">
      <c r="B48" s="573" t="s">
        <v>206</v>
      </c>
      <c r="C48" s="573"/>
      <c r="D48" s="573"/>
      <c r="E48" s="573"/>
      <c r="F48" s="573"/>
      <c r="G48" s="573"/>
      <c r="H48" s="573"/>
      <c r="I48" s="573"/>
      <c r="J48" s="573"/>
      <c r="K48" s="573"/>
      <c r="L48" s="573"/>
    </row>
    <row r="49" spans="2:12" x14ac:dyDescent="0.2">
      <c r="B49" s="573" t="s">
        <v>207</v>
      </c>
      <c r="C49" s="573"/>
      <c r="D49" s="573"/>
      <c r="E49" s="573"/>
      <c r="F49" s="573"/>
      <c r="G49" s="573"/>
      <c r="H49" s="573"/>
      <c r="I49" s="573"/>
      <c r="J49" s="573"/>
      <c r="K49" s="573"/>
      <c r="L49" s="573"/>
    </row>
    <row r="50" spans="2:12" x14ac:dyDescent="0.2">
      <c r="B50"/>
    </row>
    <row r="51" spans="2:12" x14ac:dyDescent="0.2">
      <c r="B51" s="1" t="s">
        <v>212</v>
      </c>
    </row>
    <row r="52" spans="2:12" x14ac:dyDescent="0.2">
      <c r="B52" s="1" t="s">
        <v>211</v>
      </c>
    </row>
    <row r="53" spans="2:12" x14ac:dyDescent="0.2">
      <c r="B53" s="1" t="s">
        <v>213</v>
      </c>
    </row>
    <row r="54" spans="2:12" x14ac:dyDescent="0.2">
      <c r="B54" s="1" t="s">
        <v>222</v>
      </c>
    </row>
  </sheetData>
  <sheetProtection algorithmName="SHA-512" hashValue="4zr16ze6NzmHQQLmfeMI2cF7B1bCjAhs5VUTfr6rd+yCfACY+GRloerhu2DhM1iaqDz13F8JICMotK31wfpdQQ==" saltValue="zaJMpVKM5D41wa/WtQsPbQ==" spinCount="100000" sheet="1" objects="1" scenarios="1"/>
  <customSheetViews>
    <customSheetView guid="{9B3BAD7C-18FA-4BA1-ADC7-FF0E752CBBB8}" scale="90" showPageBreaks="1" view="pageBreakPreview">
      <selection activeCell="B4" sqref="B4:B14"/>
      <pageMargins left="0.7" right="0.7" top="0.75" bottom="0.75" header="0.3" footer="0.3"/>
      <pageSetup orientation="portrait" r:id="rId1"/>
    </customSheetView>
  </customSheetViews>
  <mergeCells count="11">
    <mergeCell ref="B39:L39"/>
    <mergeCell ref="B41:L41"/>
    <mergeCell ref="B42:L42"/>
    <mergeCell ref="B43:L43"/>
    <mergeCell ref="B44:L44"/>
    <mergeCell ref="B46:L46"/>
    <mergeCell ref="B47:L47"/>
    <mergeCell ref="B48:L48"/>
    <mergeCell ref="B49:L49"/>
    <mergeCell ref="B40:L40"/>
    <mergeCell ref="B45:L45"/>
  </mergeCells>
  <pageMargins left="0.7" right="0.7" top="0.75" bottom="0.75" header="0.3" footer="0.3"/>
  <pageSetup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8"/>
  <dimension ref="A1:O86"/>
  <sheetViews>
    <sheetView showGridLines="0" topLeftCell="E1" zoomScaleNormal="100" workbookViewId="0">
      <selection activeCell="I19" sqref="I19"/>
    </sheetView>
  </sheetViews>
  <sheetFormatPr defaultColWidth="9.140625" defaultRowHeight="12.75" x14ac:dyDescent="0.2"/>
  <cols>
    <col min="1" max="1" width="35.28515625" style="78" customWidth="1"/>
    <col min="2" max="2" width="30.42578125" style="78" customWidth="1"/>
    <col min="3" max="3" width="28.7109375" style="78" customWidth="1"/>
    <col min="4" max="4" width="17.28515625" style="78" customWidth="1"/>
    <col min="5" max="5" width="4.7109375" style="98" customWidth="1"/>
    <col min="6" max="6" width="42.7109375" style="78" customWidth="1"/>
    <col min="7" max="7" width="10.28515625" style="78" customWidth="1"/>
    <col min="8" max="8" width="12.85546875" style="78" customWidth="1"/>
    <col min="9" max="9" width="6.5703125" style="78" customWidth="1"/>
    <col min="10" max="10" width="12.5703125" style="78" customWidth="1"/>
    <col min="11" max="11" width="8.85546875" style="78" customWidth="1"/>
    <col min="12" max="12" width="7.28515625" style="78" customWidth="1"/>
    <col min="13" max="13" width="15.140625" style="78" customWidth="1"/>
    <col min="14" max="14" width="9.85546875" style="78" customWidth="1"/>
    <col min="15" max="15" width="15.7109375" style="78" customWidth="1"/>
    <col min="16" max="16384" width="9.140625" style="78"/>
  </cols>
  <sheetData>
    <row r="1" spans="1:15" ht="15.75" x14ac:dyDescent="0.2">
      <c r="A1" s="521" t="s">
        <v>84</v>
      </c>
      <c r="B1" s="521"/>
      <c r="C1" s="521"/>
      <c r="D1" s="521"/>
      <c r="E1" s="521"/>
      <c r="F1" s="521"/>
      <c r="G1" s="521"/>
      <c r="H1" s="521"/>
      <c r="I1" s="521"/>
      <c r="J1" s="521"/>
      <c r="K1" s="521"/>
    </row>
    <row r="2" spans="1:15" ht="15.75" x14ac:dyDescent="0.2">
      <c r="A2" s="80"/>
      <c r="B2" s="80"/>
      <c r="C2" s="80"/>
      <c r="D2" s="80"/>
      <c r="E2" s="97"/>
      <c r="F2" s="80"/>
      <c r="G2" s="80"/>
      <c r="H2" s="80"/>
      <c r="I2" s="80"/>
      <c r="J2" s="80"/>
      <c r="K2" s="80"/>
    </row>
    <row r="3" spans="1:15" ht="36.75" customHeight="1" x14ac:dyDescent="0.25">
      <c r="A3" s="521" t="s">
        <v>82</v>
      </c>
      <c r="B3" s="521"/>
      <c r="C3" s="521"/>
      <c r="D3" s="79"/>
      <c r="E3" s="521" t="s">
        <v>75</v>
      </c>
      <c r="F3" s="521"/>
      <c r="G3" s="521"/>
      <c r="H3" s="521"/>
      <c r="I3" s="521"/>
      <c r="J3" s="521"/>
      <c r="K3" s="521"/>
      <c r="L3" s="521"/>
      <c r="M3" s="521"/>
      <c r="N3" s="521"/>
    </row>
    <row r="4" spans="1:15" ht="13.5" customHeight="1" thickBot="1" x14ac:dyDescent="0.25">
      <c r="E4" s="578" t="s">
        <v>71</v>
      </c>
      <c r="F4" s="578" t="str">
        <f>'Krok 1- Kalkulačka '!C7</f>
        <v>Zrozumiteľný a stručný opis regulácie 
(dôvod zvýšenia/zníženia nákladov na PP a dôvod ponechania nákladov na PP, ktoré su goldplatingom)</v>
      </c>
      <c r="G4" s="578" t="s">
        <v>78</v>
      </c>
      <c r="H4" s="578" t="s">
        <v>81</v>
      </c>
      <c r="I4" s="578" t="s">
        <v>114</v>
      </c>
      <c r="J4" s="578" t="s">
        <v>76</v>
      </c>
      <c r="K4" s="578" t="s">
        <v>116</v>
      </c>
      <c r="L4" s="578" t="s">
        <v>117</v>
      </c>
      <c r="M4" s="578" t="s">
        <v>79</v>
      </c>
      <c r="N4" s="578" t="s">
        <v>80</v>
      </c>
      <c r="O4" s="578" t="s">
        <v>111</v>
      </c>
    </row>
    <row r="5" spans="1:15" ht="25.5" customHeight="1" thickBot="1" x14ac:dyDescent="0.25">
      <c r="A5" s="77" t="s">
        <v>59</v>
      </c>
      <c r="B5" s="88" t="s">
        <v>88</v>
      </c>
      <c r="C5" s="89" t="s">
        <v>89</v>
      </c>
      <c r="E5" s="578"/>
      <c r="F5" s="578"/>
      <c r="G5" s="578"/>
      <c r="H5" s="578"/>
      <c r="I5" s="578"/>
      <c r="J5" s="578"/>
      <c r="K5" s="578"/>
      <c r="L5" s="578"/>
      <c r="M5" s="578"/>
      <c r="N5" s="578"/>
      <c r="O5" s="578"/>
    </row>
    <row r="6" spans="1:15" ht="28.9" customHeight="1" x14ac:dyDescent="0.2">
      <c r="A6" s="126" t="s">
        <v>123</v>
      </c>
      <c r="B6" s="81">
        <f>'Krok 1- Kalkulačka '!AQ159</f>
        <v>0</v>
      </c>
      <c r="C6" s="84">
        <f>'Krok 1- Kalkulačka '!BA159</f>
        <v>0</v>
      </c>
      <c r="E6" s="578"/>
      <c r="F6" s="578"/>
      <c r="G6" s="578"/>
      <c r="H6" s="578"/>
      <c r="I6" s="578"/>
      <c r="J6" s="578"/>
      <c r="K6" s="578"/>
      <c r="L6" s="578"/>
      <c r="M6" s="578"/>
      <c r="N6" s="578"/>
      <c r="O6" s="578"/>
    </row>
    <row r="7" spans="1:15" x14ac:dyDescent="0.2">
      <c r="A7" s="126" t="s">
        <v>124</v>
      </c>
      <c r="B7" s="81">
        <f>'Krok 1- Kalkulačka '!AS159</f>
        <v>0</v>
      </c>
      <c r="C7" s="84">
        <f>'Krok 1- Kalkulačka '!BC159</f>
        <v>0</v>
      </c>
      <c r="E7" s="578"/>
      <c r="F7" s="578"/>
      <c r="G7" s="578"/>
      <c r="H7" s="578"/>
      <c r="I7" s="578"/>
      <c r="J7" s="578"/>
      <c r="K7" s="578"/>
      <c r="L7" s="578"/>
      <c r="M7" s="578"/>
      <c r="N7" s="578"/>
      <c r="O7" s="578"/>
    </row>
    <row r="8" spans="1:15" ht="16.5" customHeight="1" x14ac:dyDescent="0.2">
      <c r="A8" s="76" t="s">
        <v>72</v>
      </c>
      <c r="B8" s="81">
        <f>'Krok 1- Kalkulačka '!AW159</f>
        <v>0</v>
      </c>
      <c r="C8" s="84">
        <f>'Krok 1- Kalkulačka '!BG159</f>
        <v>0</v>
      </c>
      <c r="E8" s="578"/>
      <c r="F8" s="578"/>
      <c r="G8" s="578"/>
      <c r="H8" s="578"/>
      <c r="I8" s="578"/>
      <c r="J8" s="578"/>
      <c r="K8" s="578"/>
      <c r="L8" s="578"/>
      <c r="M8" s="578"/>
      <c r="N8" s="578"/>
      <c r="O8" s="578"/>
    </row>
    <row r="9" spans="1:15" x14ac:dyDescent="0.2">
      <c r="A9" s="76" t="s">
        <v>73</v>
      </c>
      <c r="B9" s="81" t="e">
        <f>'Krok 1- Kalkulačka '!#REF!</f>
        <v>#REF!</v>
      </c>
      <c r="C9" s="84" t="e">
        <f>'Krok 1- Kalkulačka '!#REF!</f>
        <v>#REF!</v>
      </c>
      <c r="E9" s="578"/>
      <c r="F9" s="578"/>
      <c r="G9" s="578"/>
      <c r="H9" s="578"/>
      <c r="I9" s="578"/>
      <c r="J9" s="578"/>
      <c r="K9" s="578"/>
      <c r="L9" s="578"/>
      <c r="M9" s="578"/>
      <c r="N9" s="578"/>
      <c r="O9" s="578"/>
    </row>
    <row r="10" spans="1:15" ht="13.5" x14ac:dyDescent="0.2">
      <c r="A10" s="77" t="s">
        <v>74</v>
      </c>
      <c r="B10" s="82" t="e">
        <f>SUM(B6:B9)</f>
        <v>#REF!</v>
      </c>
      <c r="C10" s="85" t="e">
        <f>SUM(C6:C9)</f>
        <v>#REF!</v>
      </c>
      <c r="E10" s="127">
        <f>'Krok 1- Kalkulačka '!B9</f>
        <v>1</v>
      </c>
      <c r="F10" s="127">
        <f>'Krok 1- Kalkulačka '!C9</f>
        <v>0</v>
      </c>
      <c r="G10" s="127">
        <f>'Krok 1- Kalkulačka '!E9</f>
        <v>0</v>
      </c>
      <c r="H10" s="127" t="str">
        <f>'Krok 1- Kalkulačka '!F9</f>
        <v>vyberte</v>
      </c>
      <c r="I10" s="127">
        <f>'Krok 1- Kalkulačka '!G9</f>
        <v>0</v>
      </c>
      <c r="J10" s="127">
        <f>'Krok 1- Kalkulačka '!K9</f>
        <v>0</v>
      </c>
      <c r="K10" s="127">
        <f>'Krok 1- Kalkulačka '!L9</f>
        <v>0</v>
      </c>
      <c r="L10" s="127" t="e">
        <f>'Krok 1- Kalkulačka '!#REF!</f>
        <v>#REF!</v>
      </c>
      <c r="M10" s="128">
        <f>'Krok 1- Kalkulačka '!DL9</f>
        <v>0</v>
      </c>
      <c r="N10" s="128">
        <f>'Krok 1- Kalkulačka '!DO9</f>
        <v>0</v>
      </c>
      <c r="O10" s="127" t="str">
        <f>'Krok 1- Kalkulačka '!N9</f>
        <v>vyberte</v>
      </c>
    </row>
    <row r="11" spans="1:15" ht="20.25" customHeight="1" x14ac:dyDescent="0.2">
      <c r="A11" s="77" t="s">
        <v>62</v>
      </c>
      <c r="B11" s="83"/>
      <c r="C11" s="86"/>
      <c r="E11" s="127">
        <f>'Krok 1- Kalkulačka '!B12</f>
        <v>2</v>
      </c>
      <c r="F11" s="127">
        <f>'Krok 1- Kalkulačka '!C12</f>
        <v>0</v>
      </c>
      <c r="G11" s="127">
        <f>'Krok 1- Kalkulačka '!E12</f>
        <v>0</v>
      </c>
      <c r="H11" s="127" t="str">
        <f>'Krok 1- Kalkulačka '!F12</f>
        <v>vyberte</v>
      </c>
      <c r="I11" s="127">
        <f>'Krok 1- Kalkulačka '!G12</f>
        <v>0</v>
      </c>
      <c r="J11" s="127">
        <f>'Krok 1- Kalkulačka '!K12</f>
        <v>0</v>
      </c>
      <c r="K11" s="127">
        <f>'Krok 1- Kalkulačka '!L12</f>
        <v>0</v>
      </c>
      <c r="L11" s="127" t="e">
        <f>'Krok 1- Kalkulačka '!#REF!</f>
        <v>#REF!</v>
      </c>
      <c r="M11" s="128">
        <f>'Krok 1- Kalkulačka '!DL12</f>
        <v>0</v>
      </c>
      <c r="N11" s="128">
        <f>'Krok 1- Kalkulačka '!DO12</f>
        <v>0</v>
      </c>
      <c r="O11" s="127" t="str">
        <f>'Krok 1- Kalkulačka '!N12</f>
        <v>vyberte</v>
      </c>
    </row>
    <row r="12" spans="1:15" x14ac:dyDescent="0.2">
      <c r="A12" s="76" t="s">
        <v>85</v>
      </c>
      <c r="B12" s="82" t="e">
        <f>'Krok 1- Kalkulačka '!#REF!</f>
        <v>#REF!</v>
      </c>
      <c r="C12" s="85" t="e">
        <f>'Krok 1- Kalkulačka '!#REF!</f>
        <v>#REF!</v>
      </c>
      <c r="E12" s="127">
        <f>'Krok 1- Kalkulačka '!B15</f>
        <v>3</v>
      </c>
      <c r="F12" s="127">
        <f>'Krok 1- Kalkulačka '!C15</f>
        <v>0</v>
      </c>
      <c r="G12" s="127">
        <f>'Krok 1- Kalkulačka '!E15</f>
        <v>0</v>
      </c>
      <c r="H12" s="127" t="str">
        <f>'Krok 1- Kalkulačka '!F15</f>
        <v>vyberte</v>
      </c>
      <c r="I12" s="127">
        <f>'Krok 1- Kalkulačka '!G15</f>
        <v>0</v>
      </c>
      <c r="J12" s="127">
        <f>'Krok 1- Kalkulačka '!K15</f>
        <v>0</v>
      </c>
      <c r="K12" s="127">
        <f>'Krok 1- Kalkulačka '!L15</f>
        <v>0</v>
      </c>
      <c r="L12" s="127" t="e">
        <f>'Krok 1- Kalkulačka '!#REF!</f>
        <v>#REF!</v>
      </c>
      <c r="M12" s="128">
        <f>'Krok 1- Kalkulačka '!DL15</f>
        <v>0</v>
      </c>
      <c r="N12" s="128">
        <f>'Krok 1- Kalkulačka '!DO15</f>
        <v>0</v>
      </c>
      <c r="O12" s="127" t="str">
        <f>'Krok 1- Kalkulačka '!N15</f>
        <v>vyberte</v>
      </c>
    </row>
    <row r="13" spans="1:15" ht="35.25" x14ac:dyDescent="0.2">
      <c r="A13" s="76" t="s">
        <v>125</v>
      </c>
      <c r="B13" s="81">
        <f>'Krok 1- Kalkulačka '!CT160</f>
        <v>0</v>
      </c>
      <c r="C13" s="84">
        <f>'Krok 1- Kalkulačka '!DF160</f>
        <v>0</v>
      </c>
      <c r="E13" s="127">
        <f>'Krok 1- Kalkulačka '!B18</f>
        <v>4</v>
      </c>
      <c r="F13" s="127">
        <f>'Krok 1- Kalkulačka '!C18</f>
        <v>0</v>
      </c>
      <c r="G13" s="127">
        <f>'Krok 1- Kalkulačka '!E18</f>
        <v>0</v>
      </c>
      <c r="H13" s="127" t="str">
        <f>'Krok 1- Kalkulačka '!F18</f>
        <v>vyberte</v>
      </c>
      <c r="I13" s="127">
        <f>'Krok 1- Kalkulačka '!G18</f>
        <v>0</v>
      </c>
      <c r="J13" s="127">
        <f>'Krok 1- Kalkulačka '!K18</f>
        <v>0</v>
      </c>
      <c r="K13" s="127">
        <f>'Krok 1- Kalkulačka '!L18</f>
        <v>0</v>
      </c>
      <c r="L13" s="127" t="e">
        <f>'Krok 1- Kalkulačka '!#REF!</f>
        <v>#REF!</v>
      </c>
      <c r="M13" s="128">
        <f>'Krok 1- Kalkulačka '!DL18</f>
        <v>0</v>
      </c>
      <c r="N13" s="128">
        <f>'Krok 1- Kalkulačka '!DO18</f>
        <v>0</v>
      </c>
      <c r="O13" s="127" t="str">
        <f>'Krok 1- Kalkulačka '!N18</f>
        <v>vyberte</v>
      </c>
    </row>
    <row r="14" spans="1:15" ht="13.5" customHeight="1" x14ac:dyDescent="0.2">
      <c r="A14" s="575"/>
      <c r="B14" s="576"/>
      <c r="C14" s="577"/>
      <c r="E14" s="127">
        <f>'Krok 1- Kalkulačka '!B21</f>
        <v>5</v>
      </c>
      <c r="F14" s="127">
        <f>'Krok 1- Kalkulačka '!C21</f>
        <v>0</v>
      </c>
      <c r="G14" s="127">
        <f>'Krok 1- Kalkulačka '!E21</f>
        <v>0</v>
      </c>
      <c r="H14" s="127" t="str">
        <f>'Krok 1- Kalkulačka '!F21</f>
        <v>vyberte</v>
      </c>
      <c r="I14" s="127">
        <f>'Krok 1- Kalkulačka '!G21</f>
        <v>0</v>
      </c>
      <c r="J14" s="127">
        <f>'Krok 1- Kalkulačka '!K21</f>
        <v>0</v>
      </c>
      <c r="K14" s="127">
        <f>'Krok 1- Kalkulačka '!L21</f>
        <v>0</v>
      </c>
      <c r="L14" s="127" t="e">
        <f>'Krok 1- Kalkulačka '!#REF!</f>
        <v>#REF!</v>
      </c>
      <c r="M14" s="128">
        <f>'Krok 1- Kalkulačka '!DL21</f>
        <v>0</v>
      </c>
      <c r="N14" s="128">
        <f>'Krok 1- Kalkulačka '!DO21</f>
        <v>0</v>
      </c>
      <c r="O14" s="127" t="str">
        <f>'Krok 1- Kalkulačka '!N21</f>
        <v>vyberte</v>
      </c>
    </row>
    <row r="15" spans="1:15" x14ac:dyDescent="0.2">
      <c r="A15" s="76" t="s">
        <v>86</v>
      </c>
      <c r="B15" s="81" t="s">
        <v>50</v>
      </c>
      <c r="C15" s="84" t="s">
        <v>49</v>
      </c>
      <c r="E15" s="127">
        <f>'Krok 1- Kalkulačka '!B24</f>
        <v>6</v>
      </c>
      <c r="F15" s="127">
        <f>'Krok 1- Kalkulačka '!C24</f>
        <v>0</v>
      </c>
      <c r="G15" s="127">
        <f>'Krok 1- Kalkulačka '!E24</f>
        <v>0</v>
      </c>
      <c r="H15" s="127" t="str">
        <f>'Krok 1- Kalkulačka '!F24</f>
        <v>vyberte</v>
      </c>
      <c r="I15" s="127">
        <f>'Krok 1- Kalkulačka '!G24</f>
        <v>0</v>
      </c>
      <c r="J15" s="127">
        <f>'Krok 1- Kalkulačka '!K24</f>
        <v>0</v>
      </c>
      <c r="K15" s="127">
        <f>'Krok 1- Kalkulačka '!L24</f>
        <v>0</v>
      </c>
      <c r="L15" s="127" t="e">
        <f>'Krok 1- Kalkulačka '!#REF!</f>
        <v>#REF!</v>
      </c>
      <c r="M15" s="128">
        <f>'Krok 1- Kalkulačka '!DL24</f>
        <v>0</v>
      </c>
      <c r="N15" s="128">
        <f>'Krok 1- Kalkulačka '!DO24</f>
        <v>0</v>
      </c>
      <c r="O15" s="127" t="str">
        <f>'Krok 1- Kalkulačka '!N24</f>
        <v>vyberte</v>
      </c>
    </row>
    <row r="16" spans="1:15" ht="13.5" x14ac:dyDescent="0.2">
      <c r="A16" s="77" t="s">
        <v>87</v>
      </c>
      <c r="B16" s="82" t="e">
        <f>B7+B8+B9-B13</f>
        <v>#REF!</v>
      </c>
      <c r="C16" s="85" t="e">
        <f>C7+C8+C9-C13</f>
        <v>#REF!</v>
      </c>
      <c r="E16" s="127">
        <f>'Krok 1- Kalkulačka '!B27</f>
        <v>7</v>
      </c>
      <c r="F16" s="127">
        <f>'Krok 1- Kalkulačka '!C27</f>
        <v>0</v>
      </c>
      <c r="G16" s="127">
        <f>'Krok 1- Kalkulačka '!E27</f>
        <v>0</v>
      </c>
      <c r="H16" s="127" t="str">
        <f>'Krok 1- Kalkulačka '!F27</f>
        <v>vyberte</v>
      </c>
      <c r="I16" s="127">
        <f>'Krok 1- Kalkulačka '!G27</f>
        <v>0</v>
      </c>
      <c r="J16" s="127">
        <f>'Krok 1- Kalkulačka '!K27</f>
        <v>0</v>
      </c>
      <c r="K16" s="127">
        <f>'Krok 1- Kalkulačka '!L27</f>
        <v>0</v>
      </c>
      <c r="L16" s="127" t="e">
        <f>'Krok 1- Kalkulačka '!#REF!</f>
        <v>#REF!</v>
      </c>
      <c r="M16" s="128">
        <f>'Krok 1- Kalkulačka '!DL27</f>
        <v>0</v>
      </c>
      <c r="N16" s="128">
        <f>'Krok 1- Kalkulačka '!DO27</f>
        <v>0</v>
      </c>
      <c r="O16" s="127" t="str">
        <f>'Krok 1- Kalkulačka '!N27</f>
        <v>vyberte</v>
      </c>
    </row>
    <row r="17" spans="1:15" ht="15" x14ac:dyDescent="0.2">
      <c r="A17" s="87"/>
      <c r="E17" s="127">
        <f>'Krok 1- Kalkulačka '!B33</f>
        <v>9</v>
      </c>
      <c r="F17" s="127">
        <f>'Krok 1- Kalkulačka '!C33</f>
        <v>0</v>
      </c>
      <c r="G17" s="127">
        <f>'Krok 1- Kalkulačka '!E33</f>
        <v>0</v>
      </c>
      <c r="H17" s="127" t="str">
        <f>'Krok 1- Kalkulačka '!F33</f>
        <v>vyberte</v>
      </c>
      <c r="I17" s="127">
        <f>'Krok 1- Kalkulačka '!G33</f>
        <v>0</v>
      </c>
      <c r="J17" s="127">
        <f>'Krok 1- Kalkulačka '!K33</f>
        <v>0</v>
      </c>
      <c r="K17" s="127">
        <f>'Krok 1- Kalkulačka '!L33</f>
        <v>0</v>
      </c>
      <c r="L17" s="127" t="e">
        <f>'Krok 1- Kalkulačka '!#REF!</f>
        <v>#REF!</v>
      </c>
      <c r="M17" s="128">
        <f>'Krok 1- Kalkulačka '!DL33</f>
        <v>0</v>
      </c>
      <c r="N17" s="128">
        <f>'Krok 1- Kalkulačka '!DO33</f>
        <v>0</v>
      </c>
      <c r="O17" s="127" t="str">
        <f>'Krok 1- Kalkulačka '!N33</f>
        <v>vyberte</v>
      </c>
    </row>
    <row r="18" spans="1:15" x14ac:dyDescent="0.2">
      <c r="E18" s="127">
        <f>'Krok 1- Kalkulačka '!B36</f>
        <v>10</v>
      </c>
      <c r="F18" s="127">
        <f>'Krok 1- Kalkulačka '!C36</f>
        <v>0</v>
      </c>
      <c r="G18" s="127">
        <f>'Krok 1- Kalkulačka '!E36</f>
        <v>0</v>
      </c>
      <c r="H18" s="127" t="str">
        <f>'Krok 1- Kalkulačka '!F36</f>
        <v>vyberte</v>
      </c>
      <c r="I18" s="127">
        <f>'Krok 1- Kalkulačka '!G36</f>
        <v>0</v>
      </c>
      <c r="J18" s="127">
        <f>'Krok 1- Kalkulačka '!K36</f>
        <v>0</v>
      </c>
      <c r="K18" s="127">
        <f>'Krok 1- Kalkulačka '!L36</f>
        <v>0</v>
      </c>
      <c r="L18" s="127" t="e">
        <f>'Krok 1- Kalkulačka '!#REF!</f>
        <v>#REF!</v>
      </c>
      <c r="M18" s="128">
        <f>'Krok 1- Kalkulačka '!DL36</f>
        <v>0</v>
      </c>
      <c r="N18" s="128">
        <f>'Krok 1- Kalkulačka '!DO36</f>
        <v>0</v>
      </c>
      <c r="O18" s="127" t="str">
        <f>'Krok 1- Kalkulačka '!N36</f>
        <v>vyberte</v>
      </c>
    </row>
    <row r="19" spans="1:15" x14ac:dyDescent="0.2">
      <c r="E19" s="127">
        <f>'Krok 1- Kalkulačka '!B39</f>
        <v>11</v>
      </c>
      <c r="F19" s="127">
        <f>'Krok 1- Kalkulačka '!C39</f>
        <v>0</v>
      </c>
      <c r="G19" s="127">
        <f>'Krok 1- Kalkulačka '!E39</f>
        <v>0</v>
      </c>
      <c r="H19" s="127" t="str">
        <f>'Krok 1- Kalkulačka '!F39</f>
        <v>vyberte</v>
      </c>
      <c r="I19" s="127">
        <f>'Krok 1- Kalkulačka '!G39</f>
        <v>0</v>
      </c>
      <c r="J19" s="127">
        <f>'Krok 1- Kalkulačka '!K39</f>
        <v>0</v>
      </c>
      <c r="K19" s="127">
        <f>'Krok 1- Kalkulačka '!L39</f>
        <v>0</v>
      </c>
      <c r="L19" s="127" t="e">
        <f>'Krok 1- Kalkulačka '!#REF!</f>
        <v>#REF!</v>
      </c>
      <c r="M19" s="128">
        <f>'Krok 1- Kalkulačka '!DL39</f>
        <v>0</v>
      </c>
      <c r="N19" s="128">
        <f>'Krok 1- Kalkulačka '!DO39</f>
        <v>0</v>
      </c>
      <c r="O19" s="127" t="str">
        <f>'Krok 1- Kalkulačka '!N39</f>
        <v>vyberte</v>
      </c>
    </row>
    <row r="20" spans="1:15" x14ac:dyDescent="0.2">
      <c r="E20" s="127">
        <f>'Krok 1- Kalkulačka '!B42</f>
        <v>12</v>
      </c>
      <c r="F20" s="127">
        <f>'Krok 1- Kalkulačka '!C42</f>
        <v>0</v>
      </c>
      <c r="G20" s="127">
        <f>'Krok 1- Kalkulačka '!E42</f>
        <v>0</v>
      </c>
      <c r="H20" s="127" t="str">
        <f>'Krok 1- Kalkulačka '!F42</f>
        <v>vyberte</v>
      </c>
      <c r="I20" s="127">
        <f>'Krok 1- Kalkulačka '!G42</f>
        <v>0</v>
      </c>
      <c r="J20" s="127">
        <f>'Krok 1- Kalkulačka '!K42</f>
        <v>0</v>
      </c>
      <c r="K20" s="127">
        <f>'Krok 1- Kalkulačka '!L42</f>
        <v>0</v>
      </c>
      <c r="L20" s="127" t="e">
        <f>'Krok 1- Kalkulačka '!#REF!</f>
        <v>#REF!</v>
      </c>
      <c r="M20" s="128">
        <f>'Krok 1- Kalkulačka '!DL42</f>
        <v>0</v>
      </c>
      <c r="N20" s="128">
        <f>'Krok 1- Kalkulačka '!DO42</f>
        <v>0</v>
      </c>
      <c r="O20" s="127" t="str">
        <f>'Krok 1- Kalkulačka '!N42</f>
        <v>vyberte</v>
      </c>
    </row>
    <row r="21" spans="1:15" x14ac:dyDescent="0.2">
      <c r="E21" s="127">
        <f>'Krok 1- Kalkulačka '!B45</f>
        <v>13</v>
      </c>
      <c r="F21" s="127">
        <f>'Krok 1- Kalkulačka '!C45</f>
        <v>0</v>
      </c>
      <c r="G21" s="127">
        <f>'Krok 1- Kalkulačka '!E45</f>
        <v>0</v>
      </c>
      <c r="H21" s="127" t="str">
        <f>'Krok 1- Kalkulačka '!F45</f>
        <v>vyberte</v>
      </c>
      <c r="I21" s="127">
        <f>'Krok 1- Kalkulačka '!G45</f>
        <v>0</v>
      </c>
      <c r="J21" s="127">
        <f>'Krok 1- Kalkulačka '!K45</f>
        <v>0</v>
      </c>
      <c r="K21" s="127">
        <f>'Krok 1- Kalkulačka '!L45</f>
        <v>0</v>
      </c>
      <c r="L21" s="127" t="e">
        <f>'Krok 1- Kalkulačka '!#REF!</f>
        <v>#REF!</v>
      </c>
      <c r="M21" s="128">
        <f>'Krok 1- Kalkulačka '!DL45</f>
        <v>0</v>
      </c>
      <c r="N21" s="128">
        <f>'Krok 1- Kalkulačka '!DO45</f>
        <v>0</v>
      </c>
      <c r="O21" s="127" t="str">
        <f>'Krok 1- Kalkulačka '!N45</f>
        <v>vyberte</v>
      </c>
    </row>
    <row r="22" spans="1:15" x14ac:dyDescent="0.2">
      <c r="E22" s="127">
        <f>'Krok 1- Kalkulačka '!B48</f>
        <v>14</v>
      </c>
      <c r="F22" s="127">
        <f>'Krok 1- Kalkulačka '!C48</f>
        <v>0</v>
      </c>
      <c r="G22" s="127">
        <f>'Krok 1- Kalkulačka '!E48</f>
        <v>0</v>
      </c>
      <c r="H22" s="127" t="str">
        <f>'Krok 1- Kalkulačka '!F48</f>
        <v>vyberte</v>
      </c>
      <c r="I22" s="127">
        <f>'Krok 1- Kalkulačka '!G48</f>
        <v>0</v>
      </c>
      <c r="J22" s="127">
        <f>'Krok 1- Kalkulačka '!K48</f>
        <v>0</v>
      </c>
      <c r="K22" s="127">
        <f>'Krok 1- Kalkulačka '!L48</f>
        <v>0</v>
      </c>
      <c r="L22" s="127" t="e">
        <f>'Krok 1- Kalkulačka '!#REF!</f>
        <v>#REF!</v>
      </c>
      <c r="M22" s="128">
        <f>'Krok 1- Kalkulačka '!DL48</f>
        <v>0</v>
      </c>
      <c r="N22" s="128">
        <f>'Krok 1- Kalkulačka '!DO48</f>
        <v>0</v>
      </c>
      <c r="O22" s="127" t="str">
        <f>'Krok 1- Kalkulačka '!N48</f>
        <v>vyberte</v>
      </c>
    </row>
    <row r="23" spans="1:15" x14ac:dyDescent="0.2">
      <c r="E23" s="127">
        <f>'Krok 1- Kalkulačka '!B51</f>
        <v>15</v>
      </c>
      <c r="F23" s="127">
        <f>'Krok 1- Kalkulačka '!C51</f>
        <v>0</v>
      </c>
      <c r="G23" s="127">
        <f>'Krok 1- Kalkulačka '!E51</f>
        <v>0</v>
      </c>
      <c r="H23" s="127" t="str">
        <f>'Krok 1- Kalkulačka '!F51</f>
        <v>vyberte</v>
      </c>
      <c r="I23" s="127">
        <f>'Krok 1- Kalkulačka '!G51</f>
        <v>0</v>
      </c>
      <c r="J23" s="127">
        <f>'Krok 1- Kalkulačka '!K51</f>
        <v>0</v>
      </c>
      <c r="K23" s="127">
        <f>'Krok 1- Kalkulačka '!L51</f>
        <v>0</v>
      </c>
      <c r="L23" s="127" t="e">
        <f>'Krok 1- Kalkulačka '!#REF!</f>
        <v>#REF!</v>
      </c>
      <c r="M23" s="128">
        <f>'Krok 1- Kalkulačka '!DL51</f>
        <v>0</v>
      </c>
      <c r="N23" s="128">
        <f>'Krok 1- Kalkulačka '!DO51</f>
        <v>0</v>
      </c>
      <c r="O23" s="127" t="str">
        <f>'Krok 1- Kalkulačka '!N51</f>
        <v>vyberte</v>
      </c>
    </row>
    <row r="24" spans="1:15" x14ac:dyDescent="0.2">
      <c r="E24" s="127">
        <f>'Krok 1- Kalkulačka '!B54</f>
        <v>16</v>
      </c>
      <c r="F24" s="127">
        <f>'Krok 1- Kalkulačka '!C54</f>
        <v>0</v>
      </c>
      <c r="G24" s="127">
        <f>'Krok 1- Kalkulačka '!E54</f>
        <v>0</v>
      </c>
      <c r="H24" s="127" t="str">
        <f>'Krok 1- Kalkulačka '!F54</f>
        <v>vyberte</v>
      </c>
      <c r="I24" s="127">
        <f>'Krok 1- Kalkulačka '!G54</f>
        <v>0</v>
      </c>
      <c r="J24" s="127">
        <f>'Krok 1- Kalkulačka '!K54</f>
        <v>0</v>
      </c>
      <c r="K24" s="127">
        <f>'Krok 1- Kalkulačka '!L54</f>
        <v>0</v>
      </c>
      <c r="L24" s="127" t="e">
        <f>'Krok 1- Kalkulačka '!#REF!</f>
        <v>#REF!</v>
      </c>
      <c r="M24" s="128">
        <f>'Krok 1- Kalkulačka '!DL54</f>
        <v>0</v>
      </c>
      <c r="N24" s="128">
        <f>'Krok 1- Kalkulačka '!DO54</f>
        <v>0</v>
      </c>
      <c r="O24" s="127" t="str">
        <f>'Krok 1- Kalkulačka '!N54</f>
        <v>vyberte</v>
      </c>
    </row>
    <row r="25" spans="1:15" x14ac:dyDescent="0.2">
      <c r="E25" s="127">
        <f>'Krok 1- Kalkulačka '!B57</f>
        <v>17</v>
      </c>
      <c r="F25" s="127">
        <f>'Krok 1- Kalkulačka '!C57</f>
        <v>0</v>
      </c>
      <c r="G25" s="127">
        <f>'Krok 1- Kalkulačka '!E57</f>
        <v>0</v>
      </c>
      <c r="H25" s="127" t="str">
        <f>'Krok 1- Kalkulačka '!F57</f>
        <v>vyberte</v>
      </c>
      <c r="I25" s="127">
        <f>'Krok 1- Kalkulačka '!G57</f>
        <v>0</v>
      </c>
      <c r="J25" s="127">
        <f>'Krok 1- Kalkulačka '!K57</f>
        <v>0</v>
      </c>
      <c r="K25" s="127">
        <f>'Krok 1- Kalkulačka '!L57</f>
        <v>0</v>
      </c>
      <c r="L25" s="127" t="e">
        <f>'Krok 1- Kalkulačka '!#REF!</f>
        <v>#REF!</v>
      </c>
      <c r="M25" s="128">
        <f>'Krok 1- Kalkulačka '!DL57</f>
        <v>0</v>
      </c>
      <c r="N25" s="128">
        <f>'Krok 1- Kalkulačka '!DO57</f>
        <v>0</v>
      </c>
      <c r="O25" s="127" t="str">
        <f>'Krok 1- Kalkulačka '!N57</f>
        <v>vyberte</v>
      </c>
    </row>
    <row r="26" spans="1:15" x14ac:dyDescent="0.2">
      <c r="E26" s="127">
        <f>'Krok 1- Kalkulačka '!B60</f>
        <v>18</v>
      </c>
      <c r="F26" s="127">
        <f>'Krok 1- Kalkulačka '!C60</f>
        <v>0</v>
      </c>
      <c r="G26" s="127">
        <f>'Krok 1- Kalkulačka '!E60</f>
        <v>0</v>
      </c>
      <c r="H26" s="127" t="str">
        <f>'Krok 1- Kalkulačka '!F60</f>
        <v>vyberte</v>
      </c>
      <c r="I26" s="127">
        <f>'Krok 1- Kalkulačka '!G60</f>
        <v>0</v>
      </c>
      <c r="J26" s="127">
        <f>'Krok 1- Kalkulačka '!K60</f>
        <v>0</v>
      </c>
      <c r="K26" s="127">
        <f>'Krok 1- Kalkulačka '!L60</f>
        <v>0</v>
      </c>
      <c r="L26" s="127" t="e">
        <f>'Krok 1- Kalkulačka '!#REF!</f>
        <v>#REF!</v>
      </c>
      <c r="M26" s="128">
        <f>'Krok 1- Kalkulačka '!DL60</f>
        <v>0</v>
      </c>
      <c r="N26" s="128">
        <f>'Krok 1- Kalkulačka '!DO60</f>
        <v>0</v>
      </c>
      <c r="O26" s="127" t="str">
        <f>'Krok 1- Kalkulačka '!N60</f>
        <v>vyberte</v>
      </c>
    </row>
    <row r="27" spans="1:15" x14ac:dyDescent="0.2">
      <c r="E27" s="127">
        <f>'Krok 1- Kalkulačka '!B63</f>
        <v>19</v>
      </c>
      <c r="F27" s="127">
        <f>'Krok 1- Kalkulačka '!C63</f>
        <v>0</v>
      </c>
      <c r="G27" s="127">
        <f>'Krok 1- Kalkulačka '!E63</f>
        <v>0</v>
      </c>
      <c r="H27" s="127" t="str">
        <f>'Krok 1- Kalkulačka '!F63</f>
        <v>vyberte</v>
      </c>
      <c r="I27" s="127">
        <f>'Krok 1- Kalkulačka '!G63</f>
        <v>0</v>
      </c>
      <c r="J27" s="127">
        <f>'Krok 1- Kalkulačka '!K63</f>
        <v>0</v>
      </c>
      <c r="K27" s="127">
        <f>'Krok 1- Kalkulačka '!L63</f>
        <v>0</v>
      </c>
      <c r="L27" s="127" t="e">
        <f>'Krok 1- Kalkulačka '!#REF!</f>
        <v>#REF!</v>
      </c>
      <c r="M27" s="128">
        <f>'Krok 1- Kalkulačka '!DL63</f>
        <v>0</v>
      </c>
      <c r="N27" s="128">
        <f>'Krok 1- Kalkulačka '!DO63</f>
        <v>0</v>
      </c>
      <c r="O27" s="127" t="str">
        <f>'Krok 1- Kalkulačka '!N63</f>
        <v>vyberte</v>
      </c>
    </row>
    <row r="28" spans="1:15" x14ac:dyDescent="0.2">
      <c r="E28" s="127">
        <f>'Krok 1- Kalkulačka '!B66</f>
        <v>20</v>
      </c>
      <c r="F28" s="127">
        <f>'Krok 1- Kalkulačka '!C66</f>
        <v>0</v>
      </c>
      <c r="G28" s="127">
        <f>'Krok 1- Kalkulačka '!E66</f>
        <v>0</v>
      </c>
      <c r="H28" s="127" t="str">
        <f>'Krok 1- Kalkulačka '!F66</f>
        <v>vyberte</v>
      </c>
      <c r="I28" s="127">
        <f>'Krok 1- Kalkulačka '!G66</f>
        <v>0</v>
      </c>
      <c r="J28" s="127">
        <f>'Krok 1- Kalkulačka '!K66</f>
        <v>0</v>
      </c>
      <c r="K28" s="127">
        <f>'Krok 1- Kalkulačka '!L66</f>
        <v>0</v>
      </c>
      <c r="L28" s="127" t="e">
        <f>'Krok 1- Kalkulačka '!#REF!</f>
        <v>#REF!</v>
      </c>
      <c r="M28" s="128">
        <f>'Krok 1- Kalkulačka '!DL66</f>
        <v>0</v>
      </c>
      <c r="N28" s="128">
        <f>'Krok 1- Kalkulačka '!DO66</f>
        <v>0</v>
      </c>
      <c r="O28" s="127" t="str">
        <f>'Krok 1- Kalkulačka '!N66</f>
        <v>vyberte</v>
      </c>
    </row>
    <row r="29" spans="1:15" x14ac:dyDescent="0.2">
      <c r="E29" s="127">
        <f>'Krok 1- Kalkulačka '!B69</f>
        <v>21</v>
      </c>
      <c r="F29" s="127">
        <f>'Krok 1- Kalkulačka '!C69</f>
        <v>0</v>
      </c>
      <c r="G29" s="127">
        <f>'Krok 1- Kalkulačka '!E69</f>
        <v>0</v>
      </c>
      <c r="H29" s="127" t="str">
        <f>'Krok 1- Kalkulačka '!F69</f>
        <v>vyberte</v>
      </c>
      <c r="I29" s="127">
        <f>'Krok 1- Kalkulačka '!G69</f>
        <v>0</v>
      </c>
      <c r="J29" s="127">
        <f>'Krok 1- Kalkulačka '!K69</f>
        <v>0</v>
      </c>
      <c r="K29" s="127">
        <f>'Krok 1- Kalkulačka '!L69</f>
        <v>0</v>
      </c>
      <c r="L29" s="127" t="e">
        <f>'Krok 1- Kalkulačka '!#REF!</f>
        <v>#REF!</v>
      </c>
      <c r="M29" s="128">
        <f>'Krok 1- Kalkulačka '!DL69</f>
        <v>0</v>
      </c>
      <c r="N29" s="128">
        <f>'Krok 1- Kalkulačka '!DO69</f>
        <v>0</v>
      </c>
      <c r="O29" s="127" t="str">
        <f>'Krok 1- Kalkulačka '!N69</f>
        <v>vyberte</v>
      </c>
    </row>
    <row r="30" spans="1:15" x14ac:dyDescent="0.2">
      <c r="E30" s="127">
        <f>'Krok 1- Kalkulačka '!B72</f>
        <v>22</v>
      </c>
      <c r="F30" s="127">
        <f>'Krok 1- Kalkulačka '!C72</f>
        <v>0</v>
      </c>
      <c r="G30" s="127">
        <f>'Krok 1- Kalkulačka '!E72</f>
        <v>0</v>
      </c>
      <c r="H30" s="127" t="str">
        <f>'Krok 1- Kalkulačka '!F72</f>
        <v>vyberte</v>
      </c>
      <c r="I30" s="127">
        <f>'Krok 1- Kalkulačka '!G72</f>
        <v>0</v>
      </c>
      <c r="J30" s="127">
        <f>'Krok 1- Kalkulačka '!K72</f>
        <v>0</v>
      </c>
      <c r="K30" s="127">
        <f>'Krok 1- Kalkulačka '!L72</f>
        <v>0</v>
      </c>
      <c r="L30" s="127" t="e">
        <f>'Krok 1- Kalkulačka '!#REF!</f>
        <v>#REF!</v>
      </c>
      <c r="M30" s="128">
        <f>'Krok 1- Kalkulačka '!DL72</f>
        <v>0</v>
      </c>
      <c r="N30" s="128">
        <f>'Krok 1- Kalkulačka '!DO72</f>
        <v>0</v>
      </c>
      <c r="O30" s="127" t="str">
        <f>'Krok 1- Kalkulačka '!N72</f>
        <v>vyberte</v>
      </c>
    </row>
    <row r="31" spans="1:15" x14ac:dyDescent="0.2">
      <c r="E31" s="127">
        <f>'Krok 1- Kalkulačka '!B75</f>
        <v>23</v>
      </c>
      <c r="F31" s="127">
        <f>'Krok 1- Kalkulačka '!C75</f>
        <v>0</v>
      </c>
      <c r="G31" s="127">
        <f>'Krok 1- Kalkulačka '!E75</f>
        <v>0</v>
      </c>
      <c r="H31" s="127" t="str">
        <f>'Krok 1- Kalkulačka '!F75</f>
        <v>vyberte</v>
      </c>
      <c r="I31" s="127">
        <f>'Krok 1- Kalkulačka '!G75</f>
        <v>0</v>
      </c>
      <c r="J31" s="127">
        <f>'Krok 1- Kalkulačka '!K75</f>
        <v>0</v>
      </c>
      <c r="K31" s="127">
        <f>'Krok 1- Kalkulačka '!L75</f>
        <v>0</v>
      </c>
      <c r="L31" s="127" t="e">
        <f>'Krok 1- Kalkulačka '!#REF!</f>
        <v>#REF!</v>
      </c>
      <c r="M31" s="128">
        <f>'Krok 1- Kalkulačka '!DL75</f>
        <v>0</v>
      </c>
      <c r="N31" s="128">
        <f>'Krok 1- Kalkulačka '!DO75</f>
        <v>0</v>
      </c>
      <c r="O31" s="127" t="str">
        <f>'Krok 1- Kalkulačka '!N75</f>
        <v>vyberte</v>
      </c>
    </row>
    <row r="32" spans="1:15" x14ac:dyDescent="0.2">
      <c r="E32" s="127">
        <f>'Krok 1- Kalkulačka '!B78</f>
        <v>24</v>
      </c>
      <c r="F32" s="127">
        <f>'Krok 1- Kalkulačka '!C78</f>
        <v>0</v>
      </c>
      <c r="G32" s="127">
        <f>'Krok 1- Kalkulačka '!E78</f>
        <v>0</v>
      </c>
      <c r="H32" s="127" t="str">
        <f>'Krok 1- Kalkulačka '!F78</f>
        <v>vyberte</v>
      </c>
      <c r="I32" s="127">
        <f>'Krok 1- Kalkulačka '!G78</f>
        <v>0</v>
      </c>
      <c r="J32" s="127">
        <f>'Krok 1- Kalkulačka '!K78</f>
        <v>0</v>
      </c>
      <c r="K32" s="127">
        <f>'Krok 1- Kalkulačka '!L78</f>
        <v>0</v>
      </c>
      <c r="L32" s="127" t="e">
        <f>'Krok 1- Kalkulačka '!#REF!</f>
        <v>#REF!</v>
      </c>
      <c r="M32" s="128">
        <f>'Krok 1- Kalkulačka '!DL78</f>
        <v>0</v>
      </c>
      <c r="N32" s="128">
        <f>'Krok 1- Kalkulačka '!DO78</f>
        <v>0</v>
      </c>
      <c r="O32" s="127" t="str">
        <f>'Krok 1- Kalkulačka '!N78</f>
        <v>vyberte</v>
      </c>
    </row>
    <row r="33" spans="5:15" x14ac:dyDescent="0.2">
      <c r="E33" s="127">
        <f>'Krok 1- Kalkulačka '!B81</f>
        <v>25</v>
      </c>
      <c r="F33" s="127">
        <f>'Krok 1- Kalkulačka '!C81</f>
        <v>0</v>
      </c>
      <c r="G33" s="127">
        <f>'Krok 1- Kalkulačka '!E81</f>
        <v>0</v>
      </c>
      <c r="H33" s="127" t="str">
        <f>'Krok 1- Kalkulačka '!F81</f>
        <v>vyberte</v>
      </c>
      <c r="I33" s="127">
        <f>'Krok 1- Kalkulačka '!G81</f>
        <v>0</v>
      </c>
      <c r="J33" s="127">
        <f>'Krok 1- Kalkulačka '!K81</f>
        <v>0</v>
      </c>
      <c r="K33" s="127">
        <f>'Krok 1- Kalkulačka '!L81</f>
        <v>0</v>
      </c>
      <c r="L33" s="127" t="e">
        <f>'Krok 1- Kalkulačka '!#REF!</f>
        <v>#REF!</v>
      </c>
      <c r="M33" s="128">
        <f>'Krok 1- Kalkulačka '!DL81</f>
        <v>0</v>
      </c>
      <c r="N33" s="128">
        <f>'Krok 1- Kalkulačka '!DO81</f>
        <v>0</v>
      </c>
      <c r="O33" s="127" t="str">
        <f>'Krok 1- Kalkulačka '!N81</f>
        <v>vyberte</v>
      </c>
    </row>
    <row r="34" spans="5:15" x14ac:dyDescent="0.2">
      <c r="E34" s="127">
        <f>'Krok 1- Kalkulačka '!B84</f>
        <v>26</v>
      </c>
      <c r="F34" s="127">
        <f>'Krok 1- Kalkulačka '!C84</f>
        <v>0</v>
      </c>
      <c r="G34" s="127">
        <f>'Krok 1- Kalkulačka '!E84</f>
        <v>0</v>
      </c>
      <c r="H34" s="127" t="str">
        <f>'Krok 1- Kalkulačka '!F84</f>
        <v>vyberte</v>
      </c>
      <c r="I34" s="127">
        <f>'Krok 1- Kalkulačka '!G84</f>
        <v>0</v>
      </c>
      <c r="J34" s="127">
        <f>'Krok 1- Kalkulačka '!K84</f>
        <v>0</v>
      </c>
      <c r="K34" s="127">
        <f>'Krok 1- Kalkulačka '!L84</f>
        <v>0</v>
      </c>
      <c r="L34" s="127" t="e">
        <f>'Krok 1- Kalkulačka '!#REF!</f>
        <v>#REF!</v>
      </c>
      <c r="M34" s="128">
        <f>'Krok 1- Kalkulačka '!DL84</f>
        <v>0</v>
      </c>
      <c r="N34" s="128">
        <f>'Krok 1- Kalkulačka '!DO84</f>
        <v>0</v>
      </c>
      <c r="O34" s="127" t="str">
        <f>'Krok 1- Kalkulačka '!N84</f>
        <v>vyberte</v>
      </c>
    </row>
    <row r="35" spans="5:15" x14ac:dyDescent="0.2">
      <c r="E35" s="127">
        <f>'Krok 1- Kalkulačka '!B87</f>
        <v>27</v>
      </c>
      <c r="F35" s="127">
        <f>'Krok 1- Kalkulačka '!C87</f>
        <v>0</v>
      </c>
      <c r="G35" s="127">
        <f>'Krok 1- Kalkulačka '!E87</f>
        <v>0</v>
      </c>
      <c r="H35" s="127" t="str">
        <f>'Krok 1- Kalkulačka '!F87</f>
        <v>vyberte</v>
      </c>
      <c r="I35" s="127">
        <f>'Krok 1- Kalkulačka '!G87</f>
        <v>0</v>
      </c>
      <c r="J35" s="127">
        <f>'Krok 1- Kalkulačka '!K87</f>
        <v>0</v>
      </c>
      <c r="K35" s="127">
        <f>'Krok 1- Kalkulačka '!L87</f>
        <v>0</v>
      </c>
      <c r="L35" s="127" t="e">
        <f>'Krok 1- Kalkulačka '!#REF!</f>
        <v>#REF!</v>
      </c>
      <c r="M35" s="128">
        <f>'Krok 1- Kalkulačka '!DL87</f>
        <v>0</v>
      </c>
      <c r="N35" s="128">
        <f>'Krok 1- Kalkulačka '!DO87</f>
        <v>0</v>
      </c>
      <c r="O35" s="127" t="str">
        <f>'Krok 1- Kalkulačka '!N87</f>
        <v>vyberte</v>
      </c>
    </row>
    <row r="36" spans="5:15" x14ac:dyDescent="0.2">
      <c r="E36" s="127">
        <f>'Krok 1- Kalkulačka '!B90</f>
        <v>28</v>
      </c>
      <c r="F36" s="127">
        <f>'Krok 1- Kalkulačka '!C90</f>
        <v>0</v>
      </c>
      <c r="G36" s="127">
        <f>'Krok 1- Kalkulačka '!E90</f>
        <v>0</v>
      </c>
      <c r="H36" s="127" t="str">
        <f>'Krok 1- Kalkulačka '!F90</f>
        <v>vyberte</v>
      </c>
      <c r="I36" s="127">
        <f>'Krok 1- Kalkulačka '!G90</f>
        <v>0</v>
      </c>
      <c r="J36" s="127">
        <f>'Krok 1- Kalkulačka '!K90</f>
        <v>0</v>
      </c>
      <c r="K36" s="127">
        <f>'Krok 1- Kalkulačka '!L90</f>
        <v>0</v>
      </c>
      <c r="L36" s="127" t="e">
        <f>'Krok 1- Kalkulačka '!#REF!</f>
        <v>#REF!</v>
      </c>
      <c r="M36" s="128">
        <f>'Krok 1- Kalkulačka '!DL90</f>
        <v>0</v>
      </c>
      <c r="N36" s="128">
        <f>'Krok 1- Kalkulačka '!DO90</f>
        <v>0</v>
      </c>
      <c r="O36" s="127" t="str">
        <f>'Krok 1- Kalkulačka '!N90</f>
        <v>vyberte</v>
      </c>
    </row>
    <row r="37" spans="5:15" x14ac:dyDescent="0.2">
      <c r="E37" s="127">
        <f>'Krok 1- Kalkulačka '!B93</f>
        <v>29</v>
      </c>
      <c r="F37" s="127">
        <f>'Krok 1- Kalkulačka '!C93</f>
        <v>0</v>
      </c>
      <c r="G37" s="127">
        <f>'Krok 1- Kalkulačka '!E93</f>
        <v>0</v>
      </c>
      <c r="H37" s="127" t="str">
        <f>'Krok 1- Kalkulačka '!F93</f>
        <v>vyberte</v>
      </c>
      <c r="I37" s="127">
        <f>'Krok 1- Kalkulačka '!G93</f>
        <v>0</v>
      </c>
      <c r="J37" s="127">
        <f>'Krok 1- Kalkulačka '!K93</f>
        <v>0</v>
      </c>
      <c r="K37" s="127">
        <f>'Krok 1- Kalkulačka '!L93</f>
        <v>0</v>
      </c>
      <c r="L37" s="127" t="e">
        <f>'Krok 1- Kalkulačka '!#REF!</f>
        <v>#REF!</v>
      </c>
      <c r="M37" s="128">
        <f>'Krok 1- Kalkulačka '!DL93</f>
        <v>0</v>
      </c>
      <c r="N37" s="128">
        <f>'Krok 1- Kalkulačka '!DO93</f>
        <v>0</v>
      </c>
      <c r="O37" s="127" t="str">
        <f>'Krok 1- Kalkulačka '!N93</f>
        <v>vyberte</v>
      </c>
    </row>
    <row r="38" spans="5:15" x14ac:dyDescent="0.2">
      <c r="E38" s="127">
        <f>'Krok 1- Kalkulačka '!B96</f>
        <v>30</v>
      </c>
      <c r="F38" s="127">
        <f>'Krok 1- Kalkulačka '!C96</f>
        <v>0</v>
      </c>
      <c r="G38" s="127">
        <f>'Krok 1- Kalkulačka '!E96</f>
        <v>0</v>
      </c>
      <c r="H38" s="127" t="str">
        <f>'Krok 1- Kalkulačka '!F96</f>
        <v>vyberte</v>
      </c>
      <c r="I38" s="127">
        <f>'Krok 1- Kalkulačka '!G96</f>
        <v>0</v>
      </c>
      <c r="J38" s="127">
        <f>'Krok 1- Kalkulačka '!K96</f>
        <v>0</v>
      </c>
      <c r="K38" s="127">
        <f>'Krok 1- Kalkulačka '!L96</f>
        <v>0</v>
      </c>
      <c r="L38" s="127" t="e">
        <f>'Krok 1- Kalkulačka '!#REF!</f>
        <v>#REF!</v>
      </c>
      <c r="M38" s="128">
        <f>'Krok 1- Kalkulačka '!DL96</f>
        <v>0</v>
      </c>
      <c r="N38" s="128">
        <f>'Krok 1- Kalkulačka '!DO96</f>
        <v>0</v>
      </c>
      <c r="O38" s="127" t="str">
        <f>'Krok 1- Kalkulačka '!N96</f>
        <v>vyberte</v>
      </c>
    </row>
    <row r="39" spans="5:15" x14ac:dyDescent="0.2">
      <c r="E39" s="127">
        <f>'Krok 1- Kalkulačka '!B99</f>
        <v>31</v>
      </c>
      <c r="F39" s="127">
        <f>'Krok 1- Kalkulačka '!C99</f>
        <v>0</v>
      </c>
      <c r="G39" s="127">
        <f>'Krok 1- Kalkulačka '!E99</f>
        <v>0</v>
      </c>
      <c r="H39" s="127" t="str">
        <f>'Krok 1- Kalkulačka '!F99</f>
        <v>vyberte</v>
      </c>
      <c r="I39" s="127">
        <f>'Krok 1- Kalkulačka '!G99</f>
        <v>0</v>
      </c>
      <c r="J39" s="127">
        <f>'Krok 1- Kalkulačka '!K99</f>
        <v>0</v>
      </c>
      <c r="K39" s="127">
        <f>'Krok 1- Kalkulačka '!L99</f>
        <v>0</v>
      </c>
      <c r="L39" s="127" t="e">
        <f>'Krok 1- Kalkulačka '!#REF!</f>
        <v>#REF!</v>
      </c>
      <c r="M39" s="128">
        <f>'Krok 1- Kalkulačka '!DL99</f>
        <v>0</v>
      </c>
      <c r="N39" s="128">
        <f>'Krok 1- Kalkulačka '!DO99</f>
        <v>0</v>
      </c>
      <c r="O39" s="127" t="str">
        <f>'Krok 1- Kalkulačka '!N99</f>
        <v>vyberte</v>
      </c>
    </row>
    <row r="40" spans="5:15" x14ac:dyDescent="0.2">
      <c r="E40" s="127">
        <f>'Krok 1- Kalkulačka '!B102</f>
        <v>32</v>
      </c>
      <c r="F40" s="127">
        <f>'Krok 1- Kalkulačka '!C102</f>
        <v>0</v>
      </c>
      <c r="G40" s="127">
        <f>'Krok 1- Kalkulačka '!E102</f>
        <v>0</v>
      </c>
      <c r="H40" s="127" t="str">
        <f>'Krok 1- Kalkulačka '!F102</f>
        <v>vyberte</v>
      </c>
      <c r="I40" s="127">
        <f>'Krok 1- Kalkulačka '!G102</f>
        <v>0</v>
      </c>
      <c r="J40" s="127">
        <f>'Krok 1- Kalkulačka '!K102</f>
        <v>0</v>
      </c>
      <c r="K40" s="127">
        <f>'Krok 1- Kalkulačka '!L102</f>
        <v>0</v>
      </c>
      <c r="L40" s="127" t="e">
        <f>'Krok 1- Kalkulačka '!#REF!</f>
        <v>#REF!</v>
      </c>
      <c r="M40" s="128">
        <f>'Krok 1- Kalkulačka '!DL102</f>
        <v>0</v>
      </c>
      <c r="N40" s="128">
        <f>'Krok 1- Kalkulačka '!DO102</f>
        <v>0</v>
      </c>
      <c r="O40" s="127" t="str">
        <f>'Krok 1- Kalkulačka '!N102</f>
        <v>vyberte</v>
      </c>
    </row>
    <row r="41" spans="5:15" x14ac:dyDescent="0.2">
      <c r="E41" s="127">
        <f>'Krok 1- Kalkulačka '!B105</f>
        <v>33</v>
      </c>
      <c r="F41" s="127">
        <f>'Krok 1- Kalkulačka '!C105</f>
        <v>0</v>
      </c>
      <c r="G41" s="127">
        <f>'Krok 1- Kalkulačka '!E105</f>
        <v>0</v>
      </c>
      <c r="H41" s="127" t="str">
        <f>'Krok 1- Kalkulačka '!F105</f>
        <v>vyberte</v>
      </c>
      <c r="I41" s="127">
        <f>'Krok 1- Kalkulačka '!G105</f>
        <v>0</v>
      </c>
      <c r="J41" s="127">
        <f>'Krok 1- Kalkulačka '!K105</f>
        <v>0</v>
      </c>
      <c r="K41" s="127">
        <f>'Krok 1- Kalkulačka '!L105</f>
        <v>0</v>
      </c>
      <c r="L41" s="127" t="e">
        <f>'Krok 1- Kalkulačka '!#REF!</f>
        <v>#REF!</v>
      </c>
      <c r="M41" s="128">
        <f>'Krok 1- Kalkulačka '!DL105</f>
        <v>0</v>
      </c>
      <c r="N41" s="128">
        <f>'Krok 1- Kalkulačka '!DO105</f>
        <v>0</v>
      </c>
      <c r="O41" s="127" t="str">
        <f>'Krok 1- Kalkulačka '!N105</f>
        <v>vyberte</v>
      </c>
    </row>
    <row r="42" spans="5:15" x14ac:dyDescent="0.2">
      <c r="E42" s="127">
        <f>'Krok 1- Kalkulačka '!B108</f>
        <v>34</v>
      </c>
      <c r="F42" s="127">
        <f>'Krok 1- Kalkulačka '!C108</f>
        <v>0</v>
      </c>
      <c r="G42" s="127">
        <f>'Krok 1- Kalkulačka '!E108</f>
        <v>0</v>
      </c>
      <c r="H42" s="127" t="str">
        <f>'Krok 1- Kalkulačka '!F108</f>
        <v>vyberte</v>
      </c>
      <c r="I42" s="127">
        <f>'Krok 1- Kalkulačka '!G108</f>
        <v>0</v>
      </c>
      <c r="J42" s="127">
        <f>'Krok 1- Kalkulačka '!K108</f>
        <v>0</v>
      </c>
      <c r="K42" s="127">
        <f>'Krok 1- Kalkulačka '!L108</f>
        <v>0</v>
      </c>
      <c r="L42" s="127" t="e">
        <f>'Krok 1- Kalkulačka '!#REF!</f>
        <v>#REF!</v>
      </c>
      <c r="M42" s="128">
        <f>'Krok 1- Kalkulačka '!DL108</f>
        <v>0</v>
      </c>
      <c r="N42" s="128">
        <f>'Krok 1- Kalkulačka '!DO108</f>
        <v>0</v>
      </c>
      <c r="O42" s="127" t="str">
        <f>'Krok 1- Kalkulačka '!N108</f>
        <v>vyberte</v>
      </c>
    </row>
    <row r="43" spans="5:15" x14ac:dyDescent="0.2">
      <c r="E43" s="127">
        <f>'Krok 1- Kalkulačka '!B111</f>
        <v>35</v>
      </c>
      <c r="F43" s="127">
        <f>'Krok 1- Kalkulačka '!C111</f>
        <v>0</v>
      </c>
      <c r="G43" s="127">
        <f>'Krok 1- Kalkulačka '!E111</f>
        <v>0</v>
      </c>
      <c r="H43" s="127" t="str">
        <f>'Krok 1- Kalkulačka '!F111</f>
        <v>vyberte</v>
      </c>
      <c r="I43" s="127">
        <f>'Krok 1- Kalkulačka '!G111</f>
        <v>0</v>
      </c>
      <c r="J43" s="127">
        <f>'Krok 1- Kalkulačka '!K111</f>
        <v>0</v>
      </c>
      <c r="K43" s="127">
        <f>'Krok 1- Kalkulačka '!L111</f>
        <v>0</v>
      </c>
      <c r="L43" s="127" t="e">
        <f>'Krok 1- Kalkulačka '!#REF!</f>
        <v>#REF!</v>
      </c>
      <c r="M43" s="128">
        <f>'Krok 1- Kalkulačka '!DL111</f>
        <v>0</v>
      </c>
      <c r="N43" s="128">
        <f>'Krok 1- Kalkulačka '!DO111</f>
        <v>0</v>
      </c>
      <c r="O43" s="127" t="str">
        <f>'Krok 1- Kalkulačka '!N111</f>
        <v>vyberte</v>
      </c>
    </row>
    <row r="44" spans="5:15" x14ac:dyDescent="0.2">
      <c r="E44" s="127">
        <f>'Krok 1- Kalkulačka '!B114</f>
        <v>36</v>
      </c>
      <c r="F44" s="127">
        <f>'Krok 1- Kalkulačka '!C114</f>
        <v>0</v>
      </c>
      <c r="G44" s="127">
        <f>'Krok 1- Kalkulačka '!E114</f>
        <v>0</v>
      </c>
      <c r="H44" s="127" t="str">
        <f>'Krok 1- Kalkulačka '!F114</f>
        <v>vyberte</v>
      </c>
      <c r="I44" s="127">
        <f>'Krok 1- Kalkulačka '!G114</f>
        <v>0</v>
      </c>
      <c r="J44" s="127">
        <f>'Krok 1- Kalkulačka '!K114</f>
        <v>0</v>
      </c>
      <c r="K44" s="127">
        <f>'Krok 1- Kalkulačka '!L114</f>
        <v>0</v>
      </c>
      <c r="L44" s="127" t="e">
        <f>'Krok 1- Kalkulačka '!#REF!</f>
        <v>#REF!</v>
      </c>
      <c r="M44" s="128">
        <f>'Krok 1- Kalkulačka '!DL114</f>
        <v>0</v>
      </c>
      <c r="N44" s="128">
        <f>'Krok 1- Kalkulačka '!DO114</f>
        <v>0</v>
      </c>
      <c r="O44" s="127" t="str">
        <f>'Krok 1- Kalkulačka '!N114</f>
        <v>vyberte</v>
      </c>
    </row>
    <row r="45" spans="5:15" x14ac:dyDescent="0.2">
      <c r="E45" s="127">
        <f>'Krok 1- Kalkulačka '!B117</f>
        <v>37</v>
      </c>
      <c r="F45" s="127">
        <f>'Krok 1- Kalkulačka '!C117</f>
        <v>0</v>
      </c>
      <c r="G45" s="127">
        <f>'Krok 1- Kalkulačka '!E117</f>
        <v>0</v>
      </c>
      <c r="H45" s="127" t="str">
        <f>'Krok 1- Kalkulačka '!F117</f>
        <v>vyberte</v>
      </c>
      <c r="I45" s="127">
        <f>'Krok 1- Kalkulačka '!G117</f>
        <v>0</v>
      </c>
      <c r="J45" s="127">
        <f>'Krok 1- Kalkulačka '!K117</f>
        <v>0</v>
      </c>
      <c r="K45" s="127">
        <f>'Krok 1- Kalkulačka '!L117</f>
        <v>0</v>
      </c>
      <c r="L45" s="127" t="e">
        <f>'Krok 1- Kalkulačka '!#REF!</f>
        <v>#REF!</v>
      </c>
      <c r="M45" s="128">
        <f>'Krok 1- Kalkulačka '!DL117</f>
        <v>0</v>
      </c>
      <c r="N45" s="128">
        <f>'Krok 1- Kalkulačka '!DO117</f>
        <v>0</v>
      </c>
      <c r="O45" s="127" t="str">
        <f>'Krok 1- Kalkulačka '!N117</f>
        <v>vyberte</v>
      </c>
    </row>
    <row r="46" spans="5:15" x14ac:dyDescent="0.2">
      <c r="E46" s="127">
        <f>'Krok 1- Kalkulačka '!B120</f>
        <v>38</v>
      </c>
      <c r="F46" s="127">
        <f>'Krok 1- Kalkulačka '!C120</f>
        <v>0</v>
      </c>
      <c r="G46" s="127">
        <f>'Krok 1- Kalkulačka '!E120</f>
        <v>0</v>
      </c>
      <c r="H46" s="127" t="str">
        <f>'Krok 1- Kalkulačka '!F120</f>
        <v>vyberte</v>
      </c>
      <c r="I46" s="127">
        <f>'Krok 1- Kalkulačka '!G120</f>
        <v>0</v>
      </c>
      <c r="J46" s="127">
        <f>'Krok 1- Kalkulačka '!K120</f>
        <v>0</v>
      </c>
      <c r="K46" s="127">
        <f>'Krok 1- Kalkulačka '!L120</f>
        <v>0</v>
      </c>
      <c r="L46" s="127" t="e">
        <f>'Krok 1- Kalkulačka '!#REF!</f>
        <v>#REF!</v>
      </c>
      <c r="M46" s="128">
        <f>'Krok 1- Kalkulačka '!DL120</f>
        <v>0</v>
      </c>
      <c r="N46" s="128">
        <f>'Krok 1- Kalkulačka '!DO120</f>
        <v>0</v>
      </c>
      <c r="O46" s="127" t="str">
        <f>'Krok 1- Kalkulačka '!N120</f>
        <v>vyberte</v>
      </c>
    </row>
    <row r="47" spans="5:15" x14ac:dyDescent="0.2">
      <c r="E47" s="127">
        <f>'Krok 1- Kalkulačka '!B123</f>
        <v>39</v>
      </c>
      <c r="F47" s="127">
        <f>'Krok 1- Kalkulačka '!C123</f>
        <v>0</v>
      </c>
      <c r="G47" s="127">
        <f>'Krok 1- Kalkulačka '!E123</f>
        <v>0</v>
      </c>
      <c r="H47" s="127" t="str">
        <f>'Krok 1- Kalkulačka '!F123</f>
        <v>vyberte</v>
      </c>
      <c r="I47" s="127">
        <f>'Krok 1- Kalkulačka '!G123</f>
        <v>0</v>
      </c>
      <c r="J47" s="127">
        <f>'Krok 1- Kalkulačka '!K123</f>
        <v>0</v>
      </c>
      <c r="K47" s="127">
        <f>'Krok 1- Kalkulačka '!L123</f>
        <v>0</v>
      </c>
      <c r="L47" s="127" t="e">
        <f>'Krok 1- Kalkulačka '!#REF!</f>
        <v>#REF!</v>
      </c>
      <c r="M47" s="128">
        <f>'Krok 1- Kalkulačka '!DL123</f>
        <v>0</v>
      </c>
      <c r="N47" s="128">
        <f>'Krok 1- Kalkulačka '!DO123</f>
        <v>0</v>
      </c>
      <c r="O47" s="127" t="str">
        <f>'Krok 1- Kalkulačka '!N123</f>
        <v>vyberte</v>
      </c>
    </row>
    <row r="48" spans="5:15" x14ac:dyDescent="0.2">
      <c r="E48" s="127">
        <f>'Krok 1- Kalkulačka '!B126</f>
        <v>40</v>
      </c>
      <c r="F48" s="127">
        <f>'Krok 1- Kalkulačka '!C126</f>
        <v>0</v>
      </c>
      <c r="G48" s="127">
        <f>'Krok 1- Kalkulačka '!E126</f>
        <v>0</v>
      </c>
      <c r="H48" s="127" t="str">
        <f>'Krok 1- Kalkulačka '!F126</f>
        <v>vyberte</v>
      </c>
      <c r="I48" s="127">
        <f>'Krok 1- Kalkulačka '!G126</f>
        <v>0</v>
      </c>
      <c r="J48" s="127">
        <f>'Krok 1- Kalkulačka '!K126</f>
        <v>0</v>
      </c>
      <c r="K48" s="127">
        <f>'Krok 1- Kalkulačka '!L126</f>
        <v>0</v>
      </c>
      <c r="L48" s="127" t="e">
        <f>'Krok 1- Kalkulačka '!#REF!</f>
        <v>#REF!</v>
      </c>
      <c r="M48" s="128">
        <f>'Krok 1- Kalkulačka '!DL126</f>
        <v>0</v>
      </c>
      <c r="N48" s="128">
        <f>'Krok 1- Kalkulačka '!DO126</f>
        <v>0</v>
      </c>
      <c r="O48" s="127" t="str">
        <f>'Krok 1- Kalkulačka '!N126</f>
        <v>vyberte</v>
      </c>
    </row>
    <row r="49" spans="5:15" x14ac:dyDescent="0.2">
      <c r="E49" s="127">
        <f>'Krok 1- Kalkulačka '!B129</f>
        <v>41</v>
      </c>
      <c r="F49" s="127">
        <f>'Krok 1- Kalkulačka '!C129</f>
        <v>0</v>
      </c>
      <c r="G49" s="127">
        <f>'Krok 1- Kalkulačka '!E129</f>
        <v>0</v>
      </c>
      <c r="H49" s="127" t="str">
        <f>'Krok 1- Kalkulačka '!F129</f>
        <v>vyberte</v>
      </c>
      <c r="I49" s="127">
        <f>'Krok 1- Kalkulačka '!G129</f>
        <v>0</v>
      </c>
      <c r="J49" s="127">
        <f>'Krok 1- Kalkulačka '!K129</f>
        <v>0</v>
      </c>
      <c r="K49" s="127">
        <f>'Krok 1- Kalkulačka '!L129</f>
        <v>0</v>
      </c>
      <c r="L49" s="127" t="e">
        <f>'Krok 1- Kalkulačka '!#REF!</f>
        <v>#REF!</v>
      </c>
      <c r="M49" s="128">
        <f>'Krok 1- Kalkulačka '!DL129</f>
        <v>0</v>
      </c>
      <c r="N49" s="128">
        <f>'Krok 1- Kalkulačka '!DO129</f>
        <v>0</v>
      </c>
      <c r="O49" s="127" t="str">
        <f>'Krok 1- Kalkulačka '!N129</f>
        <v>vyberte</v>
      </c>
    </row>
    <row r="50" spans="5:15" x14ac:dyDescent="0.2">
      <c r="E50" s="127">
        <f>'Krok 1- Kalkulačka '!B132</f>
        <v>42</v>
      </c>
      <c r="F50" s="127">
        <f>'Krok 1- Kalkulačka '!C132</f>
        <v>0</v>
      </c>
      <c r="G50" s="127">
        <f>'Krok 1- Kalkulačka '!E132</f>
        <v>0</v>
      </c>
      <c r="H50" s="127" t="str">
        <f>'Krok 1- Kalkulačka '!F132</f>
        <v>vyberte</v>
      </c>
      <c r="I50" s="127">
        <f>'Krok 1- Kalkulačka '!G132</f>
        <v>0</v>
      </c>
      <c r="J50" s="127">
        <f>'Krok 1- Kalkulačka '!K132</f>
        <v>0</v>
      </c>
      <c r="K50" s="127">
        <f>'Krok 1- Kalkulačka '!L132</f>
        <v>0</v>
      </c>
      <c r="L50" s="127" t="e">
        <f>'Krok 1- Kalkulačka '!#REF!</f>
        <v>#REF!</v>
      </c>
      <c r="M50" s="128">
        <f>'Krok 1- Kalkulačka '!DL132</f>
        <v>0</v>
      </c>
      <c r="N50" s="128">
        <f>'Krok 1- Kalkulačka '!DO132</f>
        <v>0</v>
      </c>
      <c r="O50" s="127" t="str">
        <f>'Krok 1- Kalkulačka '!N132</f>
        <v>vyberte</v>
      </c>
    </row>
    <row r="51" spans="5:15" x14ac:dyDescent="0.2">
      <c r="E51" s="127">
        <f>'Krok 1- Kalkulačka '!B135</f>
        <v>43</v>
      </c>
      <c r="F51" s="127">
        <f>'Krok 1- Kalkulačka '!C135</f>
        <v>0</v>
      </c>
      <c r="G51" s="127">
        <f>'Krok 1- Kalkulačka '!E135</f>
        <v>0</v>
      </c>
      <c r="H51" s="127" t="str">
        <f>'Krok 1- Kalkulačka '!F135</f>
        <v>vyberte</v>
      </c>
      <c r="I51" s="127">
        <f>'Krok 1- Kalkulačka '!G135</f>
        <v>0</v>
      </c>
      <c r="J51" s="127">
        <f>'Krok 1- Kalkulačka '!K135</f>
        <v>0</v>
      </c>
      <c r="K51" s="127">
        <f>'Krok 1- Kalkulačka '!L135</f>
        <v>0</v>
      </c>
      <c r="L51" s="127" t="e">
        <f>'Krok 1- Kalkulačka '!#REF!</f>
        <v>#REF!</v>
      </c>
      <c r="M51" s="128">
        <f>'Krok 1- Kalkulačka '!DL135</f>
        <v>0</v>
      </c>
      <c r="N51" s="128">
        <f>'Krok 1- Kalkulačka '!DO135</f>
        <v>0</v>
      </c>
      <c r="O51" s="127" t="str">
        <f>'Krok 1- Kalkulačka '!N135</f>
        <v>vyberte</v>
      </c>
    </row>
    <row r="52" spans="5:15" x14ac:dyDescent="0.2">
      <c r="E52" s="127">
        <f>'Krok 1- Kalkulačka '!B138</f>
        <v>44</v>
      </c>
      <c r="F52" s="127">
        <f>'Krok 1- Kalkulačka '!C138</f>
        <v>0</v>
      </c>
      <c r="G52" s="127">
        <f>'Krok 1- Kalkulačka '!E138</f>
        <v>0</v>
      </c>
      <c r="H52" s="127" t="str">
        <f>'Krok 1- Kalkulačka '!F138</f>
        <v>vyberte</v>
      </c>
      <c r="I52" s="127">
        <f>'Krok 1- Kalkulačka '!G138</f>
        <v>0</v>
      </c>
      <c r="J52" s="127">
        <f>'Krok 1- Kalkulačka '!K138</f>
        <v>0</v>
      </c>
      <c r="K52" s="127">
        <f>'Krok 1- Kalkulačka '!L138</f>
        <v>0</v>
      </c>
      <c r="L52" s="127" t="e">
        <f>'Krok 1- Kalkulačka '!#REF!</f>
        <v>#REF!</v>
      </c>
      <c r="M52" s="128">
        <f>'Krok 1- Kalkulačka '!DL138</f>
        <v>0</v>
      </c>
      <c r="N52" s="128">
        <f>'Krok 1- Kalkulačka '!DO138</f>
        <v>0</v>
      </c>
      <c r="O52" s="127" t="str">
        <f>'Krok 1- Kalkulačka '!N138</f>
        <v>vyberte</v>
      </c>
    </row>
    <row r="53" spans="5:15" x14ac:dyDescent="0.2">
      <c r="E53" s="127">
        <f>'Krok 1- Kalkulačka '!B141</f>
        <v>45</v>
      </c>
      <c r="F53" s="127">
        <f>'Krok 1- Kalkulačka '!C141</f>
        <v>0</v>
      </c>
      <c r="G53" s="127">
        <f>'Krok 1- Kalkulačka '!E141</f>
        <v>0</v>
      </c>
      <c r="H53" s="127" t="str">
        <f>'Krok 1- Kalkulačka '!F141</f>
        <v>vyberte</v>
      </c>
      <c r="I53" s="127">
        <f>'Krok 1- Kalkulačka '!G141</f>
        <v>0</v>
      </c>
      <c r="J53" s="127">
        <f>'Krok 1- Kalkulačka '!K141</f>
        <v>0</v>
      </c>
      <c r="K53" s="127">
        <f>'Krok 1- Kalkulačka '!L141</f>
        <v>0</v>
      </c>
      <c r="L53" s="127" t="e">
        <f>'Krok 1- Kalkulačka '!#REF!</f>
        <v>#REF!</v>
      </c>
      <c r="M53" s="128">
        <f>'Krok 1- Kalkulačka '!DL141</f>
        <v>0</v>
      </c>
      <c r="N53" s="128">
        <f>'Krok 1- Kalkulačka '!DO141</f>
        <v>0</v>
      </c>
      <c r="O53" s="127" t="str">
        <f>'Krok 1- Kalkulačka '!N141</f>
        <v>vyberte</v>
      </c>
    </row>
    <row r="54" spans="5:15" x14ac:dyDescent="0.2">
      <c r="E54" s="127">
        <f>'Krok 1- Kalkulačka '!B144</f>
        <v>46</v>
      </c>
      <c r="F54" s="127">
        <f>'Krok 1- Kalkulačka '!C144</f>
        <v>0</v>
      </c>
      <c r="G54" s="127">
        <f>'Krok 1- Kalkulačka '!E144</f>
        <v>0</v>
      </c>
      <c r="H54" s="127" t="str">
        <f>'Krok 1- Kalkulačka '!F144</f>
        <v>vyberte</v>
      </c>
      <c r="I54" s="127">
        <f>'Krok 1- Kalkulačka '!G144</f>
        <v>0</v>
      </c>
      <c r="J54" s="127">
        <f>'Krok 1- Kalkulačka '!K144</f>
        <v>0</v>
      </c>
      <c r="K54" s="127">
        <f>'Krok 1- Kalkulačka '!L144</f>
        <v>0</v>
      </c>
      <c r="L54" s="127" t="e">
        <f>'Krok 1- Kalkulačka '!#REF!</f>
        <v>#REF!</v>
      </c>
      <c r="M54" s="128">
        <f>'Krok 1- Kalkulačka '!DL144</f>
        <v>0</v>
      </c>
      <c r="N54" s="128">
        <f>'Krok 1- Kalkulačka '!DO144</f>
        <v>0</v>
      </c>
      <c r="O54" s="127" t="str">
        <f>'Krok 1- Kalkulačka '!N144</f>
        <v>vyberte</v>
      </c>
    </row>
    <row r="55" spans="5:15" x14ac:dyDescent="0.2">
      <c r="E55" s="127">
        <f>'Krok 1- Kalkulačka '!B147</f>
        <v>47</v>
      </c>
      <c r="F55" s="127">
        <f>'Krok 1- Kalkulačka '!C147</f>
        <v>0</v>
      </c>
      <c r="G55" s="127">
        <f>'Krok 1- Kalkulačka '!E147</f>
        <v>0</v>
      </c>
      <c r="H55" s="127" t="str">
        <f>'Krok 1- Kalkulačka '!F147</f>
        <v>vyberte</v>
      </c>
      <c r="I55" s="127">
        <f>'Krok 1- Kalkulačka '!G147</f>
        <v>0</v>
      </c>
      <c r="J55" s="127">
        <f>'Krok 1- Kalkulačka '!K147</f>
        <v>0</v>
      </c>
      <c r="K55" s="127">
        <f>'Krok 1- Kalkulačka '!L147</f>
        <v>0</v>
      </c>
      <c r="L55" s="127" t="e">
        <f>'Krok 1- Kalkulačka '!#REF!</f>
        <v>#REF!</v>
      </c>
      <c r="M55" s="128">
        <f>'Krok 1- Kalkulačka '!DL147</f>
        <v>0</v>
      </c>
      <c r="N55" s="128">
        <f>'Krok 1- Kalkulačka '!DO147</f>
        <v>0</v>
      </c>
      <c r="O55" s="127" t="str">
        <f>'Krok 1- Kalkulačka '!N147</f>
        <v>vyberte</v>
      </c>
    </row>
    <row r="56" spans="5:15" x14ac:dyDescent="0.2">
      <c r="E56" s="127">
        <f>'Krok 1- Kalkulačka '!B150</f>
        <v>48</v>
      </c>
      <c r="F56" s="127">
        <f>'Krok 1- Kalkulačka '!C150</f>
        <v>0</v>
      </c>
      <c r="G56" s="127">
        <f>'Krok 1- Kalkulačka '!E150</f>
        <v>0</v>
      </c>
      <c r="H56" s="127" t="str">
        <f>'Krok 1- Kalkulačka '!F150</f>
        <v>vyberte</v>
      </c>
      <c r="I56" s="127">
        <f>'Krok 1- Kalkulačka '!G150</f>
        <v>0</v>
      </c>
      <c r="J56" s="127">
        <f>'Krok 1- Kalkulačka '!K150</f>
        <v>0</v>
      </c>
      <c r="K56" s="127">
        <f>'Krok 1- Kalkulačka '!L150</f>
        <v>0</v>
      </c>
      <c r="L56" s="127" t="e">
        <f>'Krok 1- Kalkulačka '!#REF!</f>
        <v>#REF!</v>
      </c>
      <c r="M56" s="128">
        <f>'Krok 1- Kalkulačka '!DL150</f>
        <v>0</v>
      </c>
      <c r="N56" s="128">
        <f>'Krok 1- Kalkulačka '!DO150</f>
        <v>0</v>
      </c>
      <c r="O56" s="127" t="str">
        <f>'Krok 1- Kalkulačka '!N150</f>
        <v>vyberte</v>
      </c>
    </row>
    <row r="57" spans="5:15" x14ac:dyDescent="0.2">
      <c r="E57" s="127">
        <f>'Krok 1- Kalkulačka '!B153</f>
        <v>49</v>
      </c>
      <c r="F57" s="127">
        <f>'Krok 1- Kalkulačka '!C153</f>
        <v>0</v>
      </c>
      <c r="G57" s="127">
        <f>'Krok 1- Kalkulačka '!E153</f>
        <v>0</v>
      </c>
      <c r="H57" s="127" t="str">
        <f>'Krok 1- Kalkulačka '!F153</f>
        <v>vyberte</v>
      </c>
      <c r="I57" s="127">
        <f>'Krok 1- Kalkulačka '!G153</f>
        <v>0</v>
      </c>
      <c r="J57" s="127">
        <f>'Krok 1- Kalkulačka '!K153</f>
        <v>0</v>
      </c>
      <c r="K57" s="127">
        <f>'Krok 1- Kalkulačka '!L153</f>
        <v>0</v>
      </c>
      <c r="L57" s="127" t="e">
        <f>'Krok 1- Kalkulačka '!#REF!</f>
        <v>#REF!</v>
      </c>
      <c r="M57" s="128">
        <f>'Krok 1- Kalkulačka '!DL153</f>
        <v>0</v>
      </c>
      <c r="N57" s="128">
        <f>'Krok 1- Kalkulačka '!DO153</f>
        <v>0</v>
      </c>
      <c r="O57" s="127" t="str">
        <f>'Krok 1- Kalkulačka '!N153</f>
        <v>vyberte</v>
      </c>
    </row>
    <row r="58" spans="5:15" x14ac:dyDescent="0.2">
      <c r="E58" s="127">
        <f>'Krok 1- Kalkulačka '!B156</f>
        <v>50</v>
      </c>
      <c r="F58" s="127">
        <f>'Krok 1- Kalkulačka '!C156</f>
        <v>0</v>
      </c>
      <c r="G58" s="127">
        <f>'Krok 1- Kalkulačka '!E156</f>
        <v>0</v>
      </c>
      <c r="H58" s="127" t="str">
        <f>'Krok 1- Kalkulačka '!F156</f>
        <v>vyberte</v>
      </c>
      <c r="I58" s="127">
        <f>'Krok 1- Kalkulačka '!G156</f>
        <v>0</v>
      </c>
      <c r="J58" s="127">
        <f>'Krok 1- Kalkulačka '!K156</f>
        <v>0</v>
      </c>
      <c r="K58" s="127">
        <f>'Krok 1- Kalkulačka '!L156</f>
        <v>0</v>
      </c>
      <c r="L58" s="127" t="e">
        <f>'Krok 1- Kalkulačka '!#REF!</f>
        <v>#REF!</v>
      </c>
      <c r="M58" s="128">
        <f>'Krok 1- Kalkulačka '!DL156</f>
        <v>0</v>
      </c>
      <c r="N58" s="128">
        <f>'Krok 1- Kalkulačka '!DO156</f>
        <v>0</v>
      </c>
      <c r="O58" s="127" t="str">
        <f>'Krok 1- Kalkulačka '!N156</f>
        <v>vyberte</v>
      </c>
    </row>
    <row r="59" spans="5:15" x14ac:dyDescent="0.2">
      <c r="E59" s="127" t="e">
        <f>'Krok 1- Kalkulačka '!#REF!</f>
        <v>#REF!</v>
      </c>
      <c r="F59" s="127" t="e">
        <f>'Krok 1- Kalkulačka '!#REF!</f>
        <v>#REF!</v>
      </c>
      <c r="G59" s="127" t="e">
        <f>'Krok 1- Kalkulačka '!#REF!</f>
        <v>#REF!</v>
      </c>
      <c r="H59" s="127" t="e">
        <f>'Krok 1- Kalkulačka '!#REF!</f>
        <v>#REF!</v>
      </c>
      <c r="I59" s="127" t="e">
        <f>'Krok 1- Kalkulačka '!#REF!</f>
        <v>#REF!</v>
      </c>
      <c r="J59" s="127" t="e">
        <f>'Krok 1- Kalkulačka '!#REF!</f>
        <v>#REF!</v>
      </c>
      <c r="K59" s="127" t="e">
        <f>'Krok 1- Kalkulačka '!#REF!</f>
        <v>#REF!</v>
      </c>
      <c r="L59" s="127" t="e">
        <f>'Krok 1- Kalkulačka '!#REF!</f>
        <v>#REF!</v>
      </c>
      <c r="M59" s="128" t="e">
        <f>'Krok 1- Kalkulačka '!#REF!</f>
        <v>#REF!</v>
      </c>
      <c r="N59" s="128" t="e">
        <f>'Krok 1- Kalkulačka '!#REF!</f>
        <v>#REF!</v>
      </c>
      <c r="O59" s="127" t="e">
        <f>'Krok 1- Kalkulačka '!#REF!</f>
        <v>#REF!</v>
      </c>
    </row>
    <row r="60" spans="5:15" x14ac:dyDescent="0.2">
      <c r="E60" s="78"/>
    </row>
    <row r="61" spans="5:15" x14ac:dyDescent="0.2">
      <c r="E61" s="78"/>
    </row>
    <row r="62" spans="5:15" x14ac:dyDescent="0.2">
      <c r="E62" s="78"/>
    </row>
    <row r="63" spans="5:15" x14ac:dyDescent="0.2">
      <c r="E63" s="78"/>
    </row>
    <row r="64" spans="5:15" x14ac:dyDescent="0.2">
      <c r="E64" s="78"/>
    </row>
    <row r="65" spans="5:5" x14ac:dyDescent="0.2">
      <c r="E65" s="78"/>
    </row>
    <row r="66" spans="5:5" x14ac:dyDescent="0.2">
      <c r="E66" s="78"/>
    </row>
    <row r="67" spans="5:5" x14ac:dyDescent="0.2">
      <c r="E67" s="78"/>
    </row>
    <row r="68" spans="5:5" x14ac:dyDescent="0.2">
      <c r="E68" s="78"/>
    </row>
    <row r="69" spans="5:5" x14ac:dyDescent="0.2">
      <c r="E69" s="78"/>
    </row>
    <row r="70" spans="5:5" x14ac:dyDescent="0.2">
      <c r="E70" s="78"/>
    </row>
    <row r="71" spans="5:5" x14ac:dyDescent="0.2">
      <c r="E71" s="78"/>
    </row>
    <row r="72" spans="5:5" x14ac:dyDescent="0.2">
      <c r="E72" s="78"/>
    </row>
    <row r="73" spans="5:5" x14ac:dyDescent="0.2">
      <c r="E73" s="78"/>
    </row>
    <row r="74" spans="5:5" x14ac:dyDescent="0.2">
      <c r="E74" s="78"/>
    </row>
    <row r="75" spans="5:5" x14ac:dyDescent="0.2">
      <c r="E75" s="78"/>
    </row>
    <row r="76" spans="5:5" x14ac:dyDescent="0.2">
      <c r="E76" s="78"/>
    </row>
    <row r="77" spans="5:5" x14ac:dyDescent="0.2">
      <c r="E77" s="78"/>
    </row>
    <row r="78" spans="5:5" x14ac:dyDescent="0.2">
      <c r="E78" s="78"/>
    </row>
    <row r="79" spans="5:5" x14ac:dyDescent="0.2">
      <c r="E79" s="78"/>
    </row>
    <row r="80" spans="5:5" x14ac:dyDescent="0.2">
      <c r="E80" s="78"/>
    </row>
    <row r="81" spans="5:5" x14ac:dyDescent="0.2">
      <c r="E81" s="78"/>
    </row>
    <row r="82" spans="5:5" x14ac:dyDescent="0.2">
      <c r="E82" s="78"/>
    </row>
    <row r="83" spans="5:5" x14ac:dyDescent="0.2">
      <c r="E83" s="78"/>
    </row>
    <row r="84" spans="5:5" x14ac:dyDescent="0.2">
      <c r="E84" s="78"/>
    </row>
    <row r="85" spans="5:5" x14ac:dyDescent="0.2">
      <c r="E85" s="78"/>
    </row>
    <row r="86" spans="5:5" x14ac:dyDescent="0.2">
      <c r="E86" s="78"/>
    </row>
  </sheetData>
  <customSheetViews>
    <customSheetView guid="{9B3BAD7C-18FA-4BA1-ADC7-FF0E752CBBB8}" showGridLines="0" state="hidden" topLeftCell="E1">
      <selection activeCell="I19" sqref="I19"/>
      <pageMargins left="0.7" right="0.7" top="0.75" bottom="0.75" header="0.3" footer="0.3"/>
      <pageSetup paperSize="9" orientation="portrait" r:id="rId1"/>
    </customSheetView>
  </customSheetViews>
  <mergeCells count="15">
    <mergeCell ref="A14:C14"/>
    <mergeCell ref="O4:O9"/>
    <mergeCell ref="E3:N3"/>
    <mergeCell ref="A1:K1"/>
    <mergeCell ref="A3:C3"/>
    <mergeCell ref="J4:J9"/>
    <mergeCell ref="K4:K9"/>
    <mergeCell ref="L4:L9"/>
    <mergeCell ref="M4:M9"/>
    <mergeCell ref="N4:N9"/>
    <mergeCell ref="E4:E9"/>
    <mergeCell ref="F4:F9"/>
    <mergeCell ref="G4:G9"/>
    <mergeCell ref="H4:H9"/>
    <mergeCell ref="I4:I9"/>
  </mergeCell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8</vt:i4>
      </vt:variant>
    </vt:vector>
  </HeadingPairs>
  <TitlesOfParts>
    <vt:vector size="8" baseType="lpstr">
      <vt:lpstr>Malá kalkulačka</vt:lpstr>
      <vt:lpstr>Krok 1- Kalkulačka </vt:lpstr>
      <vt:lpstr>Krok 2- Tabuľky na skopírovanie</vt:lpstr>
      <vt:lpstr>Vysvetlivky ku kroku 1</vt:lpstr>
      <vt:lpstr>Dotknuté subjekty</vt:lpstr>
      <vt:lpstr>vysvetlivky - kalkulačka E.2</vt:lpstr>
      <vt:lpstr>vstupy</vt:lpstr>
      <vt:lpstr>Krok 2- Tabuľky na skopírov_1</vt:lpstr>
    </vt:vector>
  </TitlesOfParts>
  <Company>Deloitte Central Europe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Hluskova Tatiana</dc:creator>
  <cp:lastModifiedBy>Gallo Richard</cp:lastModifiedBy>
  <cp:lastPrinted>2022-12-16T15:41:22Z</cp:lastPrinted>
  <dcterms:created xsi:type="dcterms:W3CDTF">2014-07-30T13:24:38Z</dcterms:created>
  <dcterms:modified xsi:type="dcterms:W3CDTF">2024-04-03T08:58:44Z</dcterms:modified>
</cp:coreProperties>
</file>